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ERU\Serie General\"/>
    </mc:Choice>
  </mc:AlternateContent>
  <xr:revisionPtr revIDLastSave="0" documentId="13_ncr:1_{C3883187-CD42-4479-B248-90A267D6BFD2}" xr6:coauthVersionLast="47" xr6:coauthVersionMax="47" xr10:uidLastSave="{00000000-0000-0000-0000-000000000000}"/>
  <bookViews>
    <workbookView xWindow="-120" yWindow="-120" windowWidth="29040" windowHeight="15840" xr2:uid="{B75BE56F-C95F-4441-8BC4-2741F0CB90AD}"/>
  </bookViews>
  <sheets>
    <sheet name="mapa" sheetId="8" r:id="rId1"/>
    <sheet name="serie_general" sheetId="2" r:id="rId2"/>
    <sheet name="Ramas de actividad" sheetId="3" r:id="rId3"/>
    <sheet name="Datos ramas de actividad" sheetId="5" r:id="rId4"/>
    <sheet name="Empleo_pres" sheetId="4" r:id="rId5"/>
    <sheet name="Datos_prov" sheetId="7" r:id="rId6"/>
    <sheet name="Datos_pres" sheetId="6" r:id="rId7"/>
  </sheets>
  <definedNames>
    <definedName name="_xlchart.v1.0" hidden="1">'Datos ramas de actividad'!$BM$55:$BM$68</definedName>
    <definedName name="_xlchart.v1.1" hidden="1">'Datos ramas de actividad'!$BN$54</definedName>
    <definedName name="_xlchart.v1.2" hidden="1">'Datos ramas de actividad'!$BN$55:$BN$68</definedName>
    <definedName name="_xlnm.Print_Area" localSheetId="3">'Datos ramas de actividad'!$A$1:$Q$191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00" i="7" l="1"/>
  <c r="AW200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BW201" i="7"/>
  <c r="BV201" i="7"/>
  <c r="BU201" i="7"/>
  <c r="BT201" i="7"/>
  <c r="BS201" i="7"/>
  <c r="BR201" i="7"/>
  <c r="BQ201" i="7"/>
  <c r="BP201" i="7"/>
  <c r="BO201" i="7"/>
  <c r="BN201" i="7"/>
  <c r="BM201" i="7"/>
  <c r="BL201" i="7"/>
  <c r="BK201" i="7"/>
  <c r="BJ201" i="7"/>
  <c r="BI201" i="7"/>
  <c r="BH201" i="7"/>
  <c r="BG201" i="7"/>
  <c r="BF201" i="7"/>
  <c r="BE201" i="7"/>
  <c r="BD201" i="7"/>
  <c r="BC201" i="7"/>
  <c r="BB201" i="7"/>
  <c r="BA201" i="7"/>
  <c r="AZ201" i="7"/>
  <c r="AA201" i="7"/>
  <c r="BW202" i="7"/>
  <c r="AX202" i="7"/>
  <c r="AX201" i="7"/>
  <c r="BV202" i="7"/>
  <c r="BU202" i="7"/>
  <c r="BT202" i="7"/>
  <c r="BS202" i="7"/>
  <c r="BR202" i="7"/>
  <c r="BQ202" i="7"/>
  <c r="BP202" i="7"/>
  <c r="BO202" i="7"/>
  <c r="BN202" i="7"/>
  <c r="BM202" i="7"/>
  <c r="BL202" i="7"/>
  <c r="BK202" i="7"/>
  <c r="BJ202" i="7"/>
  <c r="BI202" i="7"/>
  <c r="BH202" i="7"/>
  <c r="BG202" i="7"/>
  <c r="BF202" i="7"/>
  <c r="BE202" i="7"/>
  <c r="BD202" i="7"/>
  <c r="BC202" i="7"/>
  <c r="BB202" i="7"/>
  <c r="BA202" i="7"/>
  <c r="AZ202" i="7"/>
  <c r="AY202" i="7"/>
  <c r="AY20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V150" i="7"/>
  <c r="BW151" i="7"/>
  <c r="BW152" i="7"/>
  <c r="BW153" i="7"/>
  <c r="BW154" i="7"/>
  <c r="BW155" i="7"/>
  <c r="BW156" i="7"/>
  <c r="BW157" i="7"/>
  <c r="BW158" i="7"/>
  <c r="BW159" i="7"/>
  <c r="BW160" i="7"/>
  <c r="BW161" i="7"/>
  <c r="BW162" i="7"/>
  <c r="BW163" i="7"/>
  <c r="BW164" i="7"/>
  <c r="BW165" i="7"/>
  <c r="BW166" i="7"/>
  <c r="BW167" i="7"/>
  <c r="BW168" i="7"/>
  <c r="BW169" i="7"/>
  <c r="BW170" i="7"/>
  <c r="BW171" i="7"/>
  <c r="BW172" i="7"/>
  <c r="BW173" i="7"/>
  <c r="BW174" i="7"/>
  <c r="BW175" i="7"/>
  <c r="BW176" i="7"/>
  <c r="BW177" i="7"/>
  <c r="BW178" i="7"/>
  <c r="BW179" i="7"/>
  <c r="BW180" i="7"/>
  <c r="BW181" i="7"/>
  <c r="BW182" i="7"/>
  <c r="BW183" i="7"/>
  <c r="BW184" i="7"/>
  <c r="BW150" i="7"/>
  <c r="BU150" i="7"/>
  <c r="BT150" i="7"/>
  <c r="BS150" i="7"/>
  <c r="BR150" i="7"/>
  <c r="BQ150" i="7"/>
  <c r="BP150" i="7"/>
  <c r="BO150" i="7"/>
  <c r="BN150" i="7"/>
  <c r="BM150" i="7"/>
  <c r="BL150" i="7"/>
  <c r="BK150" i="7"/>
  <c r="BJ150" i="7"/>
  <c r="BI150" i="7"/>
  <c r="BH150" i="7"/>
  <c r="BG150" i="7"/>
  <c r="BF150" i="7"/>
  <c r="BE150" i="7"/>
  <c r="BD150" i="7"/>
  <c r="BC150" i="7"/>
  <c r="BB150" i="7"/>
  <c r="BA150" i="7"/>
  <c r="AZ150" i="7"/>
  <c r="BW149" i="7"/>
  <c r="BV149" i="7"/>
  <c r="BU149" i="7"/>
  <c r="BT149" i="7"/>
  <c r="BS149" i="7"/>
  <c r="BR149" i="7"/>
  <c r="BQ149" i="7"/>
  <c r="BP149" i="7"/>
  <c r="BO149" i="7"/>
  <c r="BN149" i="7"/>
  <c r="BM149" i="7"/>
  <c r="BL149" i="7"/>
  <c r="BK149" i="7"/>
  <c r="BJ149" i="7"/>
  <c r="BI149" i="7"/>
  <c r="BH149" i="7"/>
  <c r="BG149" i="7"/>
  <c r="BF149" i="7"/>
  <c r="BE149" i="7"/>
  <c r="BD149" i="7"/>
  <c r="BC149" i="7"/>
  <c r="BB149" i="7"/>
  <c r="BA149" i="7"/>
  <c r="AZ149" i="7"/>
  <c r="BW148" i="7"/>
  <c r="BV148" i="7"/>
  <c r="BU148" i="7"/>
  <c r="BT148" i="7"/>
  <c r="BS148" i="7"/>
  <c r="BR148" i="7"/>
  <c r="BQ148" i="7"/>
  <c r="BP148" i="7"/>
  <c r="BO148" i="7"/>
  <c r="BN148" i="7"/>
  <c r="BM148" i="7"/>
  <c r="BL148" i="7"/>
  <c r="BK148" i="7"/>
  <c r="BJ148" i="7"/>
  <c r="BI148" i="7"/>
  <c r="BH148" i="7"/>
  <c r="BG148" i="7"/>
  <c r="BF148" i="7"/>
  <c r="BE148" i="7"/>
  <c r="BD148" i="7"/>
  <c r="BC148" i="7"/>
  <c r="BB148" i="7"/>
  <c r="BA148" i="7"/>
  <c r="AZ148" i="7"/>
  <c r="BW147" i="7"/>
  <c r="BV147" i="7"/>
  <c r="BU147" i="7"/>
  <c r="BT147" i="7"/>
  <c r="BS147" i="7"/>
  <c r="BR147" i="7"/>
  <c r="BQ147" i="7"/>
  <c r="BP147" i="7"/>
  <c r="BO147" i="7"/>
  <c r="BN147" i="7"/>
  <c r="BM147" i="7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BW146" i="7"/>
  <c r="BV146" i="7"/>
  <c r="BU146" i="7"/>
  <c r="BT146" i="7"/>
  <c r="BS146" i="7"/>
  <c r="BR146" i="7"/>
  <c r="BQ146" i="7"/>
  <c r="BP146" i="7"/>
  <c r="BO146" i="7"/>
  <c r="BN146" i="7"/>
  <c r="BM146" i="7"/>
  <c r="BL146" i="7"/>
  <c r="BK146" i="7"/>
  <c r="BJ146" i="7"/>
  <c r="BI146" i="7"/>
  <c r="BH146" i="7"/>
  <c r="BG146" i="7"/>
  <c r="BF146" i="7"/>
  <c r="BE146" i="7"/>
  <c r="BD146" i="7"/>
  <c r="BC146" i="7"/>
  <c r="BB146" i="7"/>
  <c r="BA146" i="7"/>
  <c r="AZ146" i="7"/>
  <c r="BW145" i="7"/>
  <c r="BV145" i="7"/>
  <c r="BU145" i="7"/>
  <c r="BT145" i="7"/>
  <c r="BS145" i="7"/>
  <c r="BR145" i="7"/>
  <c r="BQ145" i="7"/>
  <c r="BP145" i="7"/>
  <c r="BO145" i="7"/>
  <c r="BN145" i="7"/>
  <c r="BM145" i="7"/>
  <c r="BL145" i="7"/>
  <c r="BK145" i="7"/>
  <c r="BJ145" i="7"/>
  <c r="BI145" i="7"/>
  <c r="BH145" i="7"/>
  <c r="BG145" i="7"/>
  <c r="BF145" i="7"/>
  <c r="BE145" i="7"/>
  <c r="BD145" i="7"/>
  <c r="BC145" i="7"/>
  <c r="BB145" i="7"/>
  <c r="BA145" i="7"/>
  <c r="AZ145" i="7"/>
  <c r="BW144" i="7"/>
  <c r="BV144" i="7"/>
  <c r="BU144" i="7"/>
  <c r="BT144" i="7"/>
  <c r="BS144" i="7"/>
  <c r="BR144" i="7"/>
  <c r="BQ144" i="7"/>
  <c r="BP144" i="7"/>
  <c r="BO144" i="7"/>
  <c r="BN144" i="7"/>
  <c r="BM144" i="7"/>
  <c r="BL144" i="7"/>
  <c r="BK144" i="7"/>
  <c r="BJ144" i="7"/>
  <c r="BI144" i="7"/>
  <c r="BH144" i="7"/>
  <c r="BG144" i="7"/>
  <c r="BF144" i="7"/>
  <c r="BE144" i="7"/>
  <c r="BD144" i="7"/>
  <c r="BC144" i="7"/>
  <c r="BB144" i="7"/>
  <c r="BA144" i="7"/>
  <c r="AZ144" i="7"/>
  <c r="BW143" i="7"/>
  <c r="BV143" i="7"/>
  <c r="BU143" i="7"/>
  <c r="BT143" i="7"/>
  <c r="BS143" i="7"/>
  <c r="BR143" i="7"/>
  <c r="BQ143" i="7"/>
  <c r="BP143" i="7"/>
  <c r="BO143" i="7"/>
  <c r="BN143" i="7"/>
  <c r="BM143" i="7"/>
  <c r="BL143" i="7"/>
  <c r="BK143" i="7"/>
  <c r="BJ143" i="7"/>
  <c r="BI143" i="7"/>
  <c r="BH143" i="7"/>
  <c r="BG143" i="7"/>
  <c r="BF143" i="7"/>
  <c r="BE143" i="7"/>
  <c r="BD143" i="7"/>
  <c r="BC143" i="7"/>
  <c r="BB143" i="7"/>
  <c r="BA143" i="7"/>
  <c r="AZ143" i="7"/>
  <c r="BW142" i="7"/>
  <c r="BV142" i="7"/>
  <c r="BU142" i="7"/>
  <c r="BT142" i="7"/>
  <c r="BS142" i="7"/>
  <c r="BR142" i="7"/>
  <c r="BQ142" i="7"/>
  <c r="BP142" i="7"/>
  <c r="BO142" i="7"/>
  <c r="BN142" i="7"/>
  <c r="BM142" i="7"/>
  <c r="BL142" i="7"/>
  <c r="BK142" i="7"/>
  <c r="BJ142" i="7"/>
  <c r="BI142" i="7"/>
  <c r="BH142" i="7"/>
  <c r="BG142" i="7"/>
  <c r="BF142" i="7"/>
  <c r="BE142" i="7"/>
  <c r="BD142" i="7"/>
  <c r="BC142" i="7"/>
  <c r="BB142" i="7"/>
  <c r="BA142" i="7"/>
  <c r="AZ142" i="7"/>
  <c r="BW141" i="7"/>
  <c r="BV141" i="7"/>
  <c r="BU141" i="7"/>
  <c r="BT141" i="7"/>
  <c r="BS141" i="7"/>
  <c r="BR141" i="7"/>
  <c r="BQ141" i="7"/>
  <c r="BP141" i="7"/>
  <c r="BO141" i="7"/>
  <c r="BN141" i="7"/>
  <c r="BM141" i="7"/>
  <c r="BL141" i="7"/>
  <c r="BK141" i="7"/>
  <c r="BJ141" i="7"/>
  <c r="BI141" i="7"/>
  <c r="BH141" i="7"/>
  <c r="BG141" i="7"/>
  <c r="BF141" i="7"/>
  <c r="BE141" i="7"/>
  <c r="BD141" i="7"/>
  <c r="BC141" i="7"/>
  <c r="BB141" i="7"/>
  <c r="BA141" i="7"/>
  <c r="AZ141" i="7"/>
  <c r="BW140" i="7"/>
  <c r="BV140" i="7"/>
  <c r="BU140" i="7"/>
  <c r="BT140" i="7"/>
  <c r="BS140" i="7"/>
  <c r="BR140" i="7"/>
  <c r="BQ140" i="7"/>
  <c r="BP140" i="7"/>
  <c r="BO140" i="7"/>
  <c r="BN140" i="7"/>
  <c r="BM140" i="7"/>
  <c r="BL140" i="7"/>
  <c r="BK140" i="7"/>
  <c r="BJ140" i="7"/>
  <c r="BI140" i="7"/>
  <c r="BH140" i="7"/>
  <c r="BG140" i="7"/>
  <c r="BF140" i="7"/>
  <c r="BE140" i="7"/>
  <c r="BD140" i="7"/>
  <c r="BC140" i="7"/>
  <c r="BB140" i="7"/>
  <c r="BA140" i="7"/>
  <c r="AZ140" i="7"/>
  <c r="BW139" i="7"/>
  <c r="BV139" i="7"/>
  <c r="BU139" i="7"/>
  <c r="BT139" i="7"/>
  <c r="BS139" i="7"/>
  <c r="BR139" i="7"/>
  <c r="BQ139" i="7"/>
  <c r="BP139" i="7"/>
  <c r="BO139" i="7"/>
  <c r="BN139" i="7"/>
  <c r="BM139" i="7"/>
  <c r="BL139" i="7"/>
  <c r="BK139" i="7"/>
  <c r="BJ139" i="7"/>
  <c r="BI139" i="7"/>
  <c r="BH139" i="7"/>
  <c r="BG139" i="7"/>
  <c r="BF139" i="7"/>
  <c r="BE139" i="7"/>
  <c r="BD139" i="7"/>
  <c r="BC139" i="7"/>
  <c r="BB139" i="7"/>
  <c r="BA139" i="7"/>
  <c r="AZ139" i="7"/>
  <c r="BW138" i="7"/>
  <c r="BV138" i="7"/>
  <c r="BU138" i="7"/>
  <c r="BT138" i="7"/>
  <c r="BS138" i="7"/>
  <c r="BR138" i="7"/>
  <c r="BQ138" i="7"/>
  <c r="BP138" i="7"/>
  <c r="BO138" i="7"/>
  <c r="BN138" i="7"/>
  <c r="BM138" i="7"/>
  <c r="BL138" i="7"/>
  <c r="BK138" i="7"/>
  <c r="BJ138" i="7"/>
  <c r="BI138" i="7"/>
  <c r="BH138" i="7"/>
  <c r="BG138" i="7"/>
  <c r="BF138" i="7"/>
  <c r="BE138" i="7"/>
  <c r="BD138" i="7"/>
  <c r="BC138" i="7"/>
  <c r="BB138" i="7"/>
  <c r="BA138" i="7"/>
  <c r="AZ138" i="7"/>
  <c r="BW137" i="7"/>
  <c r="BV137" i="7"/>
  <c r="BU137" i="7"/>
  <c r="BT137" i="7"/>
  <c r="BS137" i="7"/>
  <c r="BR137" i="7"/>
  <c r="BQ137" i="7"/>
  <c r="BP137" i="7"/>
  <c r="BO137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BW136" i="7"/>
  <c r="BV136" i="7"/>
  <c r="BU136" i="7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BW135" i="7"/>
  <c r="BV135" i="7"/>
  <c r="BU135" i="7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BW134" i="7"/>
  <c r="BV134" i="7"/>
  <c r="BU134" i="7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BW133" i="7"/>
  <c r="BV133" i="7"/>
  <c r="BU133" i="7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BW132" i="7"/>
  <c r="BV132" i="7"/>
  <c r="BU132" i="7"/>
  <c r="BT132" i="7"/>
  <c r="BS132" i="7"/>
  <c r="BR132" i="7"/>
  <c r="BQ132" i="7"/>
  <c r="BP132" i="7"/>
  <c r="BO132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BW131" i="7"/>
  <c r="BV131" i="7"/>
  <c r="BU131" i="7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BW130" i="7"/>
  <c r="BV130" i="7"/>
  <c r="BU130" i="7"/>
  <c r="BT130" i="7"/>
  <c r="BS130" i="7"/>
  <c r="BR130" i="7"/>
  <c r="BQ130" i="7"/>
  <c r="BP130" i="7"/>
  <c r="BO130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BW129" i="7"/>
  <c r="BV129" i="7"/>
  <c r="BU129" i="7"/>
  <c r="BT129" i="7"/>
  <c r="BS129" i="7"/>
  <c r="BR129" i="7"/>
  <c r="BQ129" i="7"/>
  <c r="BP129" i="7"/>
  <c r="BO129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BW128" i="7"/>
  <c r="BV128" i="7"/>
  <c r="BU128" i="7"/>
  <c r="BT128" i="7"/>
  <c r="BS128" i="7"/>
  <c r="BR128" i="7"/>
  <c r="BQ128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BW127" i="7"/>
  <c r="BV127" i="7"/>
  <c r="BU127" i="7"/>
  <c r="BT127" i="7"/>
  <c r="BS127" i="7"/>
  <c r="BR127" i="7"/>
  <c r="BQ127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77" i="7"/>
  <c r="AY78" i="7" s="1"/>
  <c r="AY79" i="7" s="1"/>
  <c r="AY80" i="7" s="1"/>
  <c r="AY81" i="7" s="1"/>
  <c r="AY82" i="7" s="1"/>
  <c r="AY83" i="7" s="1"/>
  <c r="AY84" i="7" s="1"/>
  <c r="AY85" i="7" s="1"/>
  <c r="AY86" i="7" s="1"/>
  <c r="AY87" i="7" s="1"/>
  <c r="AY88" i="7" s="1"/>
  <c r="AY89" i="7" s="1"/>
  <c r="AY90" i="7" s="1"/>
  <c r="AY91" i="7" s="1"/>
  <c r="AY92" i="7" s="1"/>
  <c r="AY93" i="7" s="1"/>
  <c r="AY94" i="7" s="1"/>
  <c r="AY95" i="7" s="1"/>
  <c r="AY96" i="7" s="1"/>
  <c r="AY97" i="7" s="1"/>
  <c r="AY98" i="7" s="1"/>
  <c r="AY99" i="7" s="1"/>
  <c r="AY100" i="7" s="1"/>
  <c r="AY101" i="7" s="1"/>
  <c r="AY102" i="7" s="1"/>
  <c r="AY103" i="7" s="1"/>
  <c r="AY104" i="7" s="1"/>
  <c r="AY105" i="7" s="1"/>
  <c r="AY106" i="7" s="1"/>
  <c r="AY107" i="7" s="1"/>
  <c r="AY108" i="7" s="1"/>
  <c r="AY109" i="7" s="1"/>
  <c r="AY110" i="7" s="1"/>
  <c r="AY111" i="7" s="1"/>
  <c r="AY112" i="7" s="1"/>
  <c r="AY113" i="7" s="1"/>
  <c r="AY114" i="7" s="1"/>
  <c r="AY115" i="7" s="1"/>
  <c r="AY116" i="7" s="1"/>
  <c r="AY117" i="7" s="1"/>
  <c r="AY118" i="7" s="1"/>
  <c r="AY119" i="7" s="1"/>
  <c r="AY120" i="7" s="1"/>
  <c r="AY121" i="7" s="1"/>
  <c r="AY122" i="7" s="1"/>
  <c r="AY123" i="7" s="1"/>
  <c r="AY124" i="7" s="1"/>
  <c r="AY125" i="7" s="1"/>
  <c r="AY126" i="7" s="1"/>
  <c r="AY127" i="7" s="1"/>
  <c r="AY128" i="7" s="1"/>
  <c r="AY129" i="7" s="1"/>
  <c r="AY130" i="7" s="1"/>
  <c r="AY131" i="7" s="1"/>
  <c r="AY132" i="7" s="1"/>
  <c r="AY133" i="7" s="1"/>
  <c r="AY134" i="7" s="1"/>
  <c r="AY135" i="7" s="1"/>
  <c r="AY136" i="7" s="1"/>
  <c r="AY137" i="7" s="1"/>
  <c r="AY138" i="7" s="1"/>
  <c r="AY139" i="7" s="1"/>
  <c r="AY140" i="7" s="1"/>
  <c r="AY141" i="7" s="1"/>
  <c r="AY142" i="7" s="1"/>
  <c r="AY143" i="7" s="1"/>
  <c r="AY144" i="7" s="1"/>
  <c r="AY145" i="7" s="1"/>
  <c r="AY146" i="7" s="1"/>
  <c r="AY147" i="7" s="1"/>
  <c r="AY148" i="7" s="1"/>
  <c r="AY149" i="7" s="1"/>
  <c r="AY150" i="7" s="1"/>
  <c r="AY151" i="7" s="1"/>
  <c r="AY152" i="7" s="1"/>
  <c r="AY153" i="7" s="1"/>
  <c r="AY154" i="7" s="1"/>
  <c r="AY155" i="7" s="1"/>
  <c r="AY156" i="7" s="1"/>
  <c r="AY157" i="7" s="1"/>
  <c r="AY158" i="7" s="1"/>
  <c r="AY159" i="7" s="1"/>
  <c r="AY160" i="7" s="1"/>
  <c r="AY161" i="7" s="1"/>
  <c r="AY162" i="7" s="1"/>
  <c r="AY163" i="7" s="1"/>
  <c r="AY164" i="7" s="1"/>
  <c r="AY165" i="7" s="1"/>
  <c r="AY166" i="7" s="1"/>
  <c r="AY167" i="7" s="1"/>
  <c r="AY168" i="7" s="1"/>
  <c r="AY169" i="7" s="1"/>
  <c r="AY170" i="7" s="1"/>
  <c r="AY171" i="7" s="1"/>
  <c r="AY172" i="7" s="1"/>
  <c r="AY173" i="7" s="1"/>
  <c r="AY174" i="7" s="1"/>
  <c r="AY175" i="7" s="1"/>
  <c r="AY176" i="7" s="1"/>
  <c r="AY177" i="7" s="1"/>
  <c r="AY178" i="7" s="1"/>
  <c r="AY179" i="7" s="1"/>
  <c r="AY180" i="7" s="1"/>
  <c r="AY181" i="7" s="1"/>
  <c r="AY182" i="7" s="1"/>
  <c r="AY183" i="7" s="1"/>
  <c r="AY184" i="7" s="1"/>
  <c r="AY76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AZ15" i="7"/>
  <c r="AA15" i="7"/>
  <c r="AC202" i="7"/>
  <c r="AD202" i="7" s="1"/>
  <c r="AE202" i="7" s="1"/>
  <c r="AF202" i="7" s="1"/>
  <c r="AG202" i="7" s="1"/>
  <c r="AH202" i="7" s="1"/>
  <c r="AI202" i="7" s="1"/>
  <c r="AJ202" i="7" s="1"/>
  <c r="AK202" i="7" s="1"/>
  <c r="AL202" i="7" s="1"/>
  <c r="AM202" i="7" s="1"/>
  <c r="AN202" i="7" s="1"/>
  <c r="AO202" i="7" s="1"/>
  <c r="AP202" i="7" s="1"/>
  <c r="AQ202" i="7" s="1"/>
  <c r="AR202" i="7" s="1"/>
  <c r="AS202" i="7" s="1"/>
  <c r="AT202" i="7" s="1"/>
  <c r="AU202" i="7" s="1"/>
  <c r="AV202" i="7" s="1"/>
  <c r="AW202" i="7" s="1"/>
  <c r="AB202" i="7"/>
  <c r="Z76" i="7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AX184" i="7"/>
  <c r="AW184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AX183" i="7"/>
  <c r="AW183" i="7"/>
  <c r="AV183" i="7"/>
  <c r="AU183" i="7"/>
  <c r="AT183" i="7"/>
  <c r="AS183" i="7"/>
  <c r="AR183" i="7"/>
  <c r="AQ183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AX182" i="7"/>
  <c r="AW182" i="7"/>
  <c r="AV182" i="7"/>
  <c r="AU182" i="7"/>
  <c r="AT182" i="7"/>
  <c r="AS182" i="7"/>
  <c r="AR182" i="7"/>
  <c r="AQ182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AX181" i="7"/>
  <c r="AW181" i="7"/>
  <c r="AV181" i="7"/>
  <c r="AU181" i="7"/>
  <c r="AT181" i="7"/>
  <c r="AS181" i="7"/>
  <c r="AR181" i="7"/>
  <c r="AQ181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C181" i="7"/>
  <c r="AB181" i="7"/>
  <c r="AA181" i="7"/>
  <c r="AX180" i="7"/>
  <c r="AW180" i="7"/>
  <c r="AV180" i="7"/>
  <c r="AU180" i="7"/>
  <c r="AT180" i="7"/>
  <c r="AS180" i="7"/>
  <c r="AR180" i="7"/>
  <c r="AQ180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C180" i="7"/>
  <c r="AB180" i="7"/>
  <c r="AA180" i="7"/>
  <c r="AX179" i="7"/>
  <c r="AW179" i="7"/>
  <c r="AV179" i="7"/>
  <c r="AU179" i="7"/>
  <c r="AT179" i="7"/>
  <c r="AS179" i="7"/>
  <c r="AR179" i="7"/>
  <c r="AQ179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AX178" i="7"/>
  <c r="AW178" i="7"/>
  <c r="AV178" i="7"/>
  <c r="AU178" i="7"/>
  <c r="AT178" i="7"/>
  <c r="AS178" i="7"/>
  <c r="AR178" i="7"/>
  <c r="AQ178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AX174" i="7"/>
  <c r="AW174" i="7"/>
  <c r="AV174" i="7"/>
  <c r="AU174" i="7"/>
  <c r="AT174" i="7"/>
  <c r="AS174" i="7"/>
  <c r="AR174" i="7"/>
  <c r="AQ174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AX173" i="7"/>
  <c r="AW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C173" i="7"/>
  <c r="AB173" i="7"/>
  <c r="AA173" i="7"/>
  <c r="AX172" i="7"/>
  <c r="AW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C172" i="7"/>
  <c r="AB172" i="7"/>
  <c r="AA172" i="7"/>
  <c r="AX171" i="7"/>
  <c r="AW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C171" i="7"/>
  <c r="AB171" i="7"/>
  <c r="AA171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AX167" i="7"/>
  <c r="AW167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AX166" i="7"/>
  <c r="AW166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AX165" i="7"/>
  <c r="AW165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AX164" i="7"/>
  <c r="AW164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AX163" i="7"/>
  <c r="AW163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AX162" i="7"/>
  <c r="AW162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AX161" i="7"/>
  <c r="AW161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AX160" i="7"/>
  <c r="AW160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AX159" i="7"/>
  <c r="AW159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AX158" i="7"/>
  <c r="AW158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AX156" i="7"/>
  <c r="AW156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AX155" i="7"/>
  <c r="AW155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AX154" i="7"/>
  <c r="AW154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AX153" i="7"/>
  <c r="AW153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AX152" i="7"/>
  <c r="AW152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AX151" i="7"/>
  <c r="AW151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AX150" i="7"/>
  <c r="AW150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AX146" i="7"/>
  <c r="AW146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AX145" i="7"/>
  <c r="AW145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AX144" i="7"/>
  <c r="AW144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AX143" i="7"/>
  <c r="AW143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AX141" i="7"/>
  <c r="AW141" i="7"/>
  <c r="AV141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AX140" i="7"/>
  <c r="AW140" i="7"/>
  <c r="AV140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A3" i="7"/>
  <c r="AA4" i="7"/>
  <c r="AA5" i="7"/>
  <c r="AA6" i="7"/>
  <c r="AA7" i="7"/>
  <c r="AA8" i="7"/>
  <c r="AA9" i="7"/>
  <c r="AA10" i="7"/>
  <c r="AA11" i="7"/>
  <c r="AA12" i="7"/>
  <c r="AA13" i="7"/>
  <c r="AA14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4" i="4"/>
  <c r="L4" i="4"/>
  <c r="K4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4" i="4"/>
  <c r="E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4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6" i="4"/>
  <c r="C5" i="4"/>
  <c r="C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6" i="4"/>
  <c r="B149" i="6"/>
  <c r="B150" i="6" s="1"/>
  <c r="B151" i="6" s="1"/>
  <c r="B152" i="6" s="1"/>
  <c r="B153" i="6" s="1"/>
  <c r="B154" i="6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Z180" i="7" l="1"/>
  <c r="Z181" i="7" s="1"/>
  <c r="Z182" i="7" s="1"/>
  <c r="Z183" i="7" s="1"/>
  <c r="Z184" i="7" s="1"/>
  <c r="AS201" i="7"/>
  <c r="AO201" i="7"/>
  <c r="AK201" i="7"/>
  <c r="AC201" i="7"/>
  <c r="AV201" i="7"/>
  <c r="AR201" i="7"/>
  <c r="AJ201" i="7"/>
  <c r="AF201" i="7"/>
  <c r="AB201" i="7"/>
  <c r="AT201" i="7"/>
  <c r="AL201" i="7"/>
  <c r="AH201" i="7"/>
  <c r="AU201" i="7"/>
  <c r="AQ201" i="7"/>
  <c r="AM201" i="7"/>
  <c r="AI201" i="7"/>
  <c r="AE201" i="7"/>
  <c r="AP201" i="7"/>
  <c r="B15" i="3"/>
  <c r="B13" i="3"/>
  <c r="B11" i="3"/>
  <c r="B3" i="3"/>
  <c r="D3" i="3" s="1"/>
  <c r="B14" i="3"/>
  <c r="B12" i="3"/>
  <c r="B9" i="3"/>
  <c r="B8" i="3"/>
  <c r="D8" i="3" s="1"/>
  <c r="B4" i="3"/>
  <c r="B7" i="3"/>
  <c r="B6" i="3"/>
  <c r="B5" i="3"/>
  <c r="D5" i="3" s="1"/>
  <c r="B10" i="3"/>
  <c r="B2" i="3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3" i="5"/>
  <c r="T18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AO193" i="5"/>
  <c r="AM184" i="5"/>
  <c r="BD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BD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BD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BD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BD180" i="5"/>
  <c r="BB180" i="5"/>
  <c r="BA180" i="5"/>
  <c r="AZ180" i="5"/>
  <c r="AY180" i="5"/>
  <c r="AX180" i="5"/>
  <c r="AW180" i="5"/>
  <c r="AV180" i="5"/>
  <c r="AU180" i="5"/>
  <c r="CA88" i="5" s="1"/>
  <c r="AT180" i="5"/>
  <c r="AS180" i="5"/>
  <c r="AR180" i="5"/>
  <c r="AQ180" i="5"/>
  <c r="AP180" i="5"/>
  <c r="AO180" i="5"/>
  <c r="BH179" i="5"/>
  <c r="BD179" i="5"/>
  <c r="BB179" i="5"/>
  <c r="BA179" i="5"/>
  <c r="AZ179" i="5"/>
  <c r="AY179" i="5"/>
  <c r="AX179" i="5"/>
  <c r="AW179" i="5"/>
  <c r="AV179" i="5"/>
  <c r="AU179" i="5"/>
  <c r="AT179" i="5"/>
  <c r="AS179" i="5"/>
  <c r="AR179" i="5"/>
  <c r="AQ179" i="5"/>
  <c r="AP179" i="5"/>
  <c r="AO179" i="5"/>
  <c r="BD178" i="5"/>
  <c r="BB178" i="5"/>
  <c r="BA178" i="5"/>
  <c r="AZ178" i="5"/>
  <c r="AY178" i="5"/>
  <c r="AX178" i="5"/>
  <c r="AW178" i="5"/>
  <c r="AV178" i="5"/>
  <c r="AU178" i="5"/>
  <c r="AT178" i="5"/>
  <c r="AS178" i="5"/>
  <c r="AR178" i="5"/>
  <c r="AQ178" i="5"/>
  <c r="AP178" i="5"/>
  <c r="AO178" i="5"/>
  <c r="BD177" i="5"/>
  <c r="BB177" i="5"/>
  <c r="BA177" i="5"/>
  <c r="AZ177" i="5"/>
  <c r="AY177" i="5"/>
  <c r="AX177" i="5"/>
  <c r="AW177" i="5"/>
  <c r="AV177" i="5"/>
  <c r="AU177" i="5"/>
  <c r="AT177" i="5"/>
  <c r="AS177" i="5"/>
  <c r="AR177" i="5"/>
  <c r="AQ177" i="5"/>
  <c r="AP177" i="5"/>
  <c r="AO177" i="5"/>
  <c r="BD176" i="5"/>
  <c r="BB176" i="5"/>
  <c r="BA176" i="5"/>
  <c r="AZ176" i="5"/>
  <c r="AY176" i="5"/>
  <c r="AX176" i="5"/>
  <c r="AW176" i="5"/>
  <c r="AV176" i="5"/>
  <c r="AU176" i="5"/>
  <c r="AT176" i="5"/>
  <c r="AS176" i="5"/>
  <c r="AR176" i="5"/>
  <c r="AQ176" i="5"/>
  <c r="AP176" i="5"/>
  <c r="AO176" i="5"/>
  <c r="BH175" i="5"/>
  <c r="CD29" i="5" s="1"/>
  <c r="BD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BD174" i="5"/>
  <c r="BB174" i="5"/>
  <c r="BA174" i="5"/>
  <c r="AZ174" i="5"/>
  <c r="AY174" i="5"/>
  <c r="AX174" i="5"/>
  <c r="AW174" i="5"/>
  <c r="AV174" i="5"/>
  <c r="AU174" i="5"/>
  <c r="AT174" i="5"/>
  <c r="AS174" i="5"/>
  <c r="AR174" i="5"/>
  <c r="AQ174" i="5"/>
  <c r="AP174" i="5"/>
  <c r="AO174" i="5"/>
  <c r="BD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BD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BH171" i="5"/>
  <c r="BD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BD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BD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BD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BH167" i="5"/>
  <c r="CD23" i="5" s="1"/>
  <c r="BD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BD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BD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BD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BH163" i="5"/>
  <c r="BD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BD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BD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BD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BH159" i="5"/>
  <c r="BD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BD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BD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BD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BH155" i="5"/>
  <c r="BZ43" i="5" s="1"/>
  <c r="BD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BD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BD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BD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BH151" i="5"/>
  <c r="BZ39" i="5" s="1"/>
  <c r="BD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BD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BD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BD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BH147" i="5"/>
  <c r="BD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BD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BD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BD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BH143" i="5"/>
  <c r="BD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BD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BD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BD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BH139" i="5"/>
  <c r="BZ29" i="5" s="1"/>
  <c r="BD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BD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BD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BD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BH135" i="5"/>
  <c r="BD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BD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BD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BD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BH131" i="5"/>
  <c r="BD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BD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BD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BD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BH127" i="5"/>
  <c r="BD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BD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BD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BD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BH123" i="5"/>
  <c r="BZ15" i="5" s="1"/>
  <c r="BD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BD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BD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BD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BH119" i="5"/>
  <c r="BV43" i="5" s="1"/>
  <c r="BD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BD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BD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BD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BH115" i="5"/>
  <c r="BD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BD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BD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BD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BH111" i="5"/>
  <c r="BD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BD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BD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BD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BH107" i="5"/>
  <c r="BV33" i="5" s="1"/>
  <c r="BD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BD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BD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BD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BH103" i="5"/>
  <c r="BD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BD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BD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BD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BH99" i="5"/>
  <c r="BD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BD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BD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BD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BH95" i="5"/>
  <c r="BV23" i="5" s="1"/>
  <c r="BD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BD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BD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BD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BH91" i="5"/>
  <c r="BV19" i="5" s="1"/>
  <c r="BD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BD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BD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BD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BH87" i="5"/>
  <c r="BD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BD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BD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BD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BH83" i="5"/>
  <c r="BR43" i="5" s="1"/>
  <c r="BD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BD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BD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BD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BH79" i="5"/>
  <c r="BR39" i="5" s="1"/>
  <c r="BD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BD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BD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BD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BH75" i="5"/>
  <c r="BR37" i="5" s="1"/>
  <c r="BD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BD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BD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BD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BH71" i="5"/>
  <c r="BD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BD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BD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BD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BH67" i="5"/>
  <c r="BD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BD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BD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BD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BH63" i="5"/>
  <c r="BD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BD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BD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BD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BH59" i="5"/>
  <c r="BR23" i="5" s="1"/>
  <c r="BD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BD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BD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BD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BH55" i="5"/>
  <c r="BD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BD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BD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BD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BH51" i="5"/>
  <c r="BR15" i="5" s="1"/>
  <c r="BD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BD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BD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BD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BH47" i="5"/>
  <c r="BN43" i="5" s="1"/>
  <c r="BD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BD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BD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BD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BH43" i="5"/>
  <c r="BN39" i="5" s="1"/>
  <c r="BD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BD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BD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BD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BV39" i="5"/>
  <c r="BH39" i="5"/>
  <c r="BN37" i="5" s="1"/>
  <c r="BD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BD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BZ37" i="5"/>
  <c r="BV37" i="5"/>
  <c r="BD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BD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BH35" i="5"/>
  <c r="BN33" i="5" s="1"/>
  <c r="BD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BD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CD33" i="5"/>
  <c r="BZ33" i="5"/>
  <c r="BR33" i="5"/>
  <c r="BD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BD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BH31" i="5"/>
  <c r="BN29" i="5" s="1"/>
  <c r="BD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BD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V29" i="5"/>
  <c r="BR29" i="5"/>
  <c r="BD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BD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BH27" i="5"/>
  <c r="BD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BD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BD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BD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BZ23" i="5"/>
  <c r="BH23" i="5"/>
  <c r="BN23" i="5" s="1"/>
  <c r="BD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BD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BD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BD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D19" i="5"/>
  <c r="BZ19" i="5"/>
  <c r="BR19" i="5"/>
  <c r="BH19" i="5"/>
  <c r="BN19" i="5" s="1"/>
  <c r="BD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BD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BD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BD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CD15" i="5"/>
  <c r="BV15" i="5"/>
  <c r="BH15" i="5"/>
  <c r="BN15" i="5" s="1"/>
  <c r="BD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BD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BD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BD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BD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BD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BD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BD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BD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BD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BD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BD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C2" i="3"/>
  <c r="C10" i="3"/>
  <c r="C5" i="3"/>
  <c r="C6" i="3"/>
  <c r="C7" i="3"/>
  <c r="C4" i="3"/>
  <c r="C8" i="3"/>
  <c r="C9" i="3"/>
  <c r="C12" i="3"/>
  <c r="C14" i="3"/>
  <c r="C3" i="3"/>
  <c r="C11" i="3"/>
  <c r="C13" i="3"/>
  <c r="C15" i="3"/>
  <c r="D2" i="3"/>
  <c r="D10" i="3"/>
  <c r="D6" i="3"/>
  <c r="D7" i="3"/>
  <c r="D4" i="3"/>
  <c r="D9" i="3"/>
  <c r="D12" i="3"/>
  <c r="D14" i="3"/>
  <c r="D11" i="3"/>
  <c r="D13" i="3"/>
  <c r="D15" i="3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73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74" i="2"/>
  <c r="G75" i="2"/>
  <c r="G76" i="2"/>
  <c r="G77" i="2"/>
  <c r="G78" i="2"/>
  <c r="G79" i="2"/>
  <c r="G80" i="2"/>
  <c r="G81" i="2"/>
  <c r="G82" i="2"/>
  <c r="G83" i="2"/>
  <c r="G84" i="2"/>
  <c r="G85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3" i="2"/>
  <c r="AD201" i="7" l="1"/>
  <c r="AN201" i="7"/>
  <c r="AG201" i="7"/>
  <c r="AW201" i="7"/>
  <c r="AR193" i="5"/>
  <c r="AV193" i="5"/>
  <c r="AT187" i="5"/>
  <c r="BN60" i="5" s="1"/>
  <c r="AX187" i="5"/>
  <c r="BN65" i="5" s="1"/>
  <c r="BB187" i="5"/>
  <c r="BN62" i="5" s="1"/>
  <c r="BA193" i="5"/>
  <c r="AQ187" i="5"/>
  <c r="BN63" i="5" s="1"/>
  <c r="AY187" i="5"/>
  <c r="BN58" i="5" s="1"/>
  <c r="AP193" i="5"/>
  <c r="AT193" i="5"/>
  <c r="AX193" i="5"/>
  <c r="BB193" i="5"/>
  <c r="AP187" i="5"/>
  <c r="BN67" i="5" s="1"/>
  <c r="AZ193" i="5"/>
  <c r="AU187" i="5"/>
  <c r="BM92" i="5" s="1"/>
  <c r="BD187" i="5"/>
  <c r="AO187" i="5"/>
  <c r="BN68" i="5" s="1"/>
  <c r="AS187" i="5"/>
  <c r="BN64" i="5" s="1"/>
  <c r="AW187" i="5"/>
  <c r="BN61" i="5" s="1"/>
  <c r="BA187" i="5"/>
  <c r="BM93" i="5" s="1"/>
  <c r="AR187" i="5"/>
  <c r="BN66" i="5" s="1"/>
  <c r="AV187" i="5"/>
  <c r="BM96" i="5" s="1"/>
  <c r="AZ187" i="5"/>
  <c r="BM94" i="5" s="1"/>
  <c r="AQ193" i="5"/>
  <c r="AU193" i="5"/>
  <c r="AY193" i="5"/>
  <c r="BD193" i="5"/>
  <c r="AS193" i="5"/>
  <c r="AW193" i="5"/>
  <c r="BM99" i="5" l="1"/>
  <c r="BM97" i="5"/>
  <c r="BN57" i="5"/>
  <c r="BM98" i="5"/>
  <c r="BM102" i="5"/>
  <c r="BM105" i="5"/>
  <c r="BM95" i="5"/>
  <c r="BN55" i="5"/>
  <c r="BM100" i="5"/>
  <c r="BN59" i="5"/>
  <c r="BM101" i="5"/>
  <c r="BM104" i="5"/>
  <c r="BM103" i="5"/>
  <c r="BN56" i="5"/>
</calcChain>
</file>

<file path=xl/sharedStrings.xml><?xml version="1.0" encoding="utf-8"?>
<sst xmlns="http://schemas.openxmlformats.org/spreadsheetml/2006/main" count="624" uniqueCount="228">
  <si>
    <t>fecha</t>
  </si>
  <si>
    <t>total_con_estacionalidad</t>
  </si>
  <si>
    <t>total_sin_estacionalidad</t>
  </si>
  <si>
    <t>Variación mensual</t>
  </si>
  <si>
    <t>Variación interanual %</t>
  </si>
  <si>
    <t xml:space="preserve">Variación interanual </t>
  </si>
  <si>
    <t>Variación mensual %</t>
  </si>
  <si>
    <t>Rama de actividad de la ocupación principal</t>
  </si>
  <si>
    <t>2023</t>
  </si>
  <si>
    <t>Construcción</t>
  </si>
  <si>
    <t>Agricultura, ganadería, caza y silvicultura</t>
  </si>
  <si>
    <t>Intermediación financiera</t>
  </si>
  <si>
    <t>Pesca</t>
  </si>
  <si>
    <t>Suministro de electricidad, gas y agua</t>
  </si>
  <si>
    <t>Transporte, almacenamiento y comunicación</t>
  </si>
  <si>
    <t>Servicios sociales y de salud</t>
  </si>
  <si>
    <t>Enseñanza</t>
  </si>
  <si>
    <t>Explotación de minas y canteras</t>
  </si>
  <si>
    <t>Servicios comunitarios, sociales y personales</t>
  </si>
  <si>
    <t>Actividades inmobiliarias, empresariales y de alquiler</t>
  </si>
  <si>
    <t>Hoteles y restaurantes</t>
  </si>
  <si>
    <t>Industrias manufactureras</t>
  </si>
  <si>
    <t>Comercio y reparaciones</t>
  </si>
  <si>
    <t>Ult. 12 meses</t>
  </si>
  <si>
    <t>Negativo</t>
  </si>
  <si>
    <t>Positivo</t>
  </si>
  <si>
    <r>
      <t xml:space="preserve">A.2.2. Personas con empleo asalariado registrado del sector privado, según rama de actividad de la ocupación principal. Sin estacionalidad </t>
    </r>
    <r>
      <rPr>
        <b/>
        <vertAlign val="superscript"/>
        <sz val="14"/>
        <color theme="0"/>
        <rFont val="Calibri"/>
        <family val="2"/>
        <scheme val="minor"/>
      </rPr>
      <t>1/</t>
    </r>
    <r>
      <rPr>
        <b/>
        <sz val="14"/>
        <color theme="0"/>
        <rFont val="Calibri"/>
        <family val="2"/>
        <scheme val="minor"/>
      </rPr>
      <t xml:space="preserve">. Total país </t>
    </r>
    <r>
      <rPr>
        <b/>
        <vertAlign val="superscript"/>
        <sz val="14"/>
        <color theme="0"/>
        <rFont val="Calibri"/>
        <family val="2"/>
        <scheme val="minor"/>
      </rPr>
      <t>2/</t>
    </r>
    <r>
      <rPr>
        <b/>
        <sz val="14"/>
        <color theme="0"/>
        <rFont val="Calibri"/>
        <family val="2"/>
        <scheme val="minor"/>
      </rPr>
      <t>. En miles</t>
    </r>
  </si>
  <si>
    <t>VARIACIÓN ABSOLUTA MENSUAL (EN MILES)</t>
  </si>
  <si>
    <t>Período</t>
  </si>
  <si>
    <t>Agricultura, ganaderÍa, 
caza y silvicultura</t>
  </si>
  <si>
    <t>Explotación de 
minas y canteras</t>
  </si>
  <si>
    <t>Suministro de electricidad, 
gas y agua</t>
  </si>
  <si>
    <t>Transporte, almacenamiento
 y comunicación</t>
  </si>
  <si>
    <t>Actividades inmobiliarias, 
empresariales y de alquiler</t>
  </si>
  <si>
    <t>Servicios sociales 
y de salud</t>
  </si>
  <si>
    <t>Servicios comunitarios, 
sociales y personales</t>
  </si>
  <si>
    <t>Sin especificar</t>
  </si>
  <si>
    <t xml:space="preserve">Total </t>
  </si>
  <si>
    <t>1°</t>
  </si>
  <si>
    <t>2°</t>
  </si>
  <si>
    <t>3°</t>
  </si>
  <si>
    <t>Posición</t>
  </si>
  <si>
    <t>Variación neta enero 2009 - junio 2023</t>
  </si>
  <si>
    <t>feb-15</t>
  </si>
  <si>
    <t>mar-15</t>
  </si>
  <si>
    <t>abr-15</t>
  </si>
  <si>
    <t>may-15</t>
  </si>
  <si>
    <t>jun-15</t>
  </si>
  <si>
    <t>ÚLTIMO AÑO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</si>
  <si>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</si>
  <si>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</si>
  <si>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</si>
  <si>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</si>
  <si>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</si>
  <si>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</si>
  <si>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</si>
  <si>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</si>
  <si>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</si>
  <si>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</si>
  <si>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</si>
  <si>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Variación neta enero 2009 - julio 2023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</si>
  <si>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</si>
  <si>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</si>
  <si>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</si>
  <si>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</si>
  <si>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</si>
  <si>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</si>
  <si>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</si>
  <si>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</si>
  <si>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</si>
  <si>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</si>
  <si>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</si>
  <si>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</si>
  <si>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</si>
  <si>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</si>
  <si>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</si>
  <si>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</si>
  <si>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</si>
  <si>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</si>
  <si>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</si>
  <si>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</si>
  <si>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</si>
  <si>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</si>
  <si>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</si>
  <si>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</si>
  <si>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</si>
  <si>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</si>
  <si>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</si>
  <si>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</si>
  <si>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</si>
  <si>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</si>
  <si>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</si>
  <si>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</si>
  <si>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</si>
  <si>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</si>
  <si>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</si>
  <si>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</si>
  <si>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</si>
  <si>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</si>
  <si>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</si>
  <si>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</si>
  <si>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</si>
  <si>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</si>
  <si>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</si>
  <si>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</si>
  <si>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</si>
  <si>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</si>
  <si>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</si>
  <si>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</si>
  <si>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</si>
  <si>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</si>
  <si>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</si>
  <si>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</si>
  <si>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</si>
  <si>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</si>
  <si>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</si>
  <si>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</si>
  <si>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</si>
  <si>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</si>
  <si>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</si>
  <si>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</si>
  <si>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</si>
  <si>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</si>
  <si>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</si>
  <si>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</si>
  <si>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</si>
  <si>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</si>
  <si>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</si>
  <si>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</si>
  <si>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</si>
  <si>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</si>
  <si>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</si>
  <si>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</si>
  <si>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</si>
  <si>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jul-22</t>
  </si>
  <si>
    <t>ago-22</t>
  </si>
  <si>
    <t>sep-22*</t>
  </si>
  <si>
    <t>oct-22*</t>
  </si>
  <si>
    <t>nov-22*</t>
  </si>
  <si>
    <t>dic-22*</t>
  </si>
  <si>
    <t>ene-23*</t>
  </si>
  <si>
    <t>feb-23*</t>
  </si>
  <si>
    <t>mar-23*</t>
  </si>
  <si>
    <t>abr-23*</t>
  </si>
  <si>
    <t>may-23*</t>
  </si>
  <si>
    <t>jun-23*</t>
  </si>
  <si>
    <t>jul-23*</t>
  </si>
  <si>
    <t>ago-23*</t>
  </si>
  <si>
    <t>sep-23*</t>
  </si>
  <si>
    <t>oct-23*</t>
  </si>
  <si>
    <t>nov-23*</t>
  </si>
  <si>
    <t>dic-23*</t>
  </si>
  <si>
    <t>TOTAL</t>
  </si>
  <si>
    <t xml:space="preserve">Notas: </t>
  </si>
  <si>
    <t>* Los datos tienen carácter provisorio, ya que se encuentran sujetos a leves ajustes en los próximos meses (ver nota metodológica).</t>
  </si>
  <si>
    <t>1/  Se ha eliminado la estacionalidad para poder analizar la evolución mensual de las series de empleo. Para mas detalle del procedimiento ver la nota metodológica.</t>
  </si>
  <si>
    <t>2/  El empleo perteneciente a las empresas con participación accionaria privada y estatal se incluye dentro del sector privado.</t>
  </si>
  <si>
    <t>Fuente: SSPEyE-MTEySS, Observatorio de Empleo y Dinámica Empresarial,  sobre la base de los registros administrativos de los sistemas de la seguridad social (AFIP).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</si>
  <si>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</si>
  <si>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</si>
  <si>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</si>
  <si>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</si>
  <si>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</si>
  <si>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</si>
  <si>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</si>
  <si>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</si>
  <si>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ene-24*</t>
  </si>
  <si>
    <t>feb-24*</t>
  </si>
  <si>
    <t>INTERANUAL</t>
  </si>
  <si>
    <t>Empleo asalariado en el sector privado</t>
  </si>
  <si>
    <t>Cristina Fernández de Kirchner (privado)</t>
  </si>
  <si>
    <t>Cristina Fernández de Kirchner (público)</t>
  </si>
  <si>
    <t>Cristina Fernández de Kirchner (autónomos)</t>
  </si>
  <si>
    <t>Mauricio Macri (privado)</t>
  </si>
  <si>
    <t>Mauricio Macri (público)</t>
  </si>
  <si>
    <t>Mauricio Macri (autónomos)</t>
  </si>
  <si>
    <t>Alberto Fernández (privado)</t>
  </si>
  <si>
    <t>Alberto Fernández (público)</t>
  </si>
  <si>
    <t>Alberto Fernández (autónomos)</t>
  </si>
  <si>
    <t>Javier Milei (privado)</t>
  </si>
  <si>
    <t>Javier Milei (público)</t>
  </si>
  <si>
    <t>Javier Milei (autónomos)</t>
  </si>
  <si>
    <t>T.2.2</t>
  </si>
  <si>
    <t>Sector publico</t>
  </si>
  <si>
    <t>Autonomos</t>
  </si>
  <si>
    <t>Cristina Fernández (segundo) privado</t>
  </si>
  <si>
    <t>Mauricio Macri privado</t>
  </si>
  <si>
    <t>Alberto Fernández privado</t>
  </si>
  <si>
    <t>Javier Milei privado</t>
  </si>
  <si>
    <t>Cristina Fernández (segundo) público</t>
  </si>
  <si>
    <t>Mauricio Macri público</t>
  </si>
  <si>
    <t>Alberto Fernández público</t>
  </si>
  <si>
    <t>Javier Milei público</t>
  </si>
  <si>
    <t>Cristina Fernández (segundo) autónomos</t>
  </si>
  <si>
    <t>Mauricio Macri autónomos</t>
  </si>
  <si>
    <t>Alberto Fernández autónomos</t>
  </si>
  <si>
    <t>Javier Milei autónomos</t>
  </si>
  <si>
    <r>
      <t>A.5.1.Personas con empleo asalariado registrado en el sector privado</t>
    </r>
    <r>
      <rPr>
        <b/>
        <vertAlign val="superscript"/>
        <sz val="14"/>
        <color theme="0"/>
        <rFont val="Calibri"/>
        <family val="2"/>
        <scheme val="minor"/>
      </rPr>
      <t xml:space="preserve"> 1/ </t>
    </r>
    <r>
      <rPr>
        <b/>
        <sz val="14"/>
        <color theme="0"/>
        <rFont val="Calibri"/>
        <family val="2"/>
        <scheme val="minor"/>
      </rPr>
      <t>según provincia</t>
    </r>
    <r>
      <rPr>
        <b/>
        <vertAlign val="superscript"/>
        <sz val="14"/>
        <color theme="0"/>
        <rFont val="Calibri"/>
        <family val="2"/>
        <scheme val="minor"/>
      </rPr>
      <t xml:space="preserve"> 2/</t>
    </r>
    <r>
      <rPr>
        <b/>
        <sz val="14"/>
        <color theme="0"/>
        <rFont val="Calibri"/>
        <family val="2"/>
        <scheme val="minor"/>
      </rPr>
      <t>. Con estacionalidad. En miles</t>
    </r>
  </si>
  <si>
    <t>BUENOS AIRES</t>
  </si>
  <si>
    <t>Cdad. Autónoma 
de 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</si>
  <si>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</si>
  <si>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</si>
  <si>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</si>
  <si>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</si>
  <si>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</si>
  <si>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</si>
  <si>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</si>
  <si>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</si>
  <si>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</si>
  <si>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</si>
  <si>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</si>
  <si>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</si>
  <si>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</si>
  <si>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</si>
  <si>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</si>
  <si>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</si>
  <si>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</si>
  <si>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</si>
  <si>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</si>
  <si>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
DEL ESTERO</t>
  </si>
  <si>
    <t>TIERRA DEL FUEGO</t>
  </si>
  <si>
    <t>TUCUMÁN</t>
  </si>
  <si>
    <t>Interanual</t>
  </si>
  <si>
    <t>Interanual %</t>
  </si>
  <si>
    <t>provincia</t>
  </si>
  <si>
    <t>Instrucciones: pegar valores aca arriba, luego trasponer</t>
  </si>
  <si>
    <t>Usar skiprows=5</t>
  </si>
  <si>
    <t>Cdad. Autónoma de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</si>
</sst>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1"/>
      <color rgb="FFD4D4D4"/>
      <name val="Segoe UI"/>
      <family val="2"/>
    </font>
    <font>
      <b/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10"/>
      <name val="Arial"/>
      <family val="2"/>
    </font>
    <font>
      <b/>
      <sz val="15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4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u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99C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3" tint="-0.249977111117893"/>
      </left>
      <right/>
      <top/>
      <bottom/>
      <diagonal/>
    </border>
    <border>
      <left style="thin">
        <color theme="3" tint="-0.249977111117893"/>
      </left>
      <right style="thin">
        <color indexed="64"/>
      </right>
      <top/>
      <bottom/>
      <diagonal/>
    </border>
    <border>
      <left style="thin">
        <color auto="1"/>
      </left>
      <right/>
      <top style="hair">
        <color theme="3" tint="-0.249977111117893"/>
      </top>
      <bottom style="hair">
        <color theme="3" tint="-0.249977111117893"/>
      </bottom>
      <diagonal/>
    </border>
    <border>
      <left style="thin">
        <color theme="3" tint="-0.249977111117893"/>
      </left>
      <right/>
      <top style="hair">
        <color theme="3" tint="-0.249977111117893"/>
      </top>
      <bottom style="hair">
        <color theme="3" tint="-0.249977111117893"/>
      </bottom>
      <diagonal/>
    </border>
    <border>
      <left style="thin">
        <color theme="3" tint="-0.249977111117893"/>
      </left>
      <right style="thin">
        <color indexed="64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theme="3" tint="-0.249977111117893"/>
      </left>
      <right/>
      <top style="hair">
        <color theme="3" tint="-0.249977111117893"/>
      </top>
      <bottom/>
      <diagonal/>
    </border>
    <border>
      <left style="thin">
        <color theme="3" tint="-0.249977111117893"/>
      </left>
      <right style="thin">
        <color indexed="64"/>
      </right>
      <top style="hair">
        <color theme="3" tint="-0.249977111117893"/>
      </top>
      <bottom/>
      <diagonal/>
    </border>
    <border>
      <left style="thin">
        <color theme="3" tint="-0.249977111117893"/>
      </left>
      <right/>
      <top style="hair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indexed="64"/>
      </right>
      <top style="hair">
        <color theme="3" tint="-0.249977111117893"/>
      </top>
      <bottom style="thin">
        <color theme="3" tint="-0.249977111117893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rgb="FF3333CC"/>
      </left>
      <right/>
      <top style="dotted">
        <color rgb="FF3333CC"/>
      </top>
      <bottom/>
      <diagonal/>
    </border>
    <border>
      <left style="dotted">
        <color rgb="FF3333CC"/>
      </left>
      <right/>
      <top/>
      <bottom style="thin">
        <color auto="1"/>
      </bottom>
      <diagonal/>
    </border>
    <border>
      <left style="thin">
        <color auto="1"/>
      </left>
      <right style="dotted">
        <color rgb="FF3333CC"/>
      </right>
      <top style="thin">
        <color auto="1"/>
      </top>
      <bottom/>
      <diagonal/>
    </border>
    <border>
      <left style="dotted">
        <color rgb="FF3333CC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3" tint="-0.249977111117893"/>
      </left>
      <right style="dotted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hair">
        <color theme="3" tint="-0.249977111117893"/>
      </top>
      <bottom/>
      <diagonal/>
    </border>
    <border>
      <left style="dotted">
        <color theme="3" tint="-0.249977111117893"/>
      </left>
      <right style="thin">
        <color indexed="64"/>
      </right>
      <top style="hair">
        <color theme="3" tint="-0.249977111117893"/>
      </top>
      <bottom/>
      <diagonal/>
    </border>
    <border>
      <left style="thin">
        <color auto="1"/>
      </left>
      <right style="thin">
        <color theme="3" tint="-0.249977111117893"/>
      </right>
      <top style="thin">
        <color indexed="64"/>
      </top>
      <bottom style="hair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indexed="64"/>
      </top>
      <bottom style="hair">
        <color theme="3" tint="-0.249977111117893"/>
      </bottom>
      <diagonal/>
    </border>
    <border>
      <left style="thin">
        <color theme="3" tint="-0.249977111117893"/>
      </left>
      <right style="thin">
        <color indexed="64"/>
      </right>
      <top style="thin">
        <color indexed="64"/>
      </top>
      <bottom style="hair">
        <color theme="3" tint="-0.249977111117893"/>
      </bottom>
      <diagonal/>
    </border>
    <border>
      <left style="thin">
        <color auto="1"/>
      </left>
      <right style="thin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hair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hair">
        <color theme="3" tint="-0.249977111117893"/>
      </top>
      <bottom/>
      <diagonal/>
    </border>
    <border>
      <left style="thin">
        <color auto="1"/>
      </left>
      <right/>
      <top style="hair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3" tint="-0.249977111117893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hair">
        <color theme="3" tint="-0.249977111117893"/>
      </top>
      <bottom style="thin">
        <color indexed="64"/>
      </bottom>
      <diagonal/>
    </border>
    <border>
      <left style="thin">
        <color theme="3" tint="-0.249977111117893"/>
      </left>
      <right style="thin">
        <color indexed="64"/>
      </right>
      <top style="hair">
        <color theme="3" tint="-0.249977111117893"/>
      </top>
      <bottom style="thin">
        <color indexed="64"/>
      </bottom>
      <diagonal/>
    </border>
    <border>
      <left style="dotted">
        <color theme="3" tint="-0.249977111117893"/>
      </left>
      <right/>
      <top/>
      <bottom/>
      <diagonal/>
    </border>
    <border>
      <left style="thin">
        <color theme="3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/>
      <diagonal/>
    </border>
    <border>
      <left/>
      <right style="thin">
        <color theme="3" tint="-0.249977111117893"/>
      </right>
      <top/>
      <bottom/>
      <diagonal/>
    </border>
    <border>
      <left/>
      <right style="thin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/>
      <right style="thin">
        <color theme="3" tint="-0.249977111117893"/>
      </right>
      <top style="hair">
        <color theme="3" tint="-0.249977111117893"/>
      </top>
      <bottom/>
      <diagonal/>
    </border>
    <border>
      <left/>
      <right style="thin">
        <color theme="3" tint="-0.249977111117893"/>
      </right>
      <top style="hair">
        <color theme="3" tint="-0.249977111117893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/>
      <diagonal/>
    </border>
    <border>
      <left style="thin">
        <color theme="1"/>
      </left>
      <right style="thin">
        <color auto="1"/>
      </right>
      <top style="hair">
        <color auto="1"/>
      </top>
      <bottom/>
      <diagonal/>
    </border>
    <border>
      <left style="thin">
        <color theme="1"/>
      </left>
      <right style="thin">
        <color theme="1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04">
    <xf numFmtId="0" fontId="0" fillId="0" borderId="0" xfId="0"/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0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4" borderId="11" xfId="2" applyFont="1" applyFill="1" applyBorder="1"/>
    <xf numFmtId="0" fontId="7" fillId="0" borderId="0" xfId="3"/>
    <xf numFmtId="0" fontId="8" fillId="0" borderId="13" xfId="2" applyFont="1" applyBorder="1"/>
    <xf numFmtId="0" fontId="8" fillId="0" borderId="0" xfId="3" applyFont="1"/>
    <xf numFmtId="0" fontId="8" fillId="5" borderId="13" xfId="2" applyFont="1" applyFill="1" applyBorder="1"/>
    <xf numFmtId="0" fontId="9" fillId="0" borderId="0" xfId="3" applyFont="1"/>
    <xf numFmtId="0" fontId="10" fillId="0" borderId="0" xfId="3" applyFont="1"/>
    <xf numFmtId="0" fontId="6" fillId="4" borderId="16" xfId="2" applyFont="1" applyFill="1" applyBorder="1" applyAlignment="1">
      <alignment horizontal="center"/>
    </xf>
    <xf numFmtId="165" fontId="8" fillId="0" borderId="17" xfId="0" applyNumberFormat="1" applyFont="1" applyBorder="1" applyAlignment="1">
      <alignment horizontal="center" vertical="center"/>
    </xf>
    <xf numFmtId="0" fontId="8" fillId="5" borderId="18" xfId="2" applyFont="1" applyFill="1" applyBorder="1"/>
    <xf numFmtId="165" fontId="8" fillId="0" borderId="15" xfId="0" applyNumberFormat="1" applyFont="1" applyBorder="1" applyAlignment="1">
      <alignment horizontal="center" vertical="center"/>
    </xf>
    <xf numFmtId="165" fontId="7" fillId="0" borderId="19" xfId="3" applyNumberFormat="1" applyBorder="1"/>
    <xf numFmtId="165" fontId="8" fillId="0" borderId="0" xfId="3" applyNumberFormat="1" applyFont="1"/>
    <xf numFmtId="165" fontId="7" fillId="0" borderId="0" xfId="3" applyNumberFormat="1"/>
    <xf numFmtId="0" fontId="6" fillId="6" borderId="20" xfId="4" applyFont="1" applyFill="1" applyBorder="1" applyAlignment="1">
      <alignment vertical="center"/>
    </xf>
    <xf numFmtId="0" fontId="6" fillId="6" borderId="19" xfId="4" applyFont="1" applyFill="1" applyBorder="1" applyAlignment="1">
      <alignment vertical="center"/>
    </xf>
    <xf numFmtId="0" fontId="6" fillId="6" borderId="19" xfId="4" applyFont="1" applyFill="1" applyBorder="1" applyAlignment="1">
      <alignment horizontal="center" vertical="center" wrapText="1"/>
    </xf>
    <xf numFmtId="0" fontId="6" fillId="6" borderId="18" xfId="4" applyFont="1" applyFill="1" applyBorder="1" applyAlignment="1">
      <alignment horizontal="center" vertical="center" wrapText="1"/>
    </xf>
    <xf numFmtId="0" fontId="1" fillId="0" borderId="0" xfId="2"/>
    <xf numFmtId="0" fontId="12" fillId="0" borderId="0" xfId="5"/>
    <xf numFmtId="0" fontId="7" fillId="7" borderId="0" xfId="3" applyFill="1"/>
    <xf numFmtId="0" fontId="13" fillId="8" borderId="22" xfId="4" applyFont="1" applyFill="1" applyBorder="1" applyAlignment="1">
      <alignment horizontal="center" vertical="center"/>
    </xf>
    <xf numFmtId="0" fontId="13" fillId="8" borderId="23" xfId="4" applyFont="1" applyFill="1" applyBorder="1" applyAlignment="1">
      <alignment horizontal="center" vertical="center" textRotation="90" wrapText="1"/>
    </xf>
    <xf numFmtId="0" fontId="13" fillId="8" borderId="24" xfId="4" applyFont="1" applyFill="1" applyBorder="1" applyAlignment="1">
      <alignment horizontal="center" vertical="center" textRotation="90" wrapText="1"/>
    </xf>
    <xf numFmtId="0" fontId="13" fillId="8" borderId="25" xfId="4" applyFont="1" applyFill="1" applyBorder="1" applyAlignment="1">
      <alignment horizontal="center" vertical="center" textRotation="90" wrapText="1"/>
    </xf>
    <xf numFmtId="0" fontId="13" fillId="8" borderId="25" xfId="4" applyFont="1" applyFill="1" applyBorder="1" applyAlignment="1">
      <alignment horizontal="center" vertical="center"/>
    </xf>
    <xf numFmtId="0" fontId="14" fillId="0" borderId="0" xfId="3" applyFont="1"/>
    <xf numFmtId="17" fontId="2" fillId="2" borderId="26" xfId="5" applyNumberFormat="1" applyFont="1" applyFill="1" applyBorder="1" applyAlignment="1">
      <alignment horizontal="center" vertical="center"/>
    </xf>
    <xf numFmtId="0" fontId="7" fillId="0" borderId="0" xfId="2" applyFont="1"/>
    <xf numFmtId="164" fontId="15" fillId="0" borderId="0" xfId="5" applyNumberFormat="1" applyFont="1"/>
    <xf numFmtId="165" fontId="16" fillId="0" borderId="28" xfId="5" applyNumberFormat="1" applyFont="1" applyBorder="1" applyAlignment="1">
      <alignment horizontal="center" vertical="center" wrapText="1"/>
    </xf>
    <xf numFmtId="165" fontId="16" fillId="0" borderId="1" xfId="5" applyNumberFormat="1" applyFont="1" applyBorder="1" applyAlignment="1">
      <alignment horizontal="center" vertical="center" wrapText="1"/>
    </xf>
    <xf numFmtId="165" fontId="16" fillId="0" borderId="0" xfId="5" applyNumberFormat="1" applyFont="1" applyAlignment="1">
      <alignment horizontal="center" vertical="center" wrapText="1"/>
    </xf>
    <xf numFmtId="0" fontId="14" fillId="0" borderId="14" xfId="2" applyFont="1" applyBorder="1"/>
    <xf numFmtId="0" fontId="14" fillId="0" borderId="14" xfId="2" applyFont="1" applyBorder="1" applyAlignment="1">
      <alignment horizontal="center" vertical="center"/>
    </xf>
    <xf numFmtId="164" fontId="14" fillId="0" borderId="14" xfId="2" applyNumberFormat="1" applyFont="1" applyBorder="1"/>
    <xf numFmtId="49" fontId="2" fillId="2" borderId="26" xfId="5" applyNumberFormat="1" applyFont="1" applyFill="1" applyBorder="1" applyAlignment="1">
      <alignment horizontal="center" vertical="center"/>
    </xf>
    <xf numFmtId="0" fontId="17" fillId="9" borderId="0" xfId="3" applyFont="1" applyFill="1"/>
    <xf numFmtId="0" fontId="7" fillId="9" borderId="0" xfId="3" applyFill="1"/>
    <xf numFmtId="0" fontId="14" fillId="0" borderId="11" xfId="2" applyFont="1" applyBorder="1"/>
    <xf numFmtId="0" fontId="14" fillId="0" borderId="16" xfId="2" applyFont="1" applyBorder="1" applyAlignment="1">
      <alignment horizontal="center"/>
    </xf>
    <xf numFmtId="0" fontId="14" fillId="0" borderId="13" xfId="2" applyFont="1" applyBorder="1" applyAlignment="1">
      <alignment wrapText="1"/>
    </xf>
    <xf numFmtId="164" fontId="14" fillId="0" borderId="17" xfId="2" applyNumberFormat="1" applyFont="1" applyBorder="1" applyAlignment="1">
      <alignment horizontal="center"/>
    </xf>
    <xf numFmtId="0" fontId="14" fillId="0" borderId="18" xfId="2" applyFont="1" applyBorder="1" applyAlignment="1">
      <alignment wrapText="1"/>
    </xf>
    <xf numFmtId="164" fontId="14" fillId="0" borderId="15" xfId="2" applyNumberFormat="1" applyFont="1" applyBorder="1" applyAlignment="1">
      <alignment horizontal="center"/>
    </xf>
    <xf numFmtId="49" fontId="2" fillId="0" borderId="26" xfId="5" applyNumberFormat="1" applyFont="1" applyBorder="1" applyAlignment="1">
      <alignment horizontal="center" vertical="center"/>
    </xf>
    <xf numFmtId="49" fontId="2" fillId="0" borderId="27" xfId="5" applyNumberFormat="1" applyFont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29" xfId="5" applyNumberFormat="1" applyFont="1" applyFill="1" applyBorder="1" applyAlignment="1">
      <alignment horizontal="center" vertical="center"/>
    </xf>
    <xf numFmtId="166" fontId="7" fillId="2" borderId="0" xfId="6" applyNumberFormat="1" applyFont="1" applyFill="1"/>
    <xf numFmtId="49" fontId="2" fillId="2" borderId="0" xfId="5" applyNumberFormat="1" applyFont="1" applyFill="1" applyAlignment="1">
      <alignment horizontal="center" vertical="center"/>
    </xf>
    <xf numFmtId="164" fontId="2" fillId="3" borderId="0" xfId="4" applyNumberFormat="1" applyFont="1" applyFill="1" applyAlignment="1">
      <alignment horizontal="center"/>
    </xf>
    <xf numFmtId="0" fontId="16" fillId="9" borderId="0" xfId="5" applyFont="1" applyFill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5" fillId="2" borderId="0" xfId="2" applyFont="1" applyFill="1"/>
    <xf numFmtId="166" fontId="1" fillId="2" borderId="0" xfId="6" applyNumberFormat="1" applyFont="1" applyFill="1"/>
    <xf numFmtId="0" fontId="19" fillId="9" borderId="0" xfId="2" applyFont="1" applyFill="1" applyAlignment="1">
      <alignment horizontal="center"/>
    </xf>
    <xf numFmtId="164" fontId="20" fillId="9" borderId="30" xfId="4" applyNumberFormat="1" applyFont="1" applyFill="1" applyBorder="1" applyAlignment="1">
      <alignment horizontal="center" vertical="center"/>
    </xf>
    <xf numFmtId="4" fontId="20" fillId="9" borderId="30" xfId="4" applyNumberFormat="1" applyFont="1" applyFill="1" applyBorder="1" applyAlignment="1">
      <alignment horizontal="center" vertical="center"/>
    </xf>
    <xf numFmtId="0" fontId="1" fillId="2" borderId="0" xfId="2" applyFill="1"/>
    <xf numFmtId="0" fontId="21" fillId="0" borderId="0" xfId="2" applyFont="1" applyAlignment="1">
      <alignment horizontal="center" vertical="center"/>
    </xf>
    <xf numFmtId="0" fontId="22" fillId="2" borderId="0" xfId="2" applyFont="1" applyFill="1"/>
    <xf numFmtId="164" fontId="1" fillId="2" borderId="0" xfId="2" applyNumberFormat="1" applyFill="1"/>
    <xf numFmtId="0" fontId="1" fillId="0" borderId="0" xfId="2" applyAlignment="1">
      <alignment vertical="center"/>
    </xf>
    <xf numFmtId="0" fontId="1" fillId="2" borderId="0" xfId="2" applyFill="1" applyAlignment="1">
      <alignment horizontal="left" vertical="center" wrapText="1"/>
    </xf>
    <xf numFmtId="0" fontId="23" fillId="2" borderId="0" xfId="7" applyFont="1" applyFill="1" applyAlignment="1">
      <alignment vertical="center"/>
    </xf>
    <xf numFmtId="0" fontId="21" fillId="0" borderId="0" xfId="2" applyFont="1" applyAlignment="1">
      <alignment horizontal="center"/>
    </xf>
    <xf numFmtId="0" fontId="21" fillId="0" borderId="0" xfId="3" applyFont="1"/>
    <xf numFmtId="17" fontId="5" fillId="2" borderId="0" xfId="2" applyNumberFormat="1" applyFont="1" applyFill="1"/>
    <xf numFmtId="17" fontId="2" fillId="0" borderId="31" xfId="0" applyNumberFormat="1" applyFont="1" applyBorder="1" applyAlignment="1">
      <alignment horizontal="center" vertical="center"/>
    </xf>
    <xf numFmtId="164" fontId="3" fillId="2" borderId="32" xfId="4" applyNumberFormat="1" applyFont="1" applyFill="1" applyBorder="1" applyAlignment="1">
      <alignment horizontal="center"/>
    </xf>
    <xf numFmtId="164" fontId="2" fillId="2" borderId="33" xfId="4" applyNumberFormat="1" applyFont="1" applyFill="1" applyBorder="1" applyAlignment="1">
      <alignment horizontal="center"/>
    </xf>
    <xf numFmtId="17" fontId="2" fillId="0" borderId="34" xfId="0" applyNumberFormat="1" applyFont="1" applyBorder="1" applyAlignment="1">
      <alignment horizontal="center" vertical="center"/>
    </xf>
    <xf numFmtId="164" fontId="3" fillId="2" borderId="35" xfId="4" applyNumberFormat="1" applyFont="1" applyFill="1" applyBorder="1" applyAlignment="1">
      <alignment horizontal="center"/>
    </xf>
    <xf numFmtId="164" fontId="2" fillId="2" borderId="6" xfId="4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164" fontId="3" fillId="2" borderId="36" xfId="4" applyNumberFormat="1" applyFont="1" applyFill="1" applyBorder="1" applyAlignment="1">
      <alignment horizontal="center"/>
    </xf>
    <xf numFmtId="164" fontId="2" fillId="2" borderId="8" xfId="4" applyNumberFormat="1" applyFont="1" applyFill="1" applyBorder="1" applyAlignment="1">
      <alignment horizontal="center"/>
    </xf>
    <xf numFmtId="164" fontId="3" fillId="2" borderId="37" xfId="4" applyNumberFormat="1" applyFont="1" applyFill="1" applyBorder="1" applyAlignment="1">
      <alignment horizontal="center"/>
    </xf>
    <xf numFmtId="49" fontId="2" fillId="3" borderId="38" xfId="0" applyNumberFormat="1" applyFont="1" applyFill="1" applyBorder="1" applyAlignment="1">
      <alignment horizontal="center" vertical="center"/>
    </xf>
    <xf numFmtId="164" fontId="2" fillId="3" borderId="39" xfId="4" applyNumberFormat="1" applyFont="1" applyFill="1" applyBorder="1" applyAlignment="1">
      <alignment horizontal="center"/>
    </xf>
    <xf numFmtId="164" fontId="2" fillId="3" borderId="40" xfId="4" applyNumberFormat="1" applyFont="1" applyFill="1" applyBorder="1" applyAlignment="1">
      <alignment horizontal="center"/>
    </xf>
    <xf numFmtId="164" fontId="2" fillId="3" borderId="41" xfId="4" applyNumberFormat="1" applyFont="1" applyFill="1" applyBorder="1" applyAlignment="1">
      <alignment horizontal="center"/>
    </xf>
    <xf numFmtId="164" fontId="7" fillId="0" borderId="0" xfId="2" applyNumberFormat="1" applyFont="1"/>
    <xf numFmtId="0" fontId="6" fillId="6" borderId="0" xfId="4" applyFont="1" applyFill="1" applyBorder="1" applyAlignment="1">
      <alignment horizontal="center" vertical="center" wrapText="1"/>
    </xf>
    <xf numFmtId="0" fontId="13" fillId="8" borderId="0" xfId="4" applyFont="1" applyFill="1" applyBorder="1" applyAlignment="1">
      <alignment horizontal="center" vertical="center"/>
    </xf>
    <xf numFmtId="164" fontId="2" fillId="2" borderId="0" xfId="4" applyNumberFormat="1" applyFont="1" applyFill="1" applyBorder="1" applyAlignment="1">
      <alignment horizontal="center"/>
    </xf>
    <xf numFmtId="164" fontId="2" fillId="3" borderId="0" xfId="4" applyNumberFormat="1" applyFont="1" applyFill="1" applyBorder="1" applyAlignment="1">
      <alignment horizontal="center"/>
    </xf>
    <xf numFmtId="0" fontId="13" fillId="8" borderId="15" xfId="4" applyFont="1" applyFill="1" applyBorder="1" applyAlignment="1">
      <alignment horizontal="center" vertical="center"/>
    </xf>
    <xf numFmtId="164" fontId="24" fillId="3" borderId="0" xfId="4" applyNumberFormat="1" applyFont="1" applyFill="1" applyBorder="1" applyAlignment="1">
      <alignment horizontal="center"/>
    </xf>
    <xf numFmtId="0" fontId="2" fillId="8" borderId="42" xfId="8" applyFont="1" applyFill="1" applyBorder="1" applyAlignment="1">
      <alignment horizontal="center" vertical="center" wrapText="1"/>
    </xf>
    <xf numFmtId="0" fontId="2" fillId="8" borderId="0" xfId="8" applyFont="1" applyFill="1" applyAlignment="1">
      <alignment horizontal="center" vertical="center" wrapText="1"/>
    </xf>
    <xf numFmtId="1" fontId="2" fillId="2" borderId="14" xfId="5" applyNumberFormat="1" applyFont="1" applyFill="1" applyBorder="1" applyAlignment="1">
      <alignment horizontal="center" vertical="center"/>
    </xf>
    <xf numFmtId="2" fontId="15" fillId="0" borderId="14" xfId="1" applyNumberFormat="1" applyFont="1" applyBorder="1"/>
    <xf numFmtId="165" fontId="15" fillId="0" borderId="14" xfId="6" applyNumberFormat="1" applyFont="1" applyBorder="1"/>
    <xf numFmtId="165" fontId="25" fillId="0" borderId="14" xfId="6" applyNumberFormat="1" applyFont="1" applyBorder="1"/>
    <xf numFmtId="0" fontId="2" fillId="8" borderId="43" xfId="8" applyFont="1" applyFill="1" applyBorder="1" applyAlignment="1">
      <alignment horizontal="center" vertical="center" wrapText="1"/>
    </xf>
    <xf numFmtId="3" fontId="2" fillId="2" borderId="0" xfId="5" applyNumberFormat="1" applyFont="1" applyFill="1" applyAlignment="1">
      <alignment horizontal="center" vertical="center"/>
    </xf>
    <xf numFmtId="3" fontId="26" fillId="0" borderId="0" xfId="5" applyNumberFormat="1" applyFont="1" applyAlignment="1">
      <alignment vertical="center"/>
    </xf>
    <xf numFmtId="0" fontId="2" fillId="8" borderId="17" xfId="8" applyFont="1" applyFill="1" applyBorder="1" applyAlignment="1">
      <alignment horizontal="center" vertical="center" wrapText="1"/>
    </xf>
    <xf numFmtId="0" fontId="2" fillId="8" borderId="32" xfId="8" applyFont="1" applyFill="1" applyBorder="1" applyAlignment="1">
      <alignment horizontal="center" vertical="center" wrapText="1"/>
    </xf>
    <xf numFmtId="0" fontId="2" fillId="8" borderId="1" xfId="8" applyFont="1" applyFill="1" applyBorder="1" applyAlignment="1">
      <alignment horizontal="center" vertical="center" wrapText="1"/>
    </xf>
    <xf numFmtId="1" fontId="2" fillId="2" borderId="1" xfId="5" applyNumberFormat="1" applyFont="1" applyFill="1" applyBorder="1" applyAlignment="1">
      <alignment horizontal="center" vertical="center"/>
    </xf>
    <xf numFmtId="3" fontId="3" fillId="2" borderId="28" xfId="5" applyNumberFormat="1" applyFont="1" applyFill="1" applyBorder="1" applyAlignment="1">
      <alignment horizontal="center" vertical="center"/>
    </xf>
    <xf numFmtId="3" fontId="3" fillId="2" borderId="0" xfId="5" applyNumberFormat="1" applyFont="1" applyFill="1" applyAlignment="1">
      <alignment horizontal="center" vertical="center"/>
    </xf>
    <xf numFmtId="164" fontId="3" fillId="2" borderId="35" xfId="0" applyNumberFormat="1" applyFont="1" applyFill="1" applyBorder="1" applyAlignment="1">
      <alignment horizontal="center" vertical="center"/>
    </xf>
    <xf numFmtId="164" fontId="3" fillId="2" borderId="44" xfId="0" applyNumberFormat="1" applyFont="1" applyFill="1" applyBorder="1" applyAlignment="1">
      <alignment horizontal="center" vertical="center"/>
    </xf>
    <xf numFmtId="3" fontId="3" fillId="2" borderId="45" xfId="5" applyNumberFormat="1" applyFont="1" applyFill="1" applyBorder="1" applyAlignment="1">
      <alignment horizontal="center" vertical="center"/>
    </xf>
    <xf numFmtId="3" fontId="3" fillId="2" borderId="44" xfId="5" applyNumberFormat="1" applyFont="1" applyFill="1" applyBorder="1" applyAlignment="1">
      <alignment horizontal="center" vertical="center"/>
    </xf>
    <xf numFmtId="3" fontId="3" fillId="2" borderId="27" xfId="5" applyNumberFormat="1" applyFont="1" applyFill="1" applyBorder="1" applyAlignment="1">
      <alignment horizontal="center" vertical="center"/>
    </xf>
    <xf numFmtId="3" fontId="3" fillId="2" borderId="46" xfId="5" applyNumberFormat="1" applyFont="1" applyFill="1" applyBorder="1" applyAlignment="1">
      <alignment horizontal="center" vertical="center"/>
    </xf>
    <xf numFmtId="3" fontId="3" fillId="2" borderId="35" xfId="5" applyNumberFormat="1" applyFont="1" applyFill="1" applyBorder="1" applyAlignment="1">
      <alignment horizontal="center" vertical="center"/>
    </xf>
    <xf numFmtId="3" fontId="18" fillId="2" borderId="0" xfId="5" applyNumberFormat="1" applyFont="1" applyFill="1" applyAlignment="1">
      <alignment horizontal="center" vertical="center"/>
    </xf>
    <xf numFmtId="0" fontId="26" fillId="0" borderId="0" xfId="5" applyFont="1" applyAlignment="1">
      <alignment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46" xfId="0" applyNumberFormat="1" applyFont="1" applyFill="1" applyBorder="1" applyAlignment="1">
      <alignment horizontal="center" vertical="center"/>
    </xf>
    <xf numFmtId="3" fontId="3" fillId="2" borderId="37" xfId="5" applyNumberFormat="1" applyFont="1" applyFill="1" applyBorder="1" applyAlignment="1">
      <alignment horizontal="center" vertical="center"/>
    </xf>
    <xf numFmtId="3" fontId="3" fillId="2" borderId="47" xfId="5" applyNumberFormat="1" applyFont="1" applyFill="1" applyBorder="1" applyAlignment="1">
      <alignment horizontal="center" vertical="center"/>
    </xf>
    <xf numFmtId="3" fontId="3" fillId="2" borderId="36" xfId="5" applyNumberFormat="1" applyFont="1" applyFill="1" applyBorder="1" applyAlignment="1">
      <alignment horizontal="center" vertical="center"/>
    </xf>
    <xf numFmtId="164" fontId="3" fillId="2" borderId="37" xfId="0" applyNumberFormat="1" applyFont="1" applyFill="1" applyBorder="1" applyAlignment="1">
      <alignment horizontal="center" vertical="center"/>
    </xf>
    <xf numFmtId="164" fontId="3" fillId="2" borderId="47" xfId="0" applyNumberFormat="1" applyFont="1" applyFill="1" applyBorder="1" applyAlignment="1">
      <alignment horizontal="center" vertical="center"/>
    </xf>
    <xf numFmtId="164" fontId="3" fillId="2" borderId="36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 vertical="center"/>
    </xf>
    <xf numFmtId="164" fontId="2" fillId="3" borderId="48" xfId="0" applyNumberFormat="1" applyFont="1" applyFill="1" applyBorder="1" applyAlignment="1">
      <alignment horizontal="center" vertical="center"/>
    </xf>
    <xf numFmtId="164" fontId="2" fillId="3" borderId="4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26" fillId="0" borderId="0" xfId="6" applyNumberFormat="1" applyFont="1"/>
    <xf numFmtId="0" fontId="28" fillId="0" borderId="0" xfId="6" applyNumberFormat="1" applyFont="1" applyFill="1" applyBorder="1" applyAlignment="1">
      <alignment horizontal="center" vertical="center"/>
    </xf>
    <xf numFmtId="1" fontId="2" fillId="8" borderId="1" xfId="5" applyNumberFormat="1" applyFont="1" applyFill="1" applyBorder="1" applyAlignment="1">
      <alignment horizontal="center" vertical="center"/>
    </xf>
    <xf numFmtId="3" fontId="3" fillId="8" borderId="35" xfId="5" applyNumberFormat="1" applyFont="1" applyFill="1" applyBorder="1" applyAlignment="1">
      <alignment horizontal="center" vertical="center"/>
    </xf>
    <xf numFmtId="3" fontId="3" fillId="8" borderId="27" xfId="5" applyNumberFormat="1" applyFont="1" applyFill="1" applyBorder="1" applyAlignment="1">
      <alignment horizontal="center" vertical="center"/>
    </xf>
    <xf numFmtId="3" fontId="3" fillId="8" borderId="46" xfId="5" applyNumberFormat="1" applyFont="1" applyFill="1" applyBorder="1" applyAlignment="1">
      <alignment horizontal="center" vertical="center"/>
    </xf>
    <xf numFmtId="3" fontId="3" fillId="8" borderId="0" xfId="5" applyNumberFormat="1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2" fillId="8" borderId="39" xfId="0" applyNumberFormat="1" applyFont="1" applyFill="1" applyBorder="1" applyAlignment="1">
      <alignment horizontal="center" vertical="center"/>
    </xf>
    <xf numFmtId="164" fontId="2" fillId="8" borderId="48" xfId="0" applyNumberFormat="1" applyFont="1" applyFill="1" applyBorder="1" applyAlignment="1">
      <alignment horizontal="center" vertical="center"/>
    </xf>
    <xf numFmtId="164" fontId="2" fillId="8" borderId="40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164" fontId="3" fillId="2" borderId="45" xfId="0" applyNumberFormat="1" applyFont="1" applyFill="1" applyBorder="1" applyAlignment="1">
      <alignment horizontal="center" vertical="center"/>
    </xf>
    <xf numFmtId="14" fontId="27" fillId="0" borderId="0" xfId="5" applyNumberFormat="1" applyFont="1" applyAlignment="1">
      <alignment horizontal="center" vertical="center" wrapText="1"/>
    </xf>
    <xf numFmtId="14" fontId="27" fillId="8" borderId="0" xfId="5" applyNumberFormat="1" applyFont="1" applyFill="1" applyAlignment="1">
      <alignment horizontal="center" vertical="center" wrapText="1"/>
    </xf>
    <xf numFmtId="0" fontId="2" fillId="8" borderId="43" xfId="8" applyFont="1" applyFill="1" applyBorder="1" applyAlignment="1">
      <alignment vertical="center" wrapText="1"/>
    </xf>
    <xf numFmtId="0" fontId="6" fillId="6" borderId="19" xfId="4" applyFont="1" applyFill="1" applyBorder="1" applyAlignment="1">
      <alignment horizontal="center" vertical="center" wrapText="1"/>
    </xf>
    <xf numFmtId="0" fontId="16" fillId="9" borderId="24" xfId="5" applyFont="1" applyFill="1" applyBorder="1" applyAlignment="1">
      <alignment horizontal="center" vertical="center"/>
    </xf>
    <xf numFmtId="0" fontId="16" fillId="9" borderId="28" xfId="5" applyFont="1" applyFill="1" applyBorder="1" applyAlignment="1">
      <alignment horizontal="center" vertical="center"/>
    </xf>
    <xf numFmtId="0" fontId="16" fillId="9" borderId="12" xfId="5" applyFont="1" applyFill="1" applyBorder="1" applyAlignment="1">
      <alignment horizontal="center" vertical="center"/>
    </xf>
    <xf numFmtId="0" fontId="16" fillId="0" borderId="14" xfId="5" applyFont="1" applyBorder="1" applyAlignment="1">
      <alignment horizontal="center" vertical="center"/>
    </xf>
    <xf numFmtId="165" fontId="16" fillId="0" borderId="14" xfId="5" applyNumberFormat="1" applyFont="1" applyBorder="1" applyAlignment="1">
      <alignment horizontal="center" vertical="center" wrapText="1"/>
    </xf>
    <xf numFmtId="165" fontId="16" fillId="0" borderId="24" xfId="5" applyNumberFormat="1" applyFont="1" applyBorder="1" applyAlignment="1">
      <alignment horizontal="center" vertical="center" wrapText="1"/>
    </xf>
    <xf numFmtId="165" fontId="16" fillId="0" borderId="28" xfId="5" applyNumberFormat="1" applyFont="1" applyBorder="1" applyAlignment="1">
      <alignment horizontal="center" vertical="center" wrapText="1"/>
    </xf>
    <xf numFmtId="165" fontId="16" fillId="0" borderId="12" xfId="5" applyNumberFormat="1" applyFont="1" applyBorder="1" applyAlignment="1">
      <alignment horizontal="center" vertical="center" wrapText="1"/>
    </xf>
    <xf numFmtId="0" fontId="16" fillId="0" borderId="24" xfId="5" applyFont="1" applyBorder="1" applyAlignment="1">
      <alignment horizontal="center" vertical="center"/>
    </xf>
    <xf numFmtId="0" fontId="16" fillId="0" borderId="28" xfId="5" applyFont="1" applyBorder="1" applyAlignment="1">
      <alignment horizontal="center" vertical="center"/>
    </xf>
    <xf numFmtId="0" fontId="16" fillId="0" borderId="12" xfId="5" applyFont="1" applyBorder="1" applyAlignment="1">
      <alignment horizontal="center" vertical="center"/>
    </xf>
    <xf numFmtId="0" fontId="6" fillId="6" borderId="21" xfId="4" applyFont="1" applyFill="1" applyBorder="1" applyAlignment="1">
      <alignment horizontal="center" vertical="center"/>
    </xf>
    <xf numFmtId="0" fontId="6" fillId="6" borderId="19" xfId="4" applyFont="1" applyFill="1" applyBorder="1" applyAlignment="1">
      <alignment horizontal="center" vertical="center"/>
    </xf>
    <xf numFmtId="0" fontId="6" fillId="6" borderId="11" xfId="4" applyFont="1" applyFill="1" applyBorder="1" applyAlignment="1">
      <alignment horizontal="center" vertical="center"/>
    </xf>
    <xf numFmtId="0" fontId="6" fillId="6" borderId="0" xfId="8" applyFont="1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29" fillId="6" borderId="49" xfId="9" applyFont="1" applyFill="1" applyBorder="1" applyAlignment="1">
      <alignment vertical="center"/>
    </xf>
    <xf numFmtId="0" fontId="29" fillId="6" borderId="49" xfId="9" applyFont="1" applyFill="1" applyBorder="1" applyAlignment="1">
      <alignment horizontal="center" vertical="center" wrapText="1"/>
    </xf>
    <xf numFmtId="0" fontId="29" fillId="6" borderId="18" xfId="9" applyFont="1" applyFill="1" applyBorder="1" applyAlignment="1">
      <alignment horizontal="center" vertical="center" wrapText="1"/>
    </xf>
    <xf numFmtId="0" fontId="2" fillId="8" borderId="51" xfId="2" applyFont="1" applyFill="1" applyBorder="1" applyAlignment="1">
      <alignment horizontal="center" vertical="center" textRotation="90" wrapText="1"/>
    </xf>
    <xf numFmtId="0" fontId="2" fillId="8" borderId="52" xfId="2" applyFont="1" applyFill="1" applyBorder="1" applyAlignment="1">
      <alignment horizontal="center" vertical="center" textRotation="90" wrapText="1"/>
    </xf>
    <xf numFmtId="164" fontId="3" fillId="2" borderId="53" xfId="2" applyNumberFormat="1" applyFont="1" applyFill="1" applyBorder="1" applyAlignment="1">
      <alignment horizontal="center"/>
    </xf>
    <xf numFmtId="164" fontId="3" fillId="2" borderId="54" xfId="2" applyNumberFormat="1" applyFont="1" applyFill="1" applyBorder="1" applyAlignment="1">
      <alignment horizontal="center"/>
    </xf>
    <xf numFmtId="164" fontId="3" fillId="2" borderId="56" xfId="2" applyNumberFormat="1" applyFont="1" applyFill="1" applyBorder="1" applyAlignment="1">
      <alignment horizontal="center"/>
    </xf>
    <xf numFmtId="164" fontId="3" fillId="2" borderId="57" xfId="2" applyNumberFormat="1" applyFont="1" applyFill="1" applyBorder="1" applyAlignment="1">
      <alignment horizontal="center"/>
    </xf>
    <xf numFmtId="164" fontId="3" fillId="2" borderId="58" xfId="2" applyNumberFormat="1" applyFont="1" applyFill="1" applyBorder="1" applyAlignment="1">
      <alignment horizontal="center"/>
    </xf>
    <xf numFmtId="164" fontId="3" fillId="2" borderId="59" xfId="2" applyNumberFormat="1" applyFont="1" applyFill="1" applyBorder="1" applyAlignment="1">
      <alignment horizontal="center"/>
    </xf>
    <xf numFmtId="164" fontId="2" fillId="3" borderId="60" xfId="2" applyNumberFormat="1" applyFont="1" applyFill="1" applyBorder="1" applyAlignment="1">
      <alignment horizontal="center"/>
    </xf>
    <xf numFmtId="164" fontId="2" fillId="3" borderId="61" xfId="2" applyNumberFormat="1" applyFont="1" applyFill="1" applyBorder="1" applyAlignment="1">
      <alignment horizontal="center"/>
    </xf>
    <xf numFmtId="14" fontId="6" fillId="6" borderId="15" xfId="9" applyNumberFormat="1" applyFont="1" applyFill="1" applyBorder="1" applyAlignment="1">
      <alignment vertical="center"/>
    </xf>
    <xf numFmtId="14" fontId="2" fillId="8" borderId="50" xfId="2" applyNumberFormat="1" applyFont="1" applyFill="1" applyBorder="1" applyAlignment="1">
      <alignment horizontal="center" vertical="center"/>
    </xf>
    <xf numFmtId="14" fontId="2" fillId="2" borderId="55" xfId="0" applyNumberFormat="1" applyFont="1" applyFill="1" applyBorder="1" applyAlignment="1">
      <alignment horizontal="center" vertical="center"/>
    </xf>
    <xf numFmtId="14" fontId="6" fillId="6" borderId="62" xfId="9" applyNumberFormat="1" applyFont="1" applyFill="1" applyBorder="1" applyAlignment="1">
      <alignment horizontal="center" vertical="center"/>
    </xf>
    <xf numFmtId="14" fontId="6" fillId="6" borderId="63" xfId="9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14" xfId="0" applyBorder="1"/>
    <xf numFmtId="10" fontId="30" fillId="0" borderId="1" xfId="1" applyNumberFormat="1" applyFont="1" applyFill="1" applyBorder="1"/>
    <xf numFmtId="10" fontId="31" fillId="8" borderId="14" xfId="1" applyNumberFormat="1" applyFont="1" applyFill="1" applyBorder="1"/>
    <xf numFmtId="0" fontId="31" fillId="8" borderId="14" xfId="0" applyFont="1" applyFill="1" applyBorder="1"/>
    <xf numFmtId="0" fontId="32" fillId="8" borderId="0" xfId="0" applyFont="1" applyFill="1" applyAlignment="1">
      <alignment horizontal="center"/>
    </xf>
  </cellXfs>
  <cellStyles count="10">
    <cellStyle name="Normal" xfId="0" builtinId="0"/>
    <cellStyle name="Normal 2" xfId="3" xr:uid="{4FB6BFF5-6A41-45D1-909A-ECECE8BD5EA0}"/>
    <cellStyle name="Normal 2 2" xfId="5" xr:uid="{7626298B-3758-4629-80B1-CDF4261EF6C4}"/>
    <cellStyle name="Normal 2 2 2" xfId="7" xr:uid="{9E5395B4-4D29-43E3-9817-D533BB2087EE}"/>
    <cellStyle name="Normal 2 3 2 2" xfId="9" xr:uid="{348EE7E2-3C21-4CAB-9D2A-CC2C11131689}"/>
    <cellStyle name="Normal 2 3 3" xfId="4" xr:uid="{663E5E81-0998-48BF-A822-E94AA35199AD}"/>
    <cellStyle name="Normal 2 4 2" xfId="2" xr:uid="{AC2C2259-B9E6-44FE-9558-70D39FD5544E}"/>
    <cellStyle name="Normal 3 2" xfId="8" xr:uid="{7C1307AA-4D4C-4A13-8885-477716BB33F1}"/>
    <cellStyle name="Porcentaje" xfId="1" builtinId="5"/>
    <cellStyle name="Porcentaje 2" xfId="6" xr:uid="{9764A6DE-BF35-47E5-976B-E48A254ECF9E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auto="1"/>
        </right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0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451904676541468"/>
          <c:y val="3.0666642943641877E-2"/>
          <c:w val="0.49063992886477947"/>
          <c:h val="0.870413891090310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'Ramas de actividad'!$B$1</c:f>
              <c:strCache>
                <c:ptCount val="1"/>
                <c:pt idx="0">
                  <c:v>Ult. 12 meses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4-41D9-9293-32DA14F704E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3-4978-818E-E5FEDAEF1D9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13-4978-818E-E5FEDAEF1D9C}"/>
              </c:ext>
            </c:extLst>
          </c:dPt>
          <c:dLbls>
            <c:delete val="1"/>
          </c:dLbls>
          <c:cat>
            <c:strRef>
              <c:f>'Ramas de actividad'!$A$2:$A$15</c:f>
              <c:strCache>
                <c:ptCount val="14"/>
                <c:pt idx="0">
                  <c:v>Construcción</c:v>
                </c:pt>
                <c:pt idx="1">
                  <c:v>Actividades inmobiliarias, empresariales y de alquiler</c:v>
                </c:pt>
                <c:pt idx="2">
                  <c:v>Transporte, almacenamiento y comunicación</c:v>
                </c:pt>
                <c:pt idx="3">
                  <c:v>Intermediación financiera</c:v>
                </c:pt>
                <c:pt idx="4">
                  <c:v>Pesca</c:v>
                </c:pt>
                <c:pt idx="5">
                  <c:v>Suministro de electricidad, gas y agua</c:v>
                </c:pt>
                <c:pt idx="6">
                  <c:v>Servicios sociales y de salud</c:v>
                </c:pt>
                <c:pt idx="7">
                  <c:v>Enseñanza</c:v>
                </c:pt>
                <c:pt idx="8">
                  <c:v>Agricultura, ganadería, caza y silvicultura</c:v>
                </c:pt>
                <c:pt idx="9">
                  <c:v>Hoteles y restaurantes</c:v>
                </c:pt>
                <c:pt idx="10">
                  <c:v>Explotación de minas y canteras</c:v>
                </c:pt>
                <c:pt idx="11">
                  <c:v>Industrias manufactureras</c:v>
                </c:pt>
                <c:pt idx="12">
                  <c:v>Servicios comunitarios, sociales y personales</c:v>
                </c:pt>
                <c:pt idx="13">
                  <c:v>Comercio y reparaciones</c:v>
                </c:pt>
              </c:strCache>
            </c:strRef>
          </c:cat>
          <c:val>
            <c:numRef>
              <c:f>'Ramas de actividad'!$B$2:$B$15</c:f>
              <c:numCache>
                <c:formatCode>0.0</c:formatCode>
                <c:ptCount val="14"/>
                <c:pt idx="0">
                  <c:v>-66.259000000000015</c:v>
                </c:pt>
                <c:pt idx="1">
                  <c:v>-1.6320000000000618</c:v>
                </c:pt>
                <c:pt idx="2">
                  <c:v>-1.3569999999999709</c:v>
                </c:pt>
                <c:pt idx="3">
                  <c:v>-0.60300000000000864</c:v>
                </c:pt>
                <c:pt idx="4">
                  <c:v>0.62599999999999945</c:v>
                </c:pt>
                <c:pt idx="5">
                  <c:v>1.311000000000007</c:v>
                </c:pt>
                <c:pt idx="6">
                  <c:v>1.3670000000000186</c:v>
                </c:pt>
                <c:pt idx="7">
                  <c:v>2.6490000000000009</c:v>
                </c:pt>
                <c:pt idx="8">
                  <c:v>3.3369999999999891</c:v>
                </c:pt>
                <c:pt idx="9">
                  <c:v>4.79200000000003</c:v>
                </c:pt>
                <c:pt idx="10">
                  <c:v>5.144999999999996</c:v>
                </c:pt>
                <c:pt idx="11">
                  <c:v>6.8400000000001455</c:v>
                </c:pt>
                <c:pt idx="12">
                  <c:v>7.5179999999999723</c:v>
                </c:pt>
                <c:pt idx="13">
                  <c:v>32.070999999999913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4-41D9-9293-32DA14F704E4}"/>
            </c:ext>
          </c:extLst>
        </c:ser>
        <c:ser>
          <c:idx val="1"/>
          <c:order val="1"/>
          <c:tx>
            <c:strRef>
              <c:f>'Ramas de actividad'!$C$1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5157446016292374E-3"/>
                  <c:y val="1.6862230926260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24-41D9-9293-32DA14F70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'Ramas de actividad'!$A$2:$A$15</c:f>
              <c:strCache>
                <c:ptCount val="14"/>
                <c:pt idx="0">
                  <c:v>Construcción</c:v>
                </c:pt>
                <c:pt idx="1">
                  <c:v>Actividades inmobiliarias, empresariales y de alquiler</c:v>
                </c:pt>
                <c:pt idx="2">
                  <c:v>Transporte, almacenamiento y comunicación</c:v>
                </c:pt>
                <c:pt idx="3">
                  <c:v>Intermediación financiera</c:v>
                </c:pt>
                <c:pt idx="4">
                  <c:v>Pesca</c:v>
                </c:pt>
                <c:pt idx="5">
                  <c:v>Suministro de electricidad, gas y agua</c:v>
                </c:pt>
                <c:pt idx="6">
                  <c:v>Servicios sociales y de salud</c:v>
                </c:pt>
                <c:pt idx="7">
                  <c:v>Enseñanza</c:v>
                </c:pt>
                <c:pt idx="8">
                  <c:v>Agricultura, ganadería, caza y silvicultura</c:v>
                </c:pt>
                <c:pt idx="9">
                  <c:v>Hoteles y restaurantes</c:v>
                </c:pt>
                <c:pt idx="10">
                  <c:v>Explotación de minas y canteras</c:v>
                </c:pt>
                <c:pt idx="11">
                  <c:v>Industrias manufactureras</c:v>
                </c:pt>
                <c:pt idx="12">
                  <c:v>Servicios comunitarios, sociales y personales</c:v>
                </c:pt>
                <c:pt idx="13">
                  <c:v>Comercio y reparaciones</c:v>
                </c:pt>
              </c:strCache>
            </c:strRef>
          </c:cat>
          <c:val>
            <c:numRef>
              <c:f>'Ramas de actividad'!$C$2:$C$15</c:f>
              <c:numCache>
                <c:formatCode>0.0</c:formatCode>
                <c:ptCount val="14"/>
                <c:pt idx="0">
                  <c:v>-66.259000000000015</c:v>
                </c:pt>
                <c:pt idx="1">
                  <c:v>-1.6320000000000618</c:v>
                </c:pt>
                <c:pt idx="2">
                  <c:v>-1.3569999999999709</c:v>
                </c:pt>
                <c:pt idx="3">
                  <c:v>-0.60300000000000864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24-41D9-9293-32DA14F704E4}"/>
            </c:ext>
          </c:extLst>
        </c:ser>
        <c:ser>
          <c:idx val="2"/>
          <c:order val="2"/>
          <c:tx>
            <c:strRef>
              <c:f>'Ramas de actividad'!$D$1</c:f>
              <c:strCache>
                <c:ptCount val="1"/>
                <c:pt idx="0">
                  <c:v>Positivo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92D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'Ramas de actividad'!$A$2:$A$15</c:f>
              <c:strCache>
                <c:ptCount val="14"/>
                <c:pt idx="0">
                  <c:v>Construcción</c:v>
                </c:pt>
                <c:pt idx="1">
                  <c:v>Actividades inmobiliarias, empresariales y de alquiler</c:v>
                </c:pt>
                <c:pt idx="2">
                  <c:v>Transporte, almacenamiento y comunicación</c:v>
                </c:pt>
                <c:pt idx="3">
                  <c:v>Intermediación financiera</c:v>
                </c:pt>
                <c:pt idx="4">
                  <c:v>Pesca</c:v>
                </c:pt>
                <c:pt idx="5">
                  <c:v>Suministro de electricidad, gas y agua</c:v>
                </c:pt>
                <c:pt idx="6">
                  <c:v>Servicios sociales y de salud</c:v>
                </c:pt>
                <c:pt idx="7">
                  <c:v>Enseñanza</c:v>
                </c:pt>
                <c:pt idx="8">
                  <c:v>Agricultura, ganadería, caza y silvicultura</c:v>
                </c:pt>
                <c:pt idx="9">
                  <c:v>Hoteles y restaurantes</c:v>
                </c:pt>
                <c:pt idx="10">
                  <c:v>Explotación de minas y canteras</c:v>
                </c:pt>
                <c:pt idx="11">
                  <c:v>Industrias manufactureras</c:v>
                </c:pt>
                <c:pt idx="12">
                  <c:v>Servicios comunitarios, sociales y personales</c:v>
                </c:pt>
                <c:pt idx="13">
                  <c:v>Comercio y reparaciones</c:v>
                </c:pt>
              </c:strCache>
            </c:strRef>
          </c:cat>
          <c:val>
            <c:numRef>
              <c:f>'Ramas de actividad'!$D$2:$D$15</c:f>
              <c:numCache>
                <c:formatCode>0.0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0.62599999999999945</c:v>
                </c:pt>
                <c:pt idx="5">
                  <c:v>1.311000000000007</c:v>
                </c:pt>
                <c:pt idx="6">
                  <c:v>1.3670000000000186</c:v>
                </c:pt>
                <c:pt idx="7">
                  <c:v>2.6490000000000009</c:v>
                </c:pt>
                <c:pt idx="8">
                  <c:v>3.3369999999999891</c:v>
                </c:pt>
                <c:pt idx="9">
                  <c:v>4.79200000000003</c:v>
                </c:pt>
                <c:pt idx="10">
                  <c:v>5.144999999999996</c:v>
                </c:pt>
                <c:pt idx="11">
                  <c:v>6.8400000000001455</c:v>
                </c:pt>
                <c:pt idx="12">
                  <c:v>7.5179999999999723</c:v>
                </c:pt>
                <c:pt idx="13">
                  <c:v>32.070999999999913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24-41D9-9293-32DA14F70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484594415"/>
        <c:axId val="455386415"/>
      </c:barChart>
      <c:catAx>
        <c:axId val="48459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s-AR"/>
          </a:p>
        </c:txPr>
        <c:crossAx val="455386415"/>
        <c:crosses val="autoZero"/>
        <c:auto val="0"/>
        <c:lblAlgn val="ctr"/>
        <c:lblOffset val="300"/>
        <c:noMultiLvlLbl val="0"/>
      </c:catAx>
      <c:valAx>
        <c:axId val="455386415"/>
        <c:scaling>
          <c:orientation val="minMax"/>
          <c:max val="33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944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Ramas de actividad de la ocupación principal</a:t>
            </a:r>
          </a:p>
          <a:p>
            <a:pPr>
              <a:defRPr b="1"/>
            </a:pPr>
            <a:r>
              <a:rPr lang="es-AR" b="1"/>
              <a:t>Variación neta (en miles) enero 2009 - julio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'Datos ramas de actividad'!$BM$91</c:f>
              <c:strCache>
                <c:ptCount val="1"/>
                <c:pt idx="0">
                  <c:v>Variación neta enero 2009 - julio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61-4934-87D6-E89106139B55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61-4934-87D6-E89106139B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ramas de actividad'!$BL$92:$BL$105</c:f>
              <c:strCache>
                <c:ptCount val="14"/>
                <c:pt idx="0">
                  <c:v>Comercio y reparaciones</c:v>
                </c:pt>
                <c:pt idx="1">
                  <c:v>Servicios sociales y de salud</c:v>
                </c:pt>
                <c:pt idx="2">
                  <c:v>Enseñanza</c:v>
                </c:pt>
                <c:pt idx="3">
                  <c:v>Actividades inmobiliarias, empresariales y de alquiler</c:v>
                </c:pt>
                <c:pt idx="4">
                  <c:v>Hoteles y restaurantes</c:v>
                </c:pt>
                <c:pt idx="5">
                  <c:v>Construcción</c:v>
                </c:pt>
                <c:pt idx="6">
                  <c:v>Transporte, almacenamiento y comunicación</c:v>
                </c:pt>
                <c:pt idx="7">
                  <c:v>Servicios comunitarios, sociales y personales</c:v>
                </c:pt>
                <c:pt idx="8">
                  <c:v>Explotación de minas y canteras</c:v>
                </c:pt>
                <c:pt idx="9">
                  <c:v>Suministro de electricidad, gas y agua</c:v>
                </c:pt>
                <c:pt idx="10">
                  <c:v>Intermediación financiera</c:v>
                </c:pt>
                <c:pt idx="11">
                  <c:v>Industrias manufactureras</c:v>
                </c:pt>
                <c:pt idx="12">
                  <c:v>Pesca</c:v>
                </c:pt>
                <c:pt idx="13">
                  <c:v>Agricultura, ganadería, caza y silvicultura</c:v>
                </c:pt>
              </c:strCache>
            </c:strRef>
          </c:cat>
          <c:val>
            <c:numRef>
              <c:f>'Datos ramas de actividad'!$BM$92:$BM$105</c:f>
              <c:numCache>
                <c:formatCode>#,##0.0</c:formatCode>
                <c:ptCount val="14"/>
                <c:pt idx="0">
                  <c:v>221.35100000000011</c:v>
                </c:pt>
                <c:pt idx="1">
                  <c:v>101.24100000000001</c:v>
                </c:pt>
                <c:pt idx="2">
                  <c:v>111.26400000000001</c:v>
                </c:pt>
                <c:pt idx="3">
                  <c:v>76.785000000000082</c:v>
                </c:pt>
                <c:pt idx="4">
                  <c:v>60.348000000000013</c:v>
                </c:pt>
                <c:pt idx="5">
                  <c:v>24.880999999999972</c:v>
                </c:pt>
                <c:pt idx="6">
                  <c:v>40.875000000000057</c:v>
                </c:pt>
                <c:pt idx="7">
                  <c:v>37.064999999999998</c:v>
                </c:pt>
                <c:pt idx="8">
                  <c:v>26.349999999999994</c:v>
                </c:pt>
                <c:pt idx="9">
                  <c:v>22.682999999999993</c:v>
                </c:pt>
                <c:pt idx="10">
                  <c:v>7.1059999999999945</c:v>
                </c:pt>
                <c:pt idx="11">
                  <c:v>9.7959999999998217</c:v>
                </c:pt>
                <c:pt idx="12">
                  <c:v>-1.4009999999999998</c:v>
                </c:pt>
                <c:pt idx="13">
                  <c:v>-21.139999999999986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1-4934-87D6-E89106139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3544623"/>
        <c:axId val="1918555087"/>
        <c:axId val="0"/>
      </c:bar3DChart>
      <c:catAx>
        <c:axId val="19135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555087"/>
        <c:crosses val="autoZero"/>
        <c:auto val="1"/>
        <c:lblAlgn val="ctr"/>
        <c:lblOffset val="100"/>
        <c:noMultiLvlLbl val="0"/>
      </c:catAx>
      <c:valAx>
        <c:axId val="1918555087"/>
        <c:scaling>
          <c:orientation val="minMax"/>
          <c:max val="23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5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ramas de actividad'!$CA$83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ramas de actividad'!$BZ$84:$BZ$97</c:f>
              <c:strCache>
                <c:ptCount val="14"/>
                <c:pt idx="0">
                  <c:v>Construcción</c:v>
                </c:pt>
                <c:pt idx="1">
                  <c:v>Hoteles y restaurantes</c:v>
                </c:pt>
                <c:pt idx="2">
                  <c:v>Industrias manufactureras</c:v>
                </c:pt>
                <c:pt idx="3">
                  <c:v>Actividades inmobiliarias, empresariales y de alquiler</c:v>
                </c:pt>
                <c:pt idx="4">
                  <c:v>Comercio y reparaciones</c:v>
                </c:pt>
                <c:pt idx="5">
                  <c:v>Servicios comunitarios, sociales y personales</c:v>
                </c:pt>
                <c:pt idx="6">
                  <c:v>Enseñanza</c:v>
                </c:pt>
                <c:pt idx="7">
                  <c:v>Transporte, almacenamiento y comunicación</c:v>
                </c:pt>
                <c:pt idx="8">
                  <c:v>Explotación de minas y canteras</c:v>
                </c:pt>
                <c:pt idx="9">
                  <c:v>Servicios sociales y de salud</c:v>
                </c:pt>
                <c:pt idx="10">
                  <c:v>Agricultura, ganadería, caza y silvicultura</c:v>
                </c:pt>
                <c:pt idx="11">
                  <c:v>Intermediación financiera</c:v>
                </c:pt>
                <c:pt idx="12">
                  <c:v>Pesca</c:v>
                </c:pt>
                <c:pt idx="13">
                  <c:v>Suministro de electricidad, gas y agua</c:v>
                </c:pt>
              </c:strCache>
            </c:strRef>
          </c:cat>
          <c:val>
            <c:numRef>
              <c:f>'Datos ramas de actividad'!$CA$84:$CA$97</c:f>
              <c:numCache>
                <c:formatCode>#,##0.0</c:formatCode>
                <c:ptCount val="14"/>
                <c:pt idx="0">
                  <c:v>15.11</c:v>
                </c:pt>
                <c:pt idx="1">
                  <c:v>15.07</c:v>
                </c:pt>
                <c:pt idx="2">
                  <c:v>14.5</c:v>
                </c:pt>
                <c:pt idx="3">
                  <c:v>9.1999999999999993</c:v>
                </c:pt>
                <c:pt idx="4">
                  <c:v>4.2280000000000655</c:v>
                </c:pt>
                <c:pt idx="5">
                  <c:v>5.2</c:v>
                </c:pt>
                <c:pt idx="6">
                  <c:v>3.7</c:v>
                </c:pt>
                <c:pt idx="7">
                  <c:v>3.1</c:v>
                </c:pt>
                <c:pt idx="8">
                  <c:v>2.6</c:v>
                </c:pt>
                <c:pt idx="9">
                  <c:v>1.7</c:v>
                </c:pt>
                <c:pt idx="10">
                  <c:v>0.8</c:v>
                </c:pt>
                <c:pt idx="11">
                  <c:v>0.24</c:v>
                </c:pt>
                <c:pt idx="12">
                  <c:v>0.2</c:v>
                </c:pt>
                <c:pt idx="1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AB4-8DC1-E3CA6207A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5340911"/>
        <c:axId val="2064799519"/>
      </c:barChart>
      <c:catAx>
        <c:axId val="207534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4799519"/>
        <c:crosses val="autoZero"/>
        <c:auto val="1"/>
        <c:lblAlgn val="ctr"/>
        <c:lblOffset val="100"/>
        <c:noMultiLvlLbl val="0"/>
      </c:catAx>
      <c:valAx>
        <c:axId val="2064799519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534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Posterama" panose="020B0504020200020000" pitchFamily="34" charset="0"/>
                <a:ea typeface="Posterama" panose="020B0504020200020000" pitchFamily="34" charset="0"/>
                <a:cs typeface="Posterama" panose="020B0504020200020000" pitchFamily="34" charset="0"/>
              </a:defRPr>
            </a:pPr>
            <a:r>
              <a:rPr lang="es-AR" sz="2800"/>
              <a:t>Ramas de actividad de la ocupación principal</a:t>
            </a:r>
          </a:p>
          <a:p>
            <a:pPr algn="ctr" rtl="0">
              <a:defRPr sz="2800" b="0" i="0">
                <a:solidFill>
                  <a:srgbClr val="595959"/>
                </a:solidFill>
                <a:latin typeface="Posterama" panose="020B0504020200020000" pitchFamily="34" charset="0"/>
                <a:ea typeface="Posterama" panose="020B0504020200020000" pitchFamily="34" charset="0"/>
                <a:cs typeface="Posterama" panose="020B0504020200020000" pitchFamily="34" charset="0"/>
              </a:defRPr>
            </a:pPr>
            <a:r>
              <a:rPr lang="es-AR" sz="2800"/>
              <a:t>Variación neta (en miles) enero 2009 - junio 2022</a:t>
            </a:r>
          </a:p>
        </cx:rich>
      </cx:tx>
    </cx:title>
    <cx:plotArea>
      <cx:plotAreaRegion>
        <cx:series layoutId="treemap" uniqueId="{1AD5C2B2-5BC7-42E9-A63B-763A756C3931}">
          <cx:tx>
            <cx:txData>
              <cx:f>_xlchart.v1.1</cx:f>
              <cx:v>Variación neta enero 2009 - junio 2023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2800" b="0" i="0">
                    <a:solidFill>
                      <a:srgbClr val="FFFFFF"/>
                    </a:solidFill>
                    <a:latin typeface="Posterama" panose="020B0504020200020000" pitchFamily="34" charset="0"/>
                    <a:ea typeface="Posterama" panose="020B0504020200020000" pitchFamily="34" charset="0"/>
                    <a:cs typeface="Posterama" panose="020B0504020200020000" pitchFamily="34" charset="0"/>
                  </a:defRPr>
                </a:pPr>
                <a:endParaRPr lang="es-AR" sz="2800"/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s-ES" sz="16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Posterama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108015</xdr:colOff>
      <xdr:row>20</xdr:row>
      <xdr:rowOff>13093</xdr:rowOff>
    </xdr:from>
    <xdr:to>
      <xdr:col>7</xdr:col>
      <xdr:colOff>1207808</xdr:colOff>
      <xdr:row>52</xdr:row>
      <xdr:rowOff>3274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7BEF93-AE3B-4523-9C38-3B3352BF5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418407</xdr:colOff>
      <xdr:row>52</xdr:row>
      <xdr:rowOff>7615</xdr:rowOff>
    </xdr:from>
    <xdr:to>
      <xdr:col>73</xdr:col>
      <xdr:colOff>1341120</xdr:colOff>
      <xdr:row>80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AF1FE8F-24CE-41B6-A908-2B38A087E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22132" y="15066640"/>
              <a:ext cx="21572913" cy="1056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65</xdr:col>
      <xdr:colOff>1143000</xdr:colOff>
      <xdr:row>89</xdr:row>
      <xdr:rowOff>190500</xdr:rowOff>
    </xdr:from>
    <xdr:to>
      <xdr:col>67</xdr:col>
      <xdr:colOff>1104900</xdr:colOff>
      <xdr:row>118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DA454A-C793-4E5D-8091-C550B0EE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1107558</xdr:colOff>
      <xdr:row>82</xdr:row>
      <xdr:rowOff>90377</xdr:rowOff>
    </xdr:from>
    <xdr:to>
      <xdr:col>83</xdr:col>
      <xdr:colOff>655674</xdr:colOff>
      <xdr:row>98</xdr:row>
      <xdr:rowOff>17721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B42634-9A49-4149-B6B3-1FA07085F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4E6A6-F4B4-4240-B02B-246D1BCB8054}" name="Tabla1" displayName="Tabla1" ref="A1:D15" totalsRowShown="0" headerRowBorderDxfId="15" tableBorderDxfId="14">
  <autoFilter ref="A1:D15" xr:uid="{C48DC1E0-D850-4455-8D5C-8BEC12A331D1}"/>
  <sortState xmlns:xlrd2="http://schemas.microsoft.com/office/spreadsheetml/2017/richdata2" ref="A2:D15">
    <sortCondition ref="B1:B15"/>
  </sortState>
  <tableColumns count="4">
    <tableColumn id="1" xr3:uid="{7FBF94E9-28D7-4519-959A-860BE51548C8}" name="Rama de actividad de la ocupación principal" dataDxfId="13" dataCellStyle="Normal 2 4 2"/>
    <tableColumn id="2" xr3:uid="{20C66607-946D-4250-B362-BB5EE01EBFCC}" name="Ult. 12 meses" dataDxfId="12"/>
    <tableColumn id="3" xr3:uid="{0CF2A164-57CC-41AE-A1C6-36E0F4194073}" name="Negativo" dataDxfId="11" dataCellStyle="Normal 2">
      <calculatedColumnFormula>IF(Tabla1[[#This Row],[Ult. 12 meses]]&lt;=0,Tabla1[[#This Row],[Ult. 12 meses]],NA())</calculatedColumnFormula>
    </tableColumn>
    <tableColumn id="4" xr3:uid="{55E01FC2-02ED-4F18-B0EC-DE780F340C00}" name="Positivo" dataDxfId="10" dataCellStyle="Normal 2">
      <calculatedColumnFormula>IF(Tabla1[[#This Row],[Ult. 12 meses]]&gt;0,Tabla1[[#This Row],[Ult. 12 meses]],NA())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069E1-94E1-43F6-BBED-199B09D5E138}" name="Tabla13" displayName="Tabla13" ref="BZ83:CA97" totalsRowShown="0" headerRowDxfId="9" headerRowBorderDxfId="8" tableBorderDxfId="7" totalsRowBorderDxfId="6" headerRowCellStyle="Normal 2 4 2">
  <autoFilter ref="BZ83:CA97" xr:uid="{D25393F7-511C-4EB3-A33D-D177FD0BC52F}"/>
  <sortState xmlns:xlrd2="http://schemas.microsoft.com/office/spreadsheetml/2017/richdata2" ref="BZ84:CA97">
    <sortCondition descending="1" ref="CA83:CA97"/>
  </sortState>
  <tableColumns count="2">
    <tableColumn id="1" xr3:uid="{1C334B59-A5D9-4A2B-A113-252A0E76AA23}" name="Rama de actividad de la ocupación principal" dataDxfId="5" dataCellStyle="Normal 2 4 2"/>
    <tableColumn id="2" xr3:uid="{986C09DF-0D04-40E3-A0A8-363DF3F3F685}" name="2023" dataDxfId="4" dataCellStyle="Normal 2 4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DC12-654E-4291-BC1C-9B5993E75212}">
  <dimension ref="A1:Y30"/>
  <sheetViews>
    <sheetView tabSelected="1" workbookViewId="0">
      <selection activeCell="B30" sqref="B30"/>
    </sheetView>
  </sheetViews>
  <sheetFormatPr baseColWidth="10" defaultRowHeight="15" x14ac:dyDescent="0.25"/>
  <cols>
    <col min="10" max="10" width="52.85546875" customWidth="1"/>
  </cols>
  <sheetData>
    <row r="1" spans="1:25" x14ac:dyDescent="0.25">
      <c r="A1" t="s">
        <v>224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</row>
    <row r="2" spans="1:25" x14ac:dyDescent="0.25">
      <c r="A2" t="s">
        <v>223</v>
      </c>
      <c r="B2">
        <v>5.7192733533661944E-4</v>
      </c>
      <c r="C2">
        <v>1.2378551717411312E-2</v>
      </c>
      <c r="D2">
        <v>2.5556673282401077E-2</v>
      </c>
      <c r="E2">
        <v>-6.4344277779876724E-2</v>
      </c>
      <c r="F2">
        <v>-4.0567545963228202E-3</v>
      </c>
      <c r="G2">
        <v>-1.1935749634514048E-3</v>
      </c>
      <c r="H2">
        <v>-2.6310539179011383E-2</v>
      </c>
      <c r="I2">
        <v>-1.0493474979598072E-2</v>
      </c>
      <c r="J2">
        <v>-0.16748278782077253</v>
      </c>
      <c r="K2">
        <v>-6.1148790216193682E-2</v>
      </c>
      <c r="L2">
        <v>-5.0911438931107167E-3</v>
      </c>
      <c r="M2">
        <v>-1.7673521850899876E-2</v>
      </c>
      <c r="N2">
        <v>1.3831789143124107E-2</v>
      </c>
      <c r="O2">
        <v>-2.4698904499479424E-2</v>
      </c>
      <c r="P2">
        <v>5.2348386532320434E-2</v>
      </c>
      <c r="Q2">
        <v>5.4983522019020903E-3</v>
      </c>
      <c r="R2">
        <v>4.9203254111592321E-2</v>
      </c>
      <c r="S2">
        <v>-4.7352032355432616E-2</v>
      </c>
      <c r="T2">
        <v>-4.8806631413462864E-2</v>
      </c>
      <c r="U2">
        <v>2.3598247910907588E-3</v>
      </c>
      <c r="V2">
        <v>-4.9471466944944753E-3</v>
      </c>
      <c r="W2">
        <v>-7.3055444026718264E-2</v>
      </c>
      <c r="X2">
        <v>-9.4060562028075445E-2</v>
      </c>
      <c r="Y2">
        <v>-2.1752617040311839E-2</v>
      </c>
    </row>
    <row r="3" spans="1:25" x14ac:dyDescent="0.25">
      <c r="A3" t="s">
        <v>222</v>
      </c>
      <c r="B3">
        <v>1.1479999999999109</v>
      </c>
      <c r="C3">
        <v>18.655999999999949</v>
      </c>
      <c r="D3">
        <v>0.93999999999999773</v>
      </c>
      <c r="E3">
        <v>-5.1089999999999947</v>
      </c>
      <c r="F3">
        <v>-0.4059999999999917</v>
      </c>
      <c r="G3">
        <v>-0.63599999999996726</v>
      </c>
      <c r="H3">
        <v>-2.1099999999999994</v>
      </c>
      <c r="I3">
        <v>-1.453000000000003</v>
      </c>
      <c r="J3">
        <v>-4.549000000000003</v>
      </c>
      <c r="K3">
        <v>-3.9400000000000048</v>
      </c>
      <c r="L3">
        <v>-0.20499999999999829</v>
      </c>
      <c r="M3">
        <v>-0.66000000000000369</v>
      </c>
      <c r="N3">
        <v>3.4619999999999891</v>
      </c>
      <c r="O3">
        <v>-2.5859999999999985</v>
      </c>
      <c r="P3">
        <v>7.1800000000000068</v>
      </c>
      <c r="Q3">
        <v>0.64399999999999125</v>
      </c>
      <c r="R3">
        <v>6.1569999999999965</v>
      </c>
      <c r="S3">
        <v>-3.9690000000000083</v>
      </c>
      <c r="T3">
        <v>-2.7319999999999993</v>
      </c>
      <c r="U3">
        <v>0.1460000000000008</v>
      </c>
      <c r="V3">
        <v>-2.5600000000000591</v>
      </c>
      <c r="W3">
        <v>-4.0030000000000001</v>
      </c>
      <c r="X3">
        <v>-3.625</v>
      </c>
      <c r="Y3">
        <v>-3.3309999999999889</v>
      </c>
    </row>
    <row r="4" spans="1:25" ht="23.25" x14ac:dyDescent="0.35">
      <c r="G4" s="203" t="s">
        <v>225</v>
      </c>
      <c r="H4" s="203"/>
      <c r="I4" s="203"/>
      <c r="J4" s="203"/>
    </row>
    <row r="5" spans="1:25" x14ac:dyDescent="0.25">
      <c r="A5" s="179" t="s">
        <v>226</v>
      </c>
      <c r="B5" s="179"/>
      <c r="C5" s="179"/>
    </row>
    <row r="6" spans="1:25" x14ac:dyDescent="0.25">
      <c r="A6" s="199" t="s">
        <v>224</v>
      </c>
      <c r="B6" s="199" t="s">
        <v>223</v>
      </c>
      <c r="C6" s="199" t="s">
        <v>222</v>
      </c>
    </row>
    <row r="7" spans="1:25" x14ac:dyDescent="0.25">
      <c r="A7" s="199" t="s">
        <v>198</v>
      </c>
      <c r="B7" s="199">
        <v>5.7192733533661944E-4</v>
      </c>
      <c r="C7" s="199">
        <v>1.1479999999999109</v>
      </c>
    </row>
    <row r="8" spans="1:25" x14ac:dyDescent="0.25">
      <c r="A8" s="199" t="s">
        <v>227</v>
      </c>
      <c r="B8" s="199">
        <v>1.2378551717411312E-2</v>
      </c>
      <c r="C8" s="199">
        <v>18.655999999999949</v>
      </c>
    </row>
    <row r="9" spans="1:25" x14ac:dyDescent="0.25">
      <c r="A9" s="199" t="s">
        <v>200</v>
      </c>
      <c r="B9" s="199">
        <v>2.5556673282401077E-2</v>
      </c>
      <c r="C9" s="199">
        <v>0.93999999999999773</v>
      </c>
    </row>
    <row r="10" spans="1:25" x14ac:dyDescent="0.25">
      <c r="A10" s="199" t="s">
        <v>201</v>
      </c>
      <c r="B10" s="199">
        <v>-6.4344277779876724E-2</v>
      </c>
      <c r="C10" s="199">
        <v>-5.1089999999999947</v>
      </c>
    </row>
    <row r="11" spans="1:25" x14ac:dyDescent="0.25">
      <c r="A11" s="199" t="s">
        <v>202</v>
      </c>
      <c r="B11" s="199">
        <v>-4.0567545963228202E-3</v>
      </c>
      <c r="C11" s="199">
        <v>-0.4059999999999917</v>
      </c>
    </row>
    <row r="12" spans="1:25" x14ac:dyDescent="0.25">
      <c r="A12" s="199" t="s">
        <v>203</v>
      </c>
      <c r="B12" s="199">
        <v>-1.1935749634514048E-3</v>
      </c>
      <c r="C12" s="199">
        <v>-0.63599999999996726</v>
      </c>
    </row>
    <row r="13" spans="1:25" x14ac:dyDescent="0.25">
      <c r="A13" s="199" t="s">
        <v>204</v>
      </c>
      <c r="B13" s="199">
        <v>-2.6310539179011383E-2</v>
      </c>
      <c r="C13" s="199">
        <v>-2.1099999999999994</v>
      </c>
    </row>
    <row r="14" spans="1:25" x14ac:dyDescent="0.25">
      <c r="A14" s="199" t="s">
        <v>205</v>
      </c>
      <c r="B14" s="199">
        <v>-1.0493474979598072E-2</v>
      </c>
      <c r="C14" s="199">
        <v>-1.453000000000003</v>
      </c>
    </row>
    <row r="15" spans="1:25" x14ac:dyDescent="0.25">
      <c r="A15" s="199" t="s">
        <v>206</v>
      </c>
      <c r="B15" s="199">
        <v>-0.16748278782077253</v>
      </c>
      <c r="C15" s="199">
        <v>-4.549000000000003</v>
      </c>
    </row>
    <row r="16" spans="1:25" x14ac:dyDescent="0.25">
      <c r="A16" s="199" t="s">
        <v>207</v>
      </c>
      <c r="B16" s="199">
        <v>-6.1148790216193682E-2</v>
      </c>
      <c r="C16" s="199">
        <v>-3.9400000000000048</v>
      </c>
    </row>
    <row r="17" spans="1:3" x14ac:dyDescent="0.25">
      <c r="A17" s="199" t="s">
        <v>208</v>
      </c>
      <c r="B17" s="199">
        <v>-5.0911438931107167E-3</v>
      </c>
      <c r="C17" s="199">
        <v>-0.20499999999999829</v>
      </c>
    </row>
    <row r="18" spans="1:3" x14ac:dyDescent="0.25">
      <c r="A18" s="199" t="s">
        <v>209</v>
      </c>
      <c r="B18" s="199">
        <v>-1.7673521850899876E-2</v>
      </c>
      <c r="C18" s="199">
        <v>-0.66000000000000369</v>
      </c>
    </row>
    <row r="19" spans="1:3" x14ac:dyDescent="0.25">
      <c r="A19" s="199" t="s">
        <v>210</v>
      </c>
      <c r="B19" s="199">
        <v>1.3831789143124107E-2</v>
      </c>
      <c r="C19" s="199">
        <v>3.4619999999999891</v>
      </c>
    </row>
    <row r="20" spans="1:3" x14ac:dyDescent="0.25">
      <c r="A20" s="199" t="s">
        <v>211</v>
      </c>
      <c r="B20" s="199">
        <v>-2.4698904499479424E-2</v>
      </c>
      <c r="C20" s="199">
        <v>-2.5859999999999985</v>
      </c>
    </row>
    <row r="21" spans="1:3" x14ac:dyDescent="0.25">
      <c r="A21" s="199" t="s">
        <v>212</v>
      </c>
      <c r="B21" s="199">
        <v>5.2348386532320434E-2</v>
      </c>
      <c r="C21" s="199">
        <v>7.1800000000000068</v>
      </c>
    </row>
    <row r="22" spans="1:3" x14ac:dyDescent="0.25">
      <c r="A22" s="199" t="s">
        <v>213</v>
      </c>
      <c r="B22" s="199">
        <v>5.4983522019020903E-3</v>
      </c>
      <c r="C22" s="199">
        <v>0.64399999999999125</v>
      </c>
    </row>
    <row r="23" spans="1:3" x14ac:dyDescent="0.25">
      <c r="A23" s="199" t="s">
        <v>214</v>
      </c>
      <c r="B23" s="199">
        <v>4.9203254111592321E-2</v>
      </c>
      <c r="C23" s="199">
        <v>6.1569999999999965</v>
      </c>
    </row>
    <row r="24" spans="1:3" x14ac:dyDescent="0.25">
      <c r="A24" s="199" t="s">
        <v>215</v>
      </c>
      <c r="B24" s="199">
        <v>-4.7352032355432616E-2</v>
      </c>
      <c r="C24" s="199">
        <v>-3.9690000000000083</v>
      </c>
    </row>
    <row r="25" spans="1:3" x14ac:dyDescent="0.25">
      <c r="A25" s="199" t="s">
        <v>216</v>
      </c>
      <c r="B25" s="199">
        <v>-4.8806631413462864E-2</v>
      </c>
      <c r="C25" s="199">
        <v>-2.7319999999999993</v>
      </c>
    </row>
    <row r="26" spans="1:3" x14ac:dyDescent="0.25">
      <c r="A26" s="199" t="s">
        <v>217</v>
      </c>
      <c r="B26" s="199">
        <v>2.3598247910907588E-3</v>
      </c>
      <c r="C26" s="199">
        <v>0.1460000000000008</v>
      </c>
    </row>
    <row r="27" spans="1:3" x14ac:dyDescent="0.25">
      <c r="A27" s="199" t="s">
        <v>218</v>
      </c>
      <c r="B27" s="199">
        <v>-4.9471466944944753E-3</v>
      </c>
      <c r="C27" s="199">
        <v>-2.5600000000000591</v>
      </c>
    </row>
    <row r="28" spans="1:3" x14ac:dyDescent="0.25">
      <c r="A28" s="199" t="s">
        <v>219</v>
      </c>
      <c r="B28" s="199">
        <v>-7.3055444026718264E-2</v>
      </c>
      <c r="C28" s="199">
        <v>-4.0030000000000001</v>
      </c>
    </row>
    <row r="29" spans="1:3" x14ac:dyDescent="0.25">
      <c r="A29" s="199" t="s">
        <v>220</v>
      </c>
      <c r="B29" s="199">
        <v>-9.4060562028075445E-2</v>
      </c>
      <c r="C29" s="199">
        <v>-3.625</v>
      </c>
    </row>
    <row r="30" spans="1:3" x14ac:dyDescent="0.25">
      <c r="A30" s="199" t="s">
        <v>221</v>
      </c>
      <c r="B30" s="199">
        <v>-2.1752617040311839E-2</v>
      </c>
      <c r="C30" s="199">
        <v>-3.3309999999999889</v>
      </c>
    </row>
  </sheetData>
  <mergeCells count="2">
    <mergeCell ref="G4:J4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6C00-A35F-45B4-B054-C2FFCFE95329}">
  <sheetPr>
    <tabColor rgb="FFFFC000"/>
  </sheetPr>
  <dimension ref="A1:G147"/>
  <sheetViews>
    <sheetView workbookViewId="0">
      <selection activeCell="E25" sqref="E25"/>
    </sheetView>
  </sheetViews>
  <sheetFormatPr baseColWidth="10" defaultRowHeight="15" x14ac:dyDescent="0.25"/>
  <cols>
    <col min="1" max="1" width="41.85546875" style="13" bestFit="1" customWidth="1"/>
    <col min="2" max="2" width="25.42578125" customWidth="1"/>
    <col min="3" max="3" width="26.140625" customWidth="1"/>
    <col min="4" max="4" width="33.5703125" customWidth="1"/>
    <col min="5" max="5" width="24.28515625" customWidth="1"/>
    <col min="6" max="6" width="21.7109375" customWidth="1"/>
    <col min="7" max="7" width="26.28515625" customWidth="1"/>
  </cols>
  <sheetData>
    <row r="1" spans="1:7" ht="16.5" x14ac:dyDescent="0.3">
      <c r="A1" s="13" t="s">
        <v>0</v>
      </c>
      <c r="B1" s="9" t="s">
        <v>1</v>
      </c>
      <c r="C1" s="9" t="s">
        <v>2</v>
      </c>
      <c r="D1" s="10" t="s">
        <v>6</v>
      </c>
      <c r="E1" s="10" t="s">
        <v>4</v>
      </c>
      <c r="F1" s="10" t="s">
        <v>3</v>
      </c>
      <c r="G1" s="10" t="s">
        <v>5</v>
      </c>
    </row>
    <row r="2" spans="1:7" ht="18.75" x14ac:dyDescent="0.25">
      <c r="A2" s="14">
        <v>40909</v>
      </c>
      <c r="B2" s="1">
        <v>10931.296999999999</v>
      </c>
      <c r="C2" s="2">
        <v>10898.567999999999</v>
      </c>
    </row>
    <row r="3" spans="1:7" ht="18.75" x14ac:dyDescent="0.25">
      <c r="A3" s="15">
        <v>40940</v>
      </c>
      <c r="B3" s="3">
        <v>10982.74</v>
      </c>
      <c r="C3" s="4">
        <v>10955.425999999999</v>
      </c>
      <c r="D3" s="11">
        <f>C3/C2-1</f>
        <v>5.2170156666453416E-3</v>
      </c>
      <c r="F3" s="12">
        <f>C3-C2</f>
        <v>56.858000000000175</v>
      </c>
    </row>
    <row r="4" spans="1:7" ht="18.75" x14ac:dyDescent="0.25">
      <c r="A4" s="15">
        <v>40969</v>
      </c>
      <c r="B4" s="3">
        <v>10992.215</v>
      </c>
      <c r="C4" s="4">
        <v>10977.703000000001</v>
      </c>
      <c r="D4" s="11">
        <f t="shared" ref="D4:D67" si="0">C4/C3-1</f>
        <v>2.0334216122679383E-3</v>
      </c>
      <c r="F4" s="12">
        <f t="shared" ref="F4:F67" si="1">C4-C3</f>
        <v>22.277000000001863</v>
      </c>
    </row>
    <row r="5" spans="1:7" ht="18.75" x14ac:dyDescent="0.25">
      <c r="A5" s="15">
        <v>41000</v>
      </c>
      <c r="B5" s="3">
        <v>10948.397000000001</v>
      </c>
      <c r="C5" s="4">
        <v>10969.115</v>
      </c>
      <c r="D5" s="11">
        <f t="shared" si="0"/>
        <v>-7.8231302122144797E-4</v>
      </c>
      <c r="F5" s="12">
        <f t="shared" si="1"/>
        <v>-8.5880000000015571</v>
      </c>
    </row>
    <row r="6" spans="1:7" ht="18.75" x14ac:dyDescent="0.25">
      <c r="A6" s="15">
        <v>41030</v>
      </c>
      <c r="B6" s="3">
        <v>10928.501</v>
      </c>
      <c r="C6" s="4">
        <v>10959.894</v>
      </c>
      <c r="D6" s="11">
        <f t="shared" si="0"/>
        <v>-8.4063299546044412E-4</v>
      </c>
      <c r="F6" s="12">
        <f t="shared" si="1"/>
        <v>-9.2209999999995489</v>
      </c>
    </row>
    <row r="7" spans="1:7" ht="18.75" x14ac:dyDescent="0.25">
      <c r="A7" s="15">
        <v>41061</v>
      </c>
      <c r="B7" s="3">
        <v>10991.511000000002</v>
      </c>
      <c r="C7" s="4">
        <v>11008.386000000002</v>
      </c>
      <c r="D7" s="11">
        <f t="shared" si="0"/>
        <v>4.4244953463967729E-3</v>
      </c>
      <c r="F7" s="12">
        <f t="shared" si="1"/>
        <v>48.492000000002008</v>
      </c>
    </row>
    <row r="8" spans="1:7" ht="18.75" x14ac:dyDescent="0.25">
      <c r="A8" s="15">
        <v>41091</v>
      </c>
      <c r="B8" s="3">
        <v>10979.863000000001</v>
      </c>
      <c r="C8" s="4">
        <v>11016.81</v>
      </c>
      <c r="D8" s="11">
        <f t="shared" si="0"/>
        <v>7.6523479463719291E-4</v>
      </c>
      <c r="F8" s="12">
        <f t="shared" si="1"/>
        <v>8.4239999999972497</v>
      </c>
    </row>
    <row r="9" spans="1:7" ht="18.75" x14ac:dyDescent="0.25">
      <c r="A9" s="15">
        <v>41122</v>
      </c>
      <c r="B9" s="3">
        <v>11000.655999999999</v>
      </c>
      <c r="C9" s="4">
        <v>11029.522000000001</v>
      </c>
      <c r="D9" s="11">
        <f t="shared" si="0"/>
        <v>1.1538730358426896E-3</v>
      </c>
      <c r="F9" s="12">
        <f t="shared" si="1"/>
        <v>12.712000000001353</v>
      </c>
    </row>
    <row r="10" spans="1:7" ht="18.75" x14ac:dyDescent="0.25">
      <c r="A10" s="15">
        <v>41153</v>
      </c>
      <c r="B10" s="3">
        <v>11002.473</v>
      </c>
      <c r="C10" s="4">
        <v>11032.515000000001</v>
      </c>
      <c r="D10" s="11">
        <f t="shared" si="0"/>
        <v>2.7136262115434739E-4</v>
      </c>
      <c r="F10" s="12">
        <f t="shared" si="1"/>
        <v>2.9930000000003929</v>
      </c>
    </row>
    <row r="11" spans="1:7" ht="18.75" x14ac:dyDescent="0.25">
      <c r="A11" s="15">
        <v>41183</v>
      </c>
      <c r="B11" s="3">
        <v>11066.757000000001</v>
      </c>
      <c r="C11" s="4">
        <v>11055.558000000003</v>
      </c>
      <c r="D11" s="11">
        <f t="shared" si="0"/>
        <v>2.0886443390288889E-3</v>
      </c>
      <c r="F11" s="12">
        <f t="shared" si="1"/>
        <v>23.043000000001484</v>
      </c>
    </row>
    <row r="12" spans="1:7" ht="18.75" x14ac:dyDescent="0.25">
      <c r="A12" s="15">
        <v>41214</v>
      </c>
      <c r="B12" s="3">
        <v>11119.918999999998</v>
      </c>
      <c r="C12" s="4">
        <v>11085.377999999999</v>
      </c>
      <c r="D12" s="11">
        <f t="shared" si="0"/>
        <v>2.6972858357756646E-3</v>
      </c>
      <c r="F12" s="12">
        <f t="shared" si="1"/>
        <v>29.819999999996071</v>
      </c>
    </row>
    <row r="13" spans="1:7" ht="18.75" x14ac:dyDescent="0.25">
      <c r="A13" s="15">
        <v>41244</v>
      </c>
      <c r="B13" s="3">
        <v>11163.445999999998</v>
      </c>
      <c r="C13" s="4">
        <v>11113.082999999999</v>
      </c>
      <c r="D13" s="11">
        <f t="shared" si="0"/>
        <v>2.4992381856532297E-3</v>
      </c>
      <c r="F13" s="12">
        <f t="shared" si="1"/>
        <v>27.704999999999927</v>
      </c>
    </row>
    <row r="14" spans="1:7" ht="18.75" x14ac:dyDescent="0.25">
      <c r="A14" s="15">
        <v>41275</v>
      </c>
      <c r="B14" s="3">
        <v>11214.359999999999</v>
      </c>
      <c r="C14" s="4">
        <v>11181.183000000001</v>
      </c>
      <c r="D14" s="11">
        <f t="shared" si="0"/>
        <v>6.1279124793724993E-3</v>
      </c>
      <c r="E14" s="11">
        <f>B14/B2-1</f>
        <v>2.5894731430314177E-2</v>
      </c>
      <c r="F14" s="12">
        <f t="shared" si="1"/>
        <v>68.100000000002183</v>
      </c>
      <c r="G14" s="12">
        <f>B14-B2</f>
        <v>283.0630000000001</v>
      </c>
    </row>
    <row r="15" spans="1:7" ht="18.75" x14ac:dyDescent="0.25">
      <c r="A15" s="15">
        <v>41306</v>
      </c>
      <c r="B15" s="3">
        <v>11231.741</v>
      </c>
      <c r="C15" s="4">
        <v>11208.853999999999</v>
      </c>
      <c r="D15" s="11">
        <f t="shared" si="0"/>
        <v>2.4747828561608731E-3</v>
      </c>
      <c r="E15" s="11">
        <f t="shared" ref="E15:E78" si="2">B15/B3-1</f>
        <v>2.2672029020080586E-2</v>
      </c>
      <c r="F15" s="12">
        <f t="shared" si="1"/>
        <v>27.670999999998457</v>
      </c>
      <c r="G15" s="12">
        <f>B15-B3</f>
        <v>249.0010000000002</v>
      </c>
    </row>
    <row r="16" spans="1:7" ht="18.75" x14ac:dyDescent="0.25">
      <c r="A16" s="15">
        <v>41334</v>
      </c>
      <c r="B16" s="3">
        <v>11234.61</v>
      </c>
      <c r="C16" s="4">
        <v>11229.375999999998</v>
      </c>
      <c r="D16" s="11">
        <f t="shared" si="0"/>
        <v>1.8308740572408055E-3</v>
      </c>
      <c r="E16" s="11">
        <f t="shared" si="2"/>
        <v>2.2051515549868839E-2</v>
      </c>
      <c r="F16" s="12">
        <f t="shared" si="1"/>
        <v>20.521999999999025</v>
      </c>
      <c r="G16" s="12">
        <f t="shared" ref="G16:G79" si="3">B16-B4</f>
        <v>242.39500000000044</v>
      </c>
    </row>
    <row r="17" spans="1:7" ht="18.75" x14ac:dyDescent="0.25">
      <c r="A17" s="15">
        <v>41365</v>
      </c>
      <c r="B17" s="3">
        <v>11253.967000000001</v>
      </c>
      <c r="C17" s="4">
        <v>11270.191999999999</v>
      </c>
      <c r="D17" s="11">
        <f t="shared" si="0"/>
        <v>3.634752278310005E-3</v>
      </c>
      <c r="E17" s="11">
        <f t="shared" si="2"/>
        <v>2.7910021896356163E-2</v>
      </c>
      <c r="F17" s="12">
        <f t="shared" si="1"/>
        <v>40.816000000000713</v>
      </c>
      <c r="G17" s="12">
        <f t="shared" si="3"/>
        <v>305.56999999999971</v>
      </c>
    </row>
    <row r="18" spans="1:7" ht="18.75" x14ac:dyDescent="0.25">
      <c r="A18" s="15">
        <v>41395</v>
      </c>
      <c r="B18" s="3">
        <v>11318.253000000001</v>
      </c>
      <c r="C18" s="4">
        <v>11349.782999999999</v>
      </c>
      <c r="D18" s="11">
        <f t="shared" si="0"/>
        <v>7.0620802201062371E-3</v>
      </c>
      <c r="E18" s="11">
        <f t="shared" si="2"/>
        <v>3.5663811532798517E-2</v>
      </c>
      <c r="F18" s="12">
        <f t="shared" si="1"/>
        <v>79.591000000000349</v>
      </c>
      <c r="G18" s="12">
        <f t="shared" si="3"/>
        <v>389.75200000000041</v>
      </c>
    </row>
    <row r="19" spans="1:7" ht="18.75" x14ac:dyDescent="0.25">
      <c r="A19" s="15">
        <v>41426</v>
      </c>
      <c r="B19" s="3">
        <v>11337.006999999998</v>
      </c>
      <c r="C19" s="4">
        <v>11358.795</v>
      </c>
      <c r="D19" s="11">
        <f t="shared" si="0"/>
        <v>7.9402399147188163E-4</v>
      </c>
      <c r="E19" s="11">
        <f t="shared" si="2"/>
        <v>3.1432984964487209E-2</v>
      </c>
      <c r="F19" s="12">
        <f t="shared" si="1"/>
        <v>9.0120000000006257</v>
      </c>
      <c r="G19" s="12">
        <f t="shared" si="3"/>
        <v>345.49599999999555</v>
      </c>
    </row>
    <row r="20" spans="1:7" ht="18.75" x14ac:dyDescent="0.25">
      <c r="A20" s="15">
        <v>41456</v>
      </c>
      <c r="B20" s="3">
        <v>11370.344000000001</v>
      </c>
      <c r="C20" s="4">
        <v>11402.705</v>
      </c>
      <c r="D20" s="11">
        <f t="shared" si="0"/>
        <v>3.8657269543116435E-3</v>
      </c>
      <c r="E20" s="11">
        <f t="shared" si="2"/>
        <v>3.5563376337209185E-2</v>
      </c>
      <c r="F20" s="12">
        <f t="shared" si="1"/>
        <v>43.909999999999854</v>
      </c>
      <c r="G20" s="12">
        <f t="shared" si="3"/>
        <v>390.48099999999977</v>
      </c>
    </row>
    <row r="21" spans="1:7" ht="18.75" x14ac:dyDescent="0.25">
      <c r="A21" s="15">
        <v>41487</v>
      </c>
      <c r="B21" s="3">
        <v>11443.237000000001</v>
      </c>
      <c r="C21" s="4">
        <v>11473.023999999999</v>
      </c>
      <c r="D21" s="11">
        <f t="shared" si="0"/>
        <v>6.166870054079121E-3</v>
      </c>
      <c r="E21" s="11">
        <f t="shared" si="2"/>
        <v>4.0232237059317333E-2</v>
      </c>
      <c r="F21" s="12">
        <f t="shared" si="1"/>
        <v>70.318999999999505</v>
      </c>
      <c r="G21" s="12">
        <f t="shared" si="3"/>
        <v>442.58100000000195</v>
      </c>
    </row>
    <row r="22" spans="1:7" ht="18.75" x14ac:dyDescent="0.25">
      <c r="A22" s="15">
        <v>41518</v>
      </c>
      <c r="B22" s="3">
        <v>11496.433000000001</v>
      </c>
      <c r="C22" s="4">
        <v>11519.725999999999</v>
      </c>
      <c r="D22" s="11">
        <f t="shared" si="0"/>
        <v>4.0705920252583905E-3</v>
      </c>
      <c r="E22" s="11">
        <f t="shared" si="2"/>
        <v>4.4895361251965804E-2</v>
      </c>
      <c r="F22" s="12">
        <f t="shared" si="1"/>
        <v>46.701999999999316</v>
      </c>
      <c r="G22" s="12">
        <f t="shared" si="3"/>
        <v>493.96000000000095</v>
      </c>
    </row>
    <row r="23" spans="1:7" ht="18.75" x14ac:dyDescent="0.25">
      <c r="A23" s="15">
        <v>41548</v>
      </c>
      <c r="B23" s="3">
        <v>11580.959000000001</v>
      </c>
      <c r="C23" s="4">
        <v>11567.989</v>
      </c>
      <c r="D23" s="11">
        <f t="shared" si="0"/>
        <v>4.189596176159105E-3</v>
      </c>
      <c r="E23" s="11">
        <f t="shared" si="2"/>
        <v>4.6463656877981485E-2</v>
      </c>
      <c r="F23" s="12">
        <f t="shared" si="1"/>
        <v>48.263000000000829</v>
      </c>
      <c r="G23" s="12">
        <f t="shared" si="3"/>
        <v>514.20199999999932</v>
      </c>
    </row>
    <row r="24" spans="1:7" ht="18.75" x14ac:dyDescent="0.25">
      <c r="A24" s="15">
        <v>41579</v>
      </c>
      <c r="B24" s="3">
        <v>11625.574000000002</v>
      </c>
      <c r="C24" s="4">
        <v>11591.643</v>
      </c>
      <c r="D24" s="11">
        <f t="shared" si="0"/>
        <v>2.0447806442416283E-3</v>
      </c>
      <c r="E24" s="11">
        <f t="shared" si="2"/>
        <v>4.5472903174924584E-2</v>
      </c>
      <c r="F24" s="12">
        <f t="shared" si="1"/>
        <v>23.654000000000451</v>
      </c>
      <c r="G24" s="12">
        <f t="shared" si="3"/>
        <v>505.65500000000429</v>
      </c>
    </row>
    <row r="25" spans="1:7" ht="18.75" x14ac:dyDescent="0.25">
      <c r="A25" s="15">
        <v>41609</v>
      </c>
      <c r="B25" s="3">
        <v>11662.601999999997</v>
      </c>
      <c r="C25" s="4">
        <v>11608.302</v>
      </c>
      <c r="D25" s="11">
        <f t="shared" si="0"/>
        <v>1.4371560614832024E-3</v>
      </c>
      <c r="E25" s="11">
        <f t="shared" si="2"/>
        <v>4.4713433468482666E-2</v>
      </c>
      <c r="F25" s="12">
        <f t="shared" si="1"/>
        <v>16.658999999999651</v>
      </c>
      <c r="G25" s="12">
        <f t="shared" si="3"/>
        <v>499.15599999999904</v>
      </c>
    </row>
    <row r="26" spans="1:7" ht="18.75" x14ac:dyDescent="0.25">
      <c r="A26" s="15">
        <v>41640</v>
      </c>
      <c r="B26" s="3">
        <v>11638.739000000001</v>
      </c>
      <c r="C26" s="4">
        <v>11607.217000000001</v>
      </c>
      <c r="D26" s="11">
        <f t="shared" si="0"/>
        <v>-9.346758897199603E-5</v>
      </c>
      <c r="E26" s="11">
        <f t="shared" si="2"/>
        <v>3.7842462699610335E-2</v>
      </c>
      <c r="F26" s="12">
        <f t="shared" si="1"/>
        <v>-1.0849999999991269</v>
      </c>
      <c r="G26" s="12">
        <f t="shared" si="3"/>
        <v>424.37900000000263</v>
      </c>
    </row>
    <row r="27" spans="1:7" ht="18.75" x14ac:dyDescent="0.25">
      <c r="A27" s="15">
        <v>41671</v>
      </c>
      <c r="B27" s="3">
        <v>11632.562000000002</v>
      </c>
      <c r="C27" s="4">
        <v>11613.189</v>
      </c>
      <c r="D27" s="11">
        <f t="shared" si="0"/>
        <v>5.1450748271530955E-4</v>
      </c>
      <c r="E27" s="11">
        <f t="shared" si="2"/>
        <v>3.5686453239974325E-2</v>
      </c>
      <c r="F27" s="12">
        <f t="shared" si="1"/>
        <v>5.9719999999997526</v>
      </c>
      <c r="G27" s="12">
        <f t="shared" si="3"/>
        <v>400.82100000000173</v>
      </c>
    </row>
    <row r="28" spans="1:7" ht="18.75" x14ac:dyDescent="0.25">
      <c r="A28" s="15">
        <v>41699</v>
      </c>
      <c r="B28" s="3">
        <v>11550.621999999999</v>
      </c>
      <c r="C28" s="4">
        <v>11546.301999999998</v>
      </c>
      <c r="D28" s="11">
        <f t="shared" si="0"/>
        <v>-5.7595721554176693E-3</v>
      </c>
      <c r="E28" s="11">
        <f t="shared" si="2"/>
        <v>2.8128435254984208E-2</v>
      </c>
      <c r="F28" s="12">
        <f t="shared" si="1"/>
        <v>-66.887000000002445</v>
      </c>
      <c r="G28" s="12">
        <f t="shared" si="3"/>
        <v>316.01199999999881</v>
      </c>
    </row>
    <row r="29" spans="1:7" ht="18.75" x14ac:dyDescent="0.25">
      <c r="A29" s="15">
        <v>41730</v>
      </c>
      <c r="B29" s="3">
        <v>11595.251999999999</v>
      </c>
      <c r="C29" s="4">
        <v>11617.717000000001</v>
      </c>
      <c r="D29" s="11">
        <f t="shared" si="0"/>
        <v>6.1850971852288605E-3</v>
      </c>
      <c r="E29" s="11">
        <f t="shared" si="2"/>
        <v>3.0325750910767502E-2</v>
      </c>
      <c r="F29" s="12">
        <f t="shared" si="1"/>
        <v>71.415000000002692</v>
      </c>
      <c r="G29" s="12">
        <f t="shared" si="3"/>
        <v>341.28499999999804</v>
      </c>
    </row>
    <row r="30" spans="1:7" ht="18.75" x14ac:dyDescent="0.25">
      <c r="A30" s="15">
        <v>41760</v>
      </c>
      <c r="B30" s="3">
        <v>11611.111000000003</v>
      </c>
      <c r="C30" s="4">
        <v>11645.369000000002</v>
      </c>
      <c r="D30" s="11">
        <f t="shared" si="0"/>
        <v>2.3801578227462539E-3</v>
      </c>
      <c r="E30" s="11">
        <f t="shared" si="2"/>
        <v>2.5874841285134842E-2</v>
      </c>
      <c r="F30" s="12">
        <f t="shared" si="1"/>
        <v>27.652000000001863</v>
      </c>
      <c r="G30" s="12">
        <f t="shared" si="3"/>
        <v>292.85800000000199</v>
      </c>
    </row>
    <row r="31" spans="1:7" ht="18.75" x14ac:dyDescent="0.25">
      <c r="A31" s="15">
        <v>41791</v>
      </c>
      <c r="B31" s="3">
        <v>11651.153</v>
      </c>
      <c r="C31" s="4">
        <v>11669.656000000001</v>
      </c>
      <c r="D31" s="11">
        <f t="shared" si="0"/>
        <v>2.0855500585681419E-3</v>
      </c>
      <c r="E31" s="11">
        <f t="shared" si="2"/>
        <v>2.7709782661332172E-2</v>
      </c>
      <c r="F31" s="12">
        <f t="shared" si="1"/>
        <v>24.286999999998443</v>
      </c>
      <c r="G31" s="12">
        <f t="shared" si="3"/>
        <v>314.14600000000246</v>
      </c>
    </row>
    <row r="32" spans="1:7" ht="18.75" x14ac:dyDescent="0.25">
      <c r="A32" s="15">
        <v>41821</v>
      </c>
      <c r="B32" s="3">
        <v>11653.732000000002</v>
      </c>
      <c r="C32" s="4">
        <v>11684.386</v>
      </c>
      <c r="D32" s="11">
        <f t="shared" si="0"/>
        <v>1.2622480045683115E-3</v>
      </c>
      <c r="E32" s="11">
        <f t="shared" si="2"/>
        <v>2.4923432395713041E-2</v>
      </c>
      <c r="F32" s="12">
        <f t="shared" si="1"/>
        <v>14.729999999999563</v>
      </c>
      <c r="G32" s="12">
        <f t="shared" si="3"/>
        <v>283.38800000000083</v>
      </c>
    </row>
    <row r="33" spans="1:7" ht="18.75" x14ac:dyDescent="0.25">
      <c r="A33" s="15">
        <v>41852</v>
      </c>
      <c r="B33" s="3">
        <v>11657.126999999999</v>
      </c>
      <c r="C33" s="4">
        <v>11688.14</v>
      </c>
      <c r="D33" s="11">
        <f t="shared" si="0"/>
        <v>3.2128346324733492E-4</v>
      </c>
      <c r="E33" s="11">
        <f t="shared" si="2"/>
        <v>1.8691389508056044E-2</v>
      </c>
      <c r="F33" s="12">
        <f t="shared" si="1"/>
        <v>3.7539999999989959</v>
      </c>
      <c r="G33" s="12">
        <f t="shared" si="3"/>
        <v>213.8899999999976</v>
      </c>
    </row>
    <row r="34" spans="1:7" ht="18.75" x14ac:dyDescent="0.25">
      <c r="A34" s="15">
        <v>41883</v>
      </c>
      <c r="B34" s="3">
        <v>11706.965999999999</v>
      </c>
      <c r="C34" s="4">
        <v>11722.819</v>
      </c>
      <c r="D34" s="11">
        <f t="shared" si="0"/>
        <v>2.9670246934072608E-3</v>
      </c>
      <c r="E34" s="11">
        <f t="shared" si="2"/>
        <v>1.8312897574404019E-2</v>
      </c>
      <c r="F34" s="12">
        <f t="shared" si="1"/>
        <v>34.679000000000087</v>
      </c>
      <c r="G34" s="12">
        <f t="shared" si="3"/>
        <v>210.53299999999763</v>
      </c>
    </row>
    <row r="35" spans="1:7" ht="18.75" x14ac:dyDescent="0.25">
      <c r="A35" s="15">
        <v>41913</v>
      </c>
      <c r="B35" s="3">
        <v>11755.451999999997</v>
      </c>
      <c r="C35" s="4">
        <v>11739.627</v>
      </c>
      <c r="D35" s="11">
        <f t="shared" si="0"/>
        <v>1.4337848259877717E-3</v>
      </c>
      <c r="E35" s="11">
        <f t="shared" si="2"/>
        <v>1.5067232342329984E-2</v>
      </c>
      <c r="F35" s="12">
        <f t="shared" si="1"/>
        <v>16.808000000000902</v>
      </c>
      <c r="G35" s="12">
        <f t="shared" si="3"/>
        <v>174.49299999999675</v>
      </c>
    </row>
    <row r="36" spans="1:7" ht="18.75" x14ac:dyDescent="0.25">
      <c r="A36" s="15">
        <v>41944</v>
      </c>
      <c r="B36" s="3">
        <v>11783.833000000001</v>
      </c>
      <c r="C36" s="4">
        <v>11753.432999999999</v>
      </c>
      <c r="D36" s="11">
        <f t="shared" si="0"/>
        <v>1.1760169211507687E-3</v>
      </c>
      <c r="E36" s="11">
        <f t="shared" si="2"/>
        <v>1.361300525892295E-2</v>
      </c>
      <c r="F36" s="12">
        <f t="shared" si="1"/>
        <v>13.805999999998676</v>
      </c>
      <c r="G36" s="12">
        <f t="shared" si="3"/>
        <v>158.2589999999982</v>
      </c>
    </row>
    <row r="37" spans="1:7" ht="18.75" x14ac:dyDescent="0.25">
      <c r="A37" s="15">
        <v>41974</v>
      </c>
      <c r="B37" s="3">
        <v>11788.229999999998</v>
      </c>
      <c r="C37" s="4">
        <v>11730.94</v>
      </c>
      <c r="D37" s="11">
        <f t="shared" si="0"/>
        <v>-1.9137387348869828E-3</v>
      </c>
      <c r="E37" s="11">
        <f t="shared" si="2"/>
        <v>1.0771867204248275E-2</v>
      </c>
      <c r="F37" s="12">
        <f t="shared" si="1"/>
        <v>-22.492999999998574</v>
      </c>
      <c r="G37" s="12">
        <f t="shared" si="3"/>
        <v>125.62800000000061</v>
      </c>
    </row>
    <row r="38" spans="1:7" ht="18.75" x14ac:dyDescent="0.25">
      <c r="A38" s="15">
        <v>42005</v>
      </c>
      <c r="B38" s="3">
        <v>11775.404</v>
      </c>
      <c r="C38" s="4">
        <v>11748.858</v>
      </c>
      <c r="D38" s="11">
        <f t="shared" si="0"/>
        <v>1.527413830434643E-3</v>
      </c>
      <c r="E38" s="11">
        <f t="shared" si="2"/>
        <v>1.1742251458684683E-2</v>
      </c>
      <c r="F38" s="12">
        <f t="shared" si="1"/>
        <v>17.917999999999665</v>
      </c>
      <c r="G38" s="12">
        <f t="shared" si="3"/>
        <v>136.66499999999905</v>
      </c>
    </row>
    <row r="39" spans="1:7" ht="18.75" x14ac:dyDescent="0.25">
      <c r="A39" s="15">
        <v>42036</v>
      </c>
      <c r="B39" s="3">
        <v>11790.365999999998</v>
      </c>
      <c r="C39" s="4">
        <v>11774.697</v>
      </c>
      <c r="D39" s="11">
        <f t="shared" si="0"/>
        <v>2.1992775808508114E-3</v>
      </c>
      <c r="E39" s="11">
        <f t="shared" si="2"/>
        <v>1.3565713210898611E-2</v>
      </c>
      <c r="F39" s="12">
        <f t="shared" si="1"/>
        <v>25.838999999999942</v>
      </c>
      <c r="G39" s="12">
        <f t="shared" si="3"/>
        <v>157.80399999999645</v>
      </c>
    </row>
    <row r="40" spans="1:7" ht="18.75" x14ac:dyDescent="0.25">
      <c r="A40" s="15">
        <v>42064</v>
      </c>
      <c r="B40" s="3">
        <v>11802.332</v>
      </c>
      <c r="C40" s="4">
        <v>11796.909</v>
      </c>
      <c r="D40" s="11">
        <f t="shared" si="0"/>
        <v>1.8864179689719318E-3</v>
      </c>
      <c r="E40" s="11">
        <f t="shared" si="2"/>
        <v>2.1791900037937406E-2</v>
      </c>
      <c r="F40" s="12">
        <f t="shared" si="1"/>
        <v>22.211999999999534</v>
      </c>
      <c r="G40" s="12">
        <f t="shared" si="3"/>
        <v>251.71000000000095</v>
      </c>
    </row>
    <row r="41" spans="1:7" ht="18.75" x14ac:dyDescent="0.25">
      <c r="A41" s="15">
        <v>42095</v>
      </c>
      <c r="B41" s="3">
        <v>11823.777999999998</v>
      </c>
      <c r="C41" s="4">
        <v>11848.685999999998</v>
      </c>
      <c r="D41" s="11">
        <f t="shared" si="0"/>
        <v>4.3890310588983183E-3</v>
      </c>
      <c r="E41" s="11">
        <f t="shared" si="2"/>
        <v>1.9708584168761423E-2</v>
      </c>
      <c r="F41" s="12">
        <f t="shared" si="1"/>
        <v>51.776999999998225</v>
      </c>
      <c r="G41" s="12">
        <f t="shared" si="3"/>
        <v>228.52599999999984</v>
      </c>
    </row>
    <row r="42" spans="1:7" ht="18.75" x14ac:dyDescent="0.25">
      <c r="A42" s="15">
        <v>42125</v>
      </c>
      <c r="B42" s="3">
        <v>11837.474</v>
      </c>
      <c r="C42" s="4">
        <v>11875.354999999998</v>
      </c>
      <c r="D42" s="11">
        <f t="shared" si="0"/>
        <v>2.2507981053763171E-3</v>
      </c>
      <c r="E42" s="11">
        <f t="shared" si="2"/>
        <v>1.9495378176989098E-2</v>
      </c>
      <c r="F42" s="12">
        <f t="shared" si="1"/>
        <v>26.668999999999869</v>
      </c>
      <c r="G42" s="12">
        <f t="shared" si="3"/>
        <v>226.36299999999756</v>
      </c>
    </row>
    <row r="43" spans="1:7" ht="18.75" x14ac:dyDescent="0.25">
      <c r="A43" s="15">
        <v>42156</v>
      </c>
      <c r="B43" s="3">
        <v>11907.733</v>
      </c>
      <c r="C43" s="4">
        <v>11922.749</v>
      </c>
      <c r="D43" s="11">
        <f t="shared" si="0"/>
        <v>3.9909543756799781E-3</v>
      </c>
      <c r="E43" s="11">
        <f t="shared" si="2"/>
        <v>2.2021854832736221E-2</v>
      </c>
      <c r="F43" s="12">
        <f t="shared" si="1"/>
        <v>47.394000000002052</v>
      </c>
      <c r="G43" s="12">
        <f t="shared" si="3"/>
        <v>256.57999999999993</v>
      </c>
    </row>
    <row r="44" spans="1:7" ht="18.75" x14ac:dyDescent="0.25">
      <c r="A44" s="15">
        <v>42186</v>
      </c>
      <c r="B44" s="3">
        <v>11944.683999999999</v>
      </c>
      <c r="C44" s="4">
        <v>11972.386999999999</v>
      </c>
      <c r="D44" s="11">
        <f t="shared" si="0"/>
        <v>4.1633016009980928E-3</v>
      </c>
      <c r="E44" s="11">
        <f t="shared" si="2"/>
        <v>2.4966422773408325E-2</v>
      </c>
      <c r="F44" s="12">
        <f t="shared" si="1"/>
        <v>49.63799999999901</v>
      </c>
      <c r="G44" s="12">
        <f t="shared" si="3"/>
        <v>290.9519999999975</v>
      </c>
    </row>
    <row r="45" spans="1:7" ht="18.75" x14ac:dyDescent="0.25">
      <c r="A45" s="15">
        <v>42217</v>
      </c>
      <c r="B45" s="3">
        <v>11967.402</v>
      </c>
      <c r="C45" s="4">
        <v>11996.284000000001</v>
      </c>
      <c r="D45" s="11">
        <f t="shared" si="0"/>
        <v>1.9960096512083858E-3</v>
      </c>
      <c r="E45" s="11">
        <f t="shared" si="2"/>
        <v>2.6616764147804339E-2</v>
      </c>
      <c r="F45" s="12">
        <f t="shared" si="1"/>
        <v>23.897000000002663</v>
      </c>
      <c r="G45" s="12">
        <f t="shared" si="3"/>
        <v>310.27500000000146</v>
      </c>
    </row>
    <row r="46" spans="1:7" ht="18.75" x14ac:dyDescent="0.25">
      <c r="A46" s="15">
        <v>42248</v>
      </c>
      <c r="B46" s="3">
        <v>11982.275</v>
      </c>
      <c r="C46" s="4">
        <v>11996.526</v>
      </c>
      <c r="D46" s="11">
        <f t="shared" si="0"/>
        <v>2.0172913545390969E-5</v>
      </c>
      <c r="E46" s="11">
        <f t="shared" si="2"/>
        <v>2.3516682289843605E-2</v>
      </c>
      <c r="F46" s="12">
        <f t="shared" si="1"/>
        <v>0.24199999999837019</v>
      </c>
      <c r="G46" s="12">
        <f t="shared" si="3"/>
        <v>275.30900000000111</v>
      </c>
    </row>
    <row r="47" spans="1:7" ht="18.75" x14ac:dyDescent="0.25">
      <c r="A47" s="15">
        <v>42278</v>
      </c>
      <c r="B47" s="3">
        <v>12026.236000000001</v>
      </c>
      <c r="C47" s="4">
        <v>12011.212</v>
      </c>
      <c r="D47" s="11">
        <f t="shared" si="0"/>
        <v>1.2241877356828912E-3</v>
      </c>
      <c r="E47" s="11">
        <f t="shared" si="2"/>
        <v>2.3034758680483103E-2</v>
      </c>
      <c r="F47" s="12">
        <f t="shared" si="1"/>
        <v>14.685999999999694</v>
      </c>
      <c r="G47" s="12">
        <f t="shared" si="3"/>
        <v>270.78400000000329</v>
      </c>
    </row>
    <row r="48" spans="1:7" ht="18.75" x14ac:dyDescent="0.25">
      <c r="A48" s="15">
        <v>42309</v>
      </c>
      <c r="B48" s="3">
        <v>12042.018000000002</v>
      </c>
      <c r="C48" s="4">
        <v>12007.763000000001</v>
      </c>
      <c r="D48" s="11">
        <f t="shared" si="0"/>
        <v>-2.8714837436882856E-4</v>
      </c>
      <c r="E48" s="11">
        <f t="shared" si="2"/>
        <v>2.1910103444269913E-2</v>
      </c>
      <c r="F48" s="12">
        <f t="shared" si="1"/>
        <v>-3.4489999999987049</v>
      </c>
      <c r="G48" s="12">
        <f t="shared" si="3"/>
        <v>258.18500000000131</v>
      </c>
    </row>
    <row r="49" spans="1:7" ht="18.75" x14ac:dyDescent="0.25">
      <c r="A49" s="15">
        <v>42339</v>
      </c>
      <c r="B49" s="3">
        <v>12018.955999999998</v>
      </c>
      <c r="C49" s="4">
        <v>11963.512999999999</v>
      </c>
      <c r="D49" s="11">
        <f t="shared" si="0"/>
        <v>-3.6851160370171554E-3</v>
      </c>
      <c r="E49" s="11">
        <f t="shared" si="2"/>
        <v>1.95725736603376E-2</v>
      </c>
      <c r="F49" s="12">
        <f t="shared" si="1"/>
        <v>-44.250000000001819</v>
      </c>
      <c r="G49" s="12">
        <f t="shared" si="3"/>
        <v>230.72600000000057</v>
      </c>
    </row>
    <row r="50" spans="1:7" ht="18.75" x14ac:dyDescent="0.25">
      <c r="A50" s="15">
        <v>42370</v>
      </c>
      <c r="B50" s="3">
        <v>11962.742000000002</v>
      </c>
      <c r="C50" s="4">
        <v>11941.136</v>
      </c>
      <c r="D50" s="11">
        <f t="shared" si="0"/>
        <v>-1.8704372202378305E-3</v>
      </c>
      <c r="E50" s="11">
        <f t="shared" si="2"/>
        <v>1.5909263070719382E-2</v>
      </c>
      <c r="F50" s="12">
        <f t="shared" si="1"/>
        <v>-22.376999999998588</v>
      </c>
      <c r="G50" s="12">
        <f t="shared" si="3"/>
        <v>187.33800000000156</v>
      </c>
    </row>
    <row r="51" spans="1:7" ht="18.75" x14ac:dyDescent="0.25">
      <c r="A51" s="15">
        <v>42401</v>
      </c>
      <c r="B51" s="3">
        <v>11962.774000000001</v>
      </c>
      <c r="C51" s="4">
        <v>11946.336000000001</v>
      </c>
      <c r="D51" s="11">
        <f t="shared" si="0"/>
        <v>4.3546945617234378E-4</v>
      </c>
      <c r="E51" s="11">
        <f t="shared" si="2"/>
        <v>1.4622786095020546E-2</v>
      </c>
      <c r="F51" s="12">
        <f t="shared" si="1"/>
        <v>5.2000000000007276</v>
      </c>
      <c r="G51" s="12">
        <f t="shared" si="3"/>
        <v>172.40800000000309</v>
      </c>
    </row>
    <row r="52" spans="1:7" ht="18.75" x14ac:dyDescent="0.25">
      <c r="A52" s="15">
        <v>42430</v>
      </c>
      <c r="B52" s="3">
        <v>11960.428999999998</v>
      </c>
      <c r="C52" s="4">
        <v>11956.519999999999</v>
      </c>
      <c r="D52" s="11">
        <f t="shared" si="0"/>
        <v>8.5247895254214612E-4</v>
      </c>
      <c r="E52" s="11">
        <f t="shared" si="2"/>
        <v>1.3395403552450391E-2</v>
      </c>
      <c r="F52" s="12">
        <f t="shared" si="1"/>
        <v>10.183999999997468</v>
      </c>
      <c r="G52" s="12">
        <f t="shared" si="3"/>
        <v>158.09699999999793</v>
      </c>
    </row>
    <row r="53" spans="1:7" ht="18.75" x14ac:dyDescent="0.25">
      <c r="A53" s="15">
        <v>42461</v>
      </c>
      <c r="B53" s="3">
        <v>11931.518</v>
      </c>
      <c r="C53" s="4">
        <v>11956.459000000001</v>
      </c>
      <c r="D53" s="11">
        <f t="shared" si="0"/>
        <v>-5.1018189237694855E-6</v>
      </c>
      <c r="E53" s="11">
        <f t="shared" si="2"/>
        <v>9.1121467267063494E-3</v>
      </c>
      <c r="F53" s="12">
        <f t="shared" si="1"/>
        <v>-6.099999999787542E-2</v>
      </c>
      <c r="G53" s="12">
        <f t="shared" si="3"/>
        <v>107.7400000000016</v>
      </c>
    </row>
    <row r="54" spans="1:7" ht="18.75" x14ac:dyDescent="0.25">
      <c r="A54" s="15">
        <v>42491</v>
      </c>
      <c r="B54" s="3">
        <v>11930.473</v>
      </c>
      <c r="C54" s="4">
        <v>11965.029999999999</v>
      </c>
      <c r="D54" s="11">
        <f t="shared" si="0"/>
        <v>7.1685103423990704E-4</v>
      </c>
      <c r="E54" s="11">
        <f t="shared" si="2"/>
        <v>7.8563213739688553E-3</v>
      </c>
      <c r="F54" s="12">
        <f t="shared" si="1"/>
        <v>8.5709999999980937</v>
      </c>
      <c r="G54" s="12">
        <f t="shared" si="3"/>
        <v>92.998999999999796</v>
      </c>
    </row>
    <row r="55" spans="1:7" ht="18.75" x14ac:dyDescent="0.25">
      <c r="A55" s="15">
        <v>42522</v>
      </c>
      <c r="B55" s="3">
        <v>11965.826999999999</v>
      </c>
      <c r="C55" s="4">
        <v>11985.255999999999</v>
      </c>
      <c r="D55" s="11">
        <f t="shared" si="0"/>
        <v>1.6904261836367951E-3</v>
      </c>
      <c r="E55" s="11">
        <f t="shared" si="2"/>
        <v>4.878678418469784E-3</v>
      </c>
      <c r="F55" s="12">
        <f t="shared" si="1"/>
        <v>20.226000000000568</v>
      </c>
      <c r="G55" s="12">
        <f t="shared" si="3"/>
        <v>58.093999999999141</v>
      </c>
    </row>
    <row r="56" spans="1:7" ht="18.75" x14ac:dyDescent="0.25">
      <c r="A56" s="15">
        <v>42552</v>
      </c>
      <c r="B56" s="3">
        <v>11958.460000000001</v>
      </c>
      <c r="C56" s="4">
        <v>11989.786</v>
      </c>
      <c r="D56" s="11">
        <f t="shared" si="0"/>
        <v>3.7796439224990763E-4</v>
      </c>
      <c r="E56" s="11">
        <f t="shared" si="2"/>
        <v>1.15331640418459E-3</v>
      </c>
      <c r="F56" s="12">
        <f t="shared" si="1"/>
        <v>4.5300000000006548</v>
      </c>
      <c r="G56" s="12">
        <f t="shared" si="3"/>
        <v>13.776000000001659</v>
      </c>
    </row>
    <row r="57" spans="1:7" ht="18.75" x14ac:dyDescent="0.25">
      <c r="A57" s="15">
        <v>42583</v>
      </c>
      <c r="B57" s="3">
        <v>11978.861999999999</v>
      </c>
      <c r="C57" s="4">
        <v>11997.793</v>
      </c>
      <c r="D57" s="11">
        <f t="shared" si="0"/>
        <v>6.6781842478258469E-4</v>
      </c>
      <c r="E57" s="11">
        <f t="shared" si="2"/>
        <v>9.5760132399647091E-4</v>
      </c>
      <c r="F57" s="12">
        <f t="shared" si="1"/>
        <v>8.0069999999996071</v>
      </c>
      <c r="G57" s="12">
        <f t="shared" si="3"/>
        <v>11.459999999999127</v>
      </c>
    </row>
    <row r="58" spans="1:7" ht="18.75" x14ac:dyDescent="0.25">
      <c r="A58" s="15">
        <v>42614</v>
      </c>
      <c r="B58" s="3">
        <v>12000.389000000001</v>
      </c>
      <c r="C58" s="4">
        <v>12011.86</v>
      </c>
      <c r="D58" s="11">
        <f t="shared" si="0"/>
        <v>1.1724656359717311E-3</v>
      </c>
      <c r="E58" s="11">
        <f t="shared" si="2"/>
        <v>1.51173295555318E-3</v>
      </c>
      <c r="F58" s="12">
        <f t="shared" si="1"/>
        <v>14.067000000000917</v>
      </c>
      <c r="G58" s="12">
        <f t="shared" si="3"/>
        <v>18.114000000001397</v>
      </c>
    </row>
    <row r="59" spans="1:7" ht="18.75" x14ac:dyDescent="0.25">
      <c r="A59" s="15">
        <v>42644</v>
      </c>
      <c r="B59" s="3">
        <v>12041.294</v>
      </c>
      <c r="C59" s="4">
        <v>12029.223999999998</v>
      </c>
      <c r="D59" s="11">
        <f t="shared" si="0"/>
        <v>1.445571293704484E-3</v>
      </c>
      <c r="E59" s="11">
        <f t="shared" si="2"/>
        <v>1.252095834473721E-3</v>
      </c>
      <c r="F59" s="12">
        <f t="shared" si="1"/>
        <v>17.363999999997759</v>
      </c>
      <c r="G59" s="12">
        <f t="shared" si="3"/>
        <v>15.057999999999083</v>
      </c>
    </row>
    <row r="60" spans="1:7" ht="18.75" x14ac:dyDescent="0.25">
      <c r="A60" s="15">
        <v>42675</v>
      </c>
      <c r="B60" s="3">
        <v>12082.490000000002</v>
      </c>
      <c r="C60" s="4">
        <v>12046.828</v>
      </c>
      <c r="D60" s="11">
        <f t="shared" si="0"/>
        <v>1.4634360454175432E-3</v>
      </c>
      <c r="E60" s="11">
        <f t="shared" si="2"/>
        <v>3.3608984806365871E-3</v>
      </c>
      <c r="F60" s="12">
        <f t="shared" si="1"/>
        <v>17.604000000001179</v>
      </c>
      <c r="G60" s="12">
        <f t="shared" si="3"/>
        <v>40.471999999999753</v>
      </c>
    </row>
    <row r="61" spans="1:7" ht="18.75" x14ac:dyDescent="0.25">
      <c r="A61" s="15">
        <v>42705</v>
      </c>
      <c r="B61" s="3">
        <v>12104.329</v>
      </c>
      <c r="C61" s="4">
        <v>12051.148999999999</v>
      </c>
      <c r="D61" s="11">
        <f t="shared" si="0"/>
        <v>3.586836302469365E-4</v>
      </c>
      <c r="E61" s="11">
        <f t="shared" si="2"/>
        <v>7.1031959847429604E-3</v>
      </c>
      <c r="F61" s="12">
        <f t="shared" si="1"/>
        <v>4.3209999999999127</v>
      </c>
      <c r="G61" s="12">
        <f t="shared" si="3"/>
        <v>85.373000000001412</v>
      </c>
    </row>
    <row r="62" spans="1:7" ht="18.75" x14ac:dyDescent="0.25">
      <c r="A62" s="15">
        <v>42736</v>
      </c>
      <c r="B62" s="3">
        <v>12097.306999999999</v>
      </c>
      <c r="C62" s="4">
        <v>12072.715000000002</v>
      </c>
      <c r="D62" s="11">
        <f t="shared" si="0"/>
        <v>1.7895389062074774E-3</v>
      </c>
      <c r="E62" s="11">
        <f t="shared" si="2"/>
        <v>1.1248675261908758E-2</v>
      </c>
      <c r="F62" s="12">
        <f t="shared" si="1"/>
        <v>21.566000000002532</v>
      </c>
      <c r="G62" s="12">
        <f t="shared" si="3"/>
        <v>134.56499999999687</v>
      </c>
    </row>
    <row r="63" spans="1:7" ht="18.75" x14ac:dyDescent="0.25">
      <c r="A63" s="15">
        <v>42767</v>
      </c>
      <c r="B63" s="3">
        <v>12095.828</v>
      </c>
      <c r="C63" s="4">
        <v>12083.556</v>
      </c>
      <c r="D63" s="11">
        <f t="shared" si="0"/>
        <v>8.9797531044166767E-4</v>
      </c>
      <c r="E63" s="11">
        <f t="shared" si="2"/>
        <v>1.1122336675423172E-2</v>
      </c>
      <c r="F63" s="12">
        <f t="shared" si="1"/>
        <v>10.84099999999853</v>
      </c>
      <c r="G63" s="12">
        <f t="shared" si="3"/>
        <v>133.05399999999827</v>
      </c>
    </row>
    <row r="64" spans="1:7" ht="18.75" x14ac:dyDescent="0.25">
      <c r="A64" s="15">
        <v>42795</v>
      </c>
      <c r="B64" s="3">
        <v>12107.055</v>
      </c>
      <c r="C64" s="4">
        <v>12099.512999999999</v>
      </c>
      <c r="D64" s="11">
        <f t="shared" si="0"/>
        <v>1.3205549757040469E-3</v>
      </c>
      <c r="E64" s="11">
        <f t="shared" si="2"/>
        <v>1.2259259262356048E-2</v>
      </c>
      <c r="F64" s="12">
        <f t="shared" si="1"/>
        <v>15.956999999998516</v>
      </c>
      <c r="G64" s="12">
        <f t="shared" si="3"/>
        <v>146.62600000000202</v>
      </c>
    </row>
    <row r="65" spans="1:7" ht="18.75" x14ac:dyDescent="0.25">
      <c r="A65" s="15">
        <v>42826</v>
      </c>
      <c r="B65" s="3">
        <v>12067.285</v>
      </c>
      <c r="C65" s="4">
        <v>12099.322</v>
      </c>
      <c r="D65" s="11">
        <f t="shared" si="0"/>
        <v>-1.5785759311048864E-5</v>
      </c>
      <c r="E65" s="11">
        <f t="shared" si="2"/>
        <v>1.1378853889337348E-2</v>
      </c>
      <c r="F65" s="12">
        <f t="shared" si="1"/>
        <v>-0.19099999999889405</v>
      </c>
      <c r="G65" s="12">
        <f t="shared" si="3"/>
        <v>135.76699999999983</v>
      </c>
    </row>
    <row r="66" spans="1:7" ht="18.75" x14ac:dyDescent="0.25">
      <c r="A66" s="15">
        <v>42856</v>
      </c>
      <c r="B66" s="3">
        <v>12107.288999999999</v>
      </c>
      <c r="C66" s="4">
        <v>12139.859</v>
      </c>
      <c r="D66" s="11">
        <f t="shared" si="0"/>
        <v>3.3503530197807052E-3</v>
      </c>
      <c r="E66" s="11">
        <f t="shared" si="2"/>
        <v>1.4820535614975094E-2</v>
      </c>
      <c r="F66" s="12">
        <f t="shared" si="1"/>
        <v>40.537000000000262</v>
      </c>
      <c r="G66" s="12">
        <f t="shared" si="3"/>
        <v>176.81599999999889</v>
      </c>
    </row>
    <row r="67" spans="1:7" ht="18.75" x14ac:dyDescent="0.25">
      <c r="A67" s="15">
        <v>42887</v>
      </c>
      <c r="B67" s="3">
        <v>12148.781000000001</v>
      </c>
      <c r="C67" s="4">
        <v>12169.375999999998</v>
      </c>
      <c r="D67" s="11">
        <f t="shared" si="0"/>
        <v>2.4314120946542506E-3</v>
      </c>
      <c r="E67" s="11">
        <f t="shared" si="2"/>
        <v>1.5289707932431451E-2</v>
      </c>
      <c r="F67" s="12">
        <f t="shared" si="1"/>
        <v>29.516999999998006</v>
      </c>
      <c r="G67" s="12">
        <f t="shared" si="3"/>
        <v>182.95400000000154</v>
      </c>
    </row>
    <row r="68" spans="1:7" ht="18.75" x14ac:dyDescent="0.25">
      <c r="A68" s="15">
        <v>42917</v>
      </c>
      <c r="B68" s="3">
        <v>12169.689999999999</v>
      </c>
      <c r="C68" s="4">
        <v>12200.942999999999</v>
      </c>
      <c r="D68" s="11">
        <f t="shared" ref="D68:D131" si="4">C68/C67-1</f>
        <v>2.5939703071053977E-3</v>
      </c>
      <c r="E68" s="11">
        <f t="shared" si="2"/>
        <v>1.7663645653369864E-2</v>
      </c>
      <c r="F68" s="12">
        <f t="shared" ref="F68:F131" si="5">C68-C67</f>
        <v>31.567000000000917</v>
      </c>
      <c r="G68" s="12">
        <f t="shared" si="3"/>
        <v>211.22999999999774</v>
      </c>
    </row>
    <row r="69" spans="1:7" ht="18.75" x14ac:dyDescent="0.25">
      <c r="A69" s="15">
        <v>42948</v>
      </c>
      <c r="B69" s="3">
        <v>12205.154</v>
      </c>
      <c r="C69" s="4">
        <v>12222.204</v>
      </c>
      <c r="D69" s="11">
        <f t="shared" si="4"/>
        <v>1.7425702259243891E-3</v>
      </c>
      <c r="E69" s="11">
        <f t="shared" si="2"/>
        <v>1.889094306287209E-2</v>
      </c>
      <c r="F69" s="12">
        <f t="shared" si="5"/>
        <v>21.261000000000422</v>
      </c>
      <c r="G69" s="12">
        <f t="shared" si="3"/>
        <v>226.29200000000128</v>
      </c>
    </row>
    <row r="70" spans="1:7" ht="18.75" x14ac:dyDescent="0.25">
      <c r="A70" s="15">
        <v>42979</v>
      </c>
      <c r="B70" s="3">
        <v>12252.313000000002</v>
      </c>
      <c r="C70" s="4">
        <v>12265.078</v>
      </c>
      <c r="D70" s="11">
        <f t="shared" si="4"/>
        <v>3.5078779571997565E-3</v>
      </c>
      <c r="E70" s="11">
        <f t="shared" si="2"/>
        <v>2.0992986144032555E-2</v>
      </c>
      <c r="F70" s="12">
        <f t="shared" si="5"/>
        <v>42.873999999999796</v>
      </c>
      <c r="G70" s="12">
        <f t="shared" si="3"/>
        <v>251.92400000000089</v>
      </c>
    </row>
    <row r="71" spans="1:7" ht="18.75" x14ac:dyDescent="0.25">
      <c r="A71" s="15">
        <v>43009</v>
      </c>
      <c r="B71" s="3">
        <v>12310.120999999999</v>
      </c>
      <c r="C71" s="4">
        <v>12295.249000000002</v>
      </c>
      <c r="D71" s="11">
        <f t="shared" si="4"/>
        <v>2.4599109765142124E-3</v>
      </c>
      <c r="E71" s="11">
        <f t="shared" si="2"/>
        <v>2.2325424493414125E-2</v>
      </c>
      <c r="F71" s="12">
        <f t="shared" si="5"/>
        <v>30.171000000002095</v>
      </c>
      <c r="G71" s="12">
        <f t="shared" si="3"/>
        <v>268.82699999999932</v>
      </c>
    </row>
    <row r="72" spans="1:7" ht="18.75" x14ac:dyDescent="0.25">
      <c r="A72" s="15">
        <v>43040</v>
      </c>
      <c r="B72" s="3">
        <v>12350.172</v>
      </c>
      <c r="C72" s="4">
        <v>12317.12</v>
      </c>
      <c r="D72" s="11">
        <f t="shared" si="4"/>
        <v>1.7788171675090503E-3</v>
      </c>
      <c r="E72" s="11">
        <f t="shared" si="2"/>
        <v>2.2154539337503998E-2</v>
      </c>
      <c r="F72" s="12">
        <f t="shared" si="5"/>
        <v>21.870999999999185</v>
      </c>
      <c r="G72" s="12">
        <f t="shared" si="3"/>
        <v>267.68199999999888</v>
      </c>
    </row>
    <row r="73" spans="1:7" ht="18.75" x14ac:dyDescent="0.25">
      <c r="A73" s="15">
        <f>EDATE(A72,1)</f>
        <v>43070</v>
      </c>
      <c r="B73" s="3">
        <v>12387.261999999999</v>
      </c>
      <c r="C73" s="4">
        <v>12337.616999999998</v>
      </c>
      <c r="D73" s="11">
        <f t="shared" si="4"/>
        <v>1.6641065443867564E-3</v>
      </c>
      <c r="E73" s="11">
        <f t="shared" si="2"/>
        <v>2.3374529889265139E-2</v>
      </c>
      <c r="F73" s="12">
        <f t="shared" si="5"/>
        <v>20.49699999999757</v>
      </c>
      <c r="G73" s="12">
        <f t="shared" si="3"/>
        <v>282.93299999999908</v>
      </c>
    </row>
    <row r="74" spans="1:7" ht="18.75" x14ac:dyDescent="0.25">
      <c r="A74" s="15">
        <f t="shared" ref="A74:A137" si="6">EDATE(A73,1)</f>
        <v>43101</v>
      </c>
      <c r="B74" s="3">
        <v>12374.866</v>
      </c>
      <c r="C74" s="4">
        <v>12347.954000000002</v>
      </c>
      <c r="D74" s="11">
        <f t="shared" si="4"/>
        <v>8.3784413148846326E-4</v>
      </c>
      <c r="E74" s="11">
        <f t="shared" si="2"/>
        <v>2.2943866763073917E-2</v>
      </c>
      <c r="F74" s="12">
        <f t="shared" si="5"/>
        <v>10.337000000003172</v>
      </c>
      <c r="G74" s="12">
        <f>B74-B62</f>
        <v>277.55900000000111</v>
      </c>
    </row>
    <row r="75" spans="1:7" ht="18.75" x14ac:dyDescent="0.25">
      <c r="A75" s="15">
        <f t="shared" si="6"/>
        <v>43132</v>
      </c>
      <c r="B75" s="3">
        <v>12344.544</v>
      </c>
      <c r="C75" s="4">
        <v>12331.768000000002</v>
      </c>
      <c r="D75" s="11">
        <f t="shared" si="4"/>
        <v>-1.3108244491354393E-3</v>
      </c>
      <c r="E75" s="11">
        <f t="shared" si="2"/>
        <v>2.0562131009137952E-2</v>
      </c>
      <c r="F75" s="12">
        <f t="shared" si="5"/>
        <v>-16.185999999999694</v>
      </c>
      <c r="G75" s="12">
        <f t="shared" si="3"/>
        <v>248.71600000000035</v>
      </c>
    </row>
    <row r="76" spans="1:7" ht="18.75" x14ac:dyDescent="0.25">
      <c r="A76" s="15">
        <f t="shared" si="6"/>
        <v>43160</v>
      </c>
      <c r="B76" s="3">
        <v>12347.406000000001</v>
      </c>
      <c r="C76" s="4">
        <v>12342.875999999998</v>
      </c>
      <c r="D76" s="11">
        <f t="shared" si="4"/>
        <v>9.0076297251107107E-4</v>
      </c>
      <c r="E76" s="11">
        <f t="shared" si="2"/>
        <v>1.9852144059806509E-2</v>
      </c>
      <c r="F76" s="12">
        <f t="shared" si="5"/>
        <v>11.107999999996537</v>
      </c>
      <c r="G76" s="12">
        <f t="shared" si="3"/>
        <v>240.35100000000057</v>
      </c>
    </row>
    <row r="77" spans="1:7" ht="18.75" x14ac:dyDescent="0.25">
      <c r="A77" s="15">
        <f t="shared" si="6"/>
        <v>43191</v>
      </c>
      <c r="B77" s="3">
        <v>12317.865</v>
      </c>
      <c r="C77" s="4">
        <v>12342.606</v>
      </c>
      <c r="D77" s="11">
        <f t="shared" si="4"/>
        <v>-2.1874966579793487E-5</v>
      </c>
      <c r="E77" s="11">
        <f t="shared" si="2"/>
        <v>2.0765234267691612E-2</v>
      </c>
      <c r="F77" s="12">
        <f t="shared" si="5"/>
        <v>-0.26999999999861757</v>
      </c>
      <c r="G77" s="12">
        <f t="shared" si="3"/>
        <v>250.57999999999993</v>
      </c>
    </row>
    <row r="78" spans="1:7" ht="18.75" x14ac:dyDescent="0.25">
      <c r="A78" s="15">
        <f t="shared" si="6"/>
        <v>43221</v>
      </c>
      <c r="B78" s="3">
        <v>12301.285</v>
      </c>
      <c r="C78" s="4">
        <v>12334.460000000003</v>
      </c>
      <c r="D78" s="11">
        <f t="shared" si="4"/>
        <v>-6.5999028082053268E-4</v>
      </c>
      <c r="E78" s="11">
        <f t="shared" si="2"/>
        <v>1.6023075025300981E-2</v>
      </c>
      <c r="F78" s="12">
        <f t="shared" si="5"/>
        <v>-8.1459999999970023</v>
      </c>
      <c r="G78" s="12">
        <f t="shared" si="3"/>
        <v>193.996000000001</v>
      </c>
    </row>
    <row r="79" spans="1:7" ht="18.75" x14ac:dyDescent="0.25">
      <c r="A79" s="15">
        <f t="shared" si="6"/>
        <v>43252</v>
      </c>
      <c r="B79" s="3">
        <v>12284.957000000002</v>
      </c>
      <c r="C79" s="4">
        <v>12311.010999999999</v>
      </c>
      <c r="D79" s="11">
        <f t="shared" si="4"/>
        <v>-1.9010966025269083E-3</v>
      </c>
      <c r="E79" s="11">
        <f t="shared" ref="E79:E142" si="7">B79/B67-1</f>
        <v>1.1209025827364938E-2</v>
      </c>
      <c r="F79" s="12">
        <f t="shared" si="5"/>
        <v>-23.449000000004162</v>
      </c>
      <c r="G79" s="12">
        <f t="shared" si="3"/>
        <v>136.1760000000013</v>
      </c>
    </row>
    <row r="80" spans="1:7" ht="18.75" x14ac:dyDescent="0.25">
      <c r="A80" s="15">
        <f t="shared" si="6"/>
        <v>43282</v>
      </c>
      <c r="B80" s="3">
        <v>12213.498999999998</v>
      </c>
      <c r="C80" s="4">
        <v>12241.56</v>
      </c>
      <c r="D80" s="11">
        <f t="shared" si="4"/>
        <v>-5.6413725891398814E-3</v>
      </c>
      <c r="E80" s="11">
        <f t="shared" si="7"/>
        <v>3.5998451891543493E-3</v>
      </c>
      <c r="F80" s="12">
        <f t="shared" si="5"/>
        <v>-69.450999999999112</v>
      </c>
      <c r="G80" s="12">
        <f t="shared" ref="G80:G85" si="8">B80-B68</f>
        <v>43.808999999999287</v>
      </c>
    </row>
    <row r="81" spans="1:7" ht="18.75" x14ac:dyDescent="0.25">
      <c r="A81" s="15">
        <f t="shared" si="6"/>
        <v>43313</v>
      </c>
      <c r="B81" s="3">
        <v>12232.021999999999</v>
      </c>
      <c r="C81" s="4">
        <v>12246.429999999998</v>
      </c>
      <c r="D81" s="11">
        <f t="shared" si="4"/>
        <v>3.9782511379260477E-4</v>
      </c>
      <c r="E81" s="11">
        <f t="shared" si="7"/>
        <v>2.2013650954342268E-3</v>
      </c>
      <c r="F81" s="12">
        <f t="shared" si="5"/>
        <v>4.8699999999989814</v>
      </c>
      <c r="G81" s="12">
        <f t="shared" si="8"/>
        <v>26.867999999998574</v>
      </c>
    </row>
    <row r="82" spans="1:7" ht="18.75" x14ac:dyDescent="0.25">
      <c r="A82" s="15">
        <f t="shared" si="6"/>
        <v>43344</v>
      </c>
      <c r="B82" s="3">
        <v>12203.836000000001</v>
      </c>
      <c r="C82" s="4">
        <v>12219.899000000003</v>
      </c>
      <c r="D82" s="11">
        <f t="shared" si="4"/>
        <v>-2.1664272771734217E-3</v>
      </c>
      <c r="E82" s="11">
        <f t="shared" si="7"/>
        <v>-3.956559059501763E-3</v>
      </c>
      <c r="F82" s="12">
        <f t="shared" si="5"/>
        <v>-26.530999999995402</v>
      </c>
      <c r="G82" s="12">
        <f t="shared" si="8"/>
        <v>-48.477000000000771</v>
      </c>
    </row>
    <row r="83" spans="1:7" ht="18.75" x14ac:dyDescent="0.25">
      <c r="A83" s="15">
        <f t="shared" si="6"/>
        <v>43374</v>
      </c>
      <c r="B83" s="3">
        <v>12188.46</v>
      </c>
      <c r="C83" s="4">
        <v>12172.867999999999</v>
      </c>
      <c r="D83" s="11">
        <f t="shared" si="4"/>
        <v>-3.8487224812582266E-3</v>
      </c>
      <c r="E83" s="11">
        <f t="shared" si="7"/>
        <v>-9.8830060240675532E-3</v>
      </c>
      <c r="F83" s="12">
        <f t="shared" si="5"/>
        <v>-47.031000000004497</v>
      </c>
      <c r="G83" s="12">
        <f t="shared" si="8"/>
        <v>-121.66100000000006</v>
      </c>
    </row>
    <row r="84" spans="1:7" ht="18.75" x14ac:dyDescent="0.25">
      <c r="A84" s="15">
        <f t="shared" si="6"/>
        <v>43405</v>
      </c>
      <c r="B84" s="3">
        <v>12177.994000000001</v>
      </c>
      <c r="C84" s="4">
        <v>12145.169</v>
      </c>
      <c r="D84" s="11">
        <f t="shared" si="4"/>
        <v>-2.2754703328745629E-3</v>
      </c>
      <c r="E84" s="11">
        <f t="shared" si="7"/>
        <v>-1.3941344298686653E-2</v>
      </c>
      <c r="F84" s="12">
        <f t="shared" si="5"/>
        <v>-27.698999999998705</v>
      </c>
      <c r="G84" s="12">
        <f t="shared" si="8"/>
        <v>-172.17799999999988</v>
      </c>
    </row>
    <row r="85" spans="1:7" ht="18.75" x14ac:dyDescent="0.25">
      <c r="A85" s="15">
        <f t="shared" si="6"/>
        <v>43435</v>
      </c>
      <c r="B85" s="3">
        <v>12179.156000000001</v>
      </c>
      <c r="C85" s="4">
        <v>12129.621999999999</v>
      </c>
      <c r="D85" s="11">
        <f t="shared" si="4"/>
        <v>-1.2800974609740168E-3</v>
      </c>
      <c r="E85" s="11">
        <f t="shared" si="7"/>
        <v>-1.6799999870834914E-2</v>
      </c>
      <c r="F85" s="12">
        <f t="shared" si="5"/>
        <v>-15.54700000000048</v>
      </c>
      <c r="G85" s="12">
        <f t="shared" si="8"/>
        <v>-208.10599999999795</v>
      </c>
    </row>
    <row r="86" spans="1:7" ht="18.75" x14ac:dyDescent="0.25">
      <c r="A86" s="15">
        <f t="shared" si="6"/>
        <v>43466</v>
      </c>
      <c r="B86" s="3">
        <v>12165.528</v>
      </c>
      <c r="C86" s="4">
        <v>12141.301000000001</v>
      </c>
      <c r="D86" s="11">
        <f t="shared" si="4"/>
        <v>9.6284946060154475E-4</v>
      </c>
      <c r="E86" s="11">
        <f t="shared" si="7"/>
        <v>-1.6916385195605343E-2</v>
      </c>
      <c r="F86" s="12">
        <f t="shared" si="5"/>
        <v>11.679000000001906</v>
      </c>
      <c r="G86" s="12">
        <f>B86-B74</f>
        <v>-209.33799999999974</v>
      </c>
    </row>
    <row r="87" spans="1:7" ht="18.75" x14ac:dyDescent="0.25">
      <c r="A87" s="15">
        <f t="shared" si="6"/>
        <v>43497</v>
      </c>
      <c r="B87" s="3">
        <v>12168.614</v>
      </c>
      <c r="C87" s="4">
        <v>12156.012000000002</v>
      </c>
      <c r="D87" s="11">
        <f t="shared" si="4"/>
        <v>1.2116493940805828E-3</v>
      </c>
      <c r="E87" s="11">
        <f t="shared" si="7"/>
        <v>-1.4251640238796992E-2</v>
      </c>
      <c r="F87" s="12">
        <f t="shared" si="5"/>
        <v>14.71100000000115</v>
      </c>
      <c r="G87" s="12">
        <f t="shared" ref="G87:G147" si="9">B87-B75</f>
        <v>-175.93000000000029</v>
      </c>
    </row>
    <row r="88" spans="1:7" ht="18.75" x14ac:dyDescent="0.25">
      <c r="A88" s="15">
        <f t="shared" si="6"/>
        <v>43525</v>
      </c>
      <c r="B88" s="3">
        <v>12138.484999999999</v>
      </c>
      <c r="C88" s="4">
        <v>12132.651</v>
      </c>
      <c r="D88" s="11">
        <f t="shared" si="4"/>
        <v>-1.9217651315253104E-3</v>
      </c>
      <c r="E88" s="11">
        <f t="shared" si="7"/>
        <v>-1.6920234096133413E-2</v>
      </c>
      <c r="F88" s="12">
        <f t="shared" si="5"/>
        <v>-23.361000000002605</v>
      </c>
      <c r="G88" s="12">
        <f t="shared" si="9"/>
        <v>-208.9210000000021</v>
      </c>
    </row>
    <row r="89" spans="1:7" ht="18.75" x14ac:dyDescent="0.25">
      <c r="A89" s="15">
        <f t="shared" si="6"/>
        <v>43556</v>
      </c>
      <c r="B89" s="3">
        <v>12118.659</v>
      </c>
      <c r="C89" s="4">
        <v>12140.523000000001</v>
      </c>
      <c r="D89" s="11">
        <f t="shared" si="4"/>
        <v>6.4882769643670457E-4</v>
      </c>
      <c r="E89" s="11">
        <f t="shared" si="7"/>
        <v>-1.6172120736832274E-2</v>
      </c>
      <c r="F89" s="12">
        <f t="shared" si="5"/>
        <v>7.8720000000012078</v>
      </c>
      <c r="G89" s="12">
        <f t="shared" si="9"/>
        <v>-199.20600000000013</v>
      </c>
    </row>
    <row r="90" spans="1:7" ht="18.75" x14ac:dyDescent="0.25">
      <c r="A90" s="15">
        <f t="shared" si="6"/>
        <v>43586</v>
      </c>
      <c r="B90" s="3">
        <v>12109.102999999999</v>
      </c>
      <c r="C90" s="4">
        <v>12140.534000000001</v>
      </c>
      <c r="D90" s="11">
        <f t="shared" si="4"/>
        <v>9.0605651825725886E-7</v>
      </c>
      <c r="E90" s="11">
        <f t="shared" si="7"/>
        <v>-1.562292069487059E-2</v>
      </c>
      <c r="F90" s="12">
        <f t="shared" si="5"/>
        <v>1.1000000000422006E-2</v>
      </c>
      <c r="G90" s="12">
        <f t="shared" si="9"/>
        <v>-192.1820000000007</v>
      </c>
    </row>
    <row r="91" spans="1:7" ht="18.75" x14ac:dyDescent="0.25">
      <c r="A91" s="15">
        <f t="shared" si="6"/>
        <v>43617</v>
      </c>
      <c r="B91" s="3">
        <v>12100.945</v>
      </c>
      <c r="C91" s="4">
        <v>12132.506999999998</v>
      </c>
      <c r="D91" s="11">
        <f t="shared" si="4"/>
        <v>-6.6117355299233349E-4</v>
      </c>
      <c r="E91" s="11">
        <f t="shared" si="7"/>
        <v>-1.4978644206894876E-2</v>
      </c>
      <c r="F91" s="12">
        <f t="shared" si="5"/>
        <v>-8.0270000000036816</v>
      </c>
      <c r="G91" s="12">
        <f t="shared" si="9"/>
        <v>-184.01200000000244</v>
      </c>
    </row>
    <row r="92" spans="1:7" ht="18.75" x14ac:dyDescent="0.25">
      <c r="A92" s="15">
        <f t="shared" si="6"/>
        <v>43647</v>
      </c>
      <c r="B92" s="3">
        <v>12110.511</v>
      </c>
      <c r="C92" s="4">
        <v>12135.797</v>
      </c>
      <c r="D92" s="11">
        <f t="shared" si="4"/>
        <v>2.7117231418061216E-4</v>
      </c>
      <c r="E92" s="11">
        <f t="shared" si="7"/>
        <v>-8.4323092014825241E-3</v>
      </c>
      <c r="F92" s="12">
        <f t="shared" si="5"/>
        <v>3.2900000000026921</v>
      </c>
      <c r="G92" s="12">
        <f t="shared" si="9"/>
        <v>-102.98799999999756</v>
      </c>
    </row>
    <row r="93" spans="1:7" ht="18.75" x14ac:dyDescent="0.25">
      <c r="A93" s="15">
        <f t="shared" si="6"/>
        <v>43678</v>
      </c>
      <c r="B93" s="3">
        <v>12137.400000000001</v>
      </c>
      <c r="C93" s="4">
        <v>12152.436</v>
      </c>
      <c r="D93" s="11">
        <f t="shared" si="4"/>
        <v>1.371067759290856E-3</v>
      </c>
      <c r="E93" s="11">
        <f t="shared" si="7"/>
        <v>-7.7355975978458114E-3</v>
      </c>
      <c r="F93" s="12">
        <f t="shared" si="5"/>
        <v>16.638999999999214</v>
      </c>
      <c r="G93" s="12">
        <f t="shared" si="9"/>
        <v>-94.62199999999757</v>
      </c>
    </row>
    <row r="94" spans="1:7" ht="18.75" x14ac:dyDescent="0.25">
      <c r="A94" s="15">
        <f t="shared" si="6"/>
        <v>43709</v>
      </c>
      <c r="B94" s="3">
        <v>12135.699000000002</v>
      </c>
      <c r="C94" s="4">
        <v>12146.119000000001</v>
      </c>
      <c r="D94" s="11">
        <f t="shared" si="4"/>
        <v>-5.1981347607998885E-4</v>
      </c>
      <c r="E94" s="11">
        <f t="shared" si="7"/>
        <v>-5.5832444814891691E-3</v>
      </c>
      <c r="F94" s="12">
        <f t="shared" si="5"/>
        <v>-6.3169999999990978</v>
      </c>
      <c r="G94" s="12">
        <f t="shared" si="9"/>
        <v>-68.136999999998807</v>
      </c>
    </row>
    <row r="95" spans="1:7" ht="18.75" x14ac:dyDescent="0.25">
      <c r="A95" s="15">
        <f t="shared" si="6"/>
        <v>43739</v>
      </c>
      <c r="B95" s="3">
        <v>12145.218999999999</v>
      </c>
      <c r="C95" s="4">
        <v>12132.82</v>
      </c>
      <c r="D95" s="11">
        <f t="shared" si="4"/>
        <v>-1.0949176440639974E-3</v>
      </c>
      <c r="E95" s="11">
        <f t="shared" si="7"/>
        <v>-3.54770003757654E-3</v>
      </c>
      <c r="F95" s="12">
        <f t="shared" si="5"/>
        <v>-13.299000000000888</v>
      </c>
      <c r="G95" s="12">
        <f t="shared" si="9"/>
        <v>-43.240999999999985</v>
      </c>
    </row>
    <row r="96" spans="1:7" ht="18.75" x14ac:dyDescent="0.25">
      <c r="A96" s="15">
        <f t="shared" si="6"/>
        <v>43770</v>
      </c>
      <c r="B96" s="5">
        <v>12147.627</v>
      </c>
      <c r="C96" s="6">
        <v>12119.047</v>
      </c>
      <c r="D96" s="11">
        <f t="shared" si="4"/>
        <v>-1.1351853897114683E-3</v>
      </c>
      <c r="E96" s="11">
        <f t="shared" si="7"/>
        <v>-2.4935962359646791E-3</v>
      </c>
      <c r="F96" s="12">
        <f t="shared" si="5"/>
        <v>-13.772999999999229</v>
      </c>
      <c r="G96" s="12">
        <f t="shared" si="9"/>
        <v>-30.367000000000189</v>
      </c>
    </row>
    <row r="97" spans="1:7" ht="18.75" x14ac:dyDescent="0.25">
      <c r="A97" s="15">
        <f t="shared" si="6"/>
        <v>43800</v>
      </c>
      <c r="B97" s="5">
        <v>12163.844000000001</v>
      </c>
      <c r="C97" s="6">
        <v>12112.080999999998</v>
      </c>
      <c r="D97" s="11">
        <f t="shared" si="4"/>
        <v>-5.7479767179735575E-4</v>
      </c>
      <c r="E97" s="11">
        <f t="shared" si="7"/>
        <v>-1.2572299755417848E-3</v>
      </c>
      <c r="F97" s="12">
        <f t="shared" si="5"/>
        <v>-6.9660000000021682</v>
      </c>
      <c r="G97" s="12">
        <f t="shared" si="9"/>
        <v>-15.311999999999898</v>
      </c>
    </row>
    <row r="98" spans="1:7" ht="18.75" x14ac:dyDescent="0.25">
      <c r="A98" s="15">
        <f t="shared" si="6"/>
        <v>43831</v>
      </c>
      <c r="B98" s="5">
        <v>12118.992000000002</v>
      </c>
      <c r="C98" s="6">
        <v>12097.404</v>
      </c>
      <c r="D98" s="11">
        <f t="shared" si="4"/>
        <v>-1.2117653440393283E-3</v>
      </c>
      <c r="E98" s="11">
        <f t="shared" si="7"/>
        <v>-3.825234712377279E-3</v>
      </c>
      <c r="F98" s="12">
        <f t="shared" si="5"/>
        <v>-14.676999999997861</v>
      </c>
      <c r="G98" s="12">
        <f t="shared" si="9"/>
        <v>-46.535999999998239</v>
      </c>
    </row>
    <row r="99" spans="1:7" ht="18.75" x14ac:dyDescent="0.25">
      <c r="A99" s="15">
        <f t="shared" si="6"/>
        <v>43862</v>
      </c>
      <c r="B99" s="5">
        <v>12106.882000000001</v>
      </c>
      <c r="C99" s="6">
        <v>12095.698</v>
      </c>
      <c r="D99" s="11">
        <f t="shared" si="4"/>
        <v>-1.4102199116439174E-4</v>
      </c>
      <c r="E99" s="11">
        <f t="shared" si="7"/>
        <v>-5.0730510475555102E-3</v>
      </c>
      <c r="F99" s="12">
        <f t="shared" si="5"/>
        <v>-1.706000000000131</v>
      </c>
      <c r="G99" s="12">
        <f t="shared" si="9"/>
        <v>-61.731999999998152</v>
      </c>
    </row>
    <row r="100" spans="1:7" ht="18.75" x14ac:dyDescent="0.25">
      <c r="A100" s="15">
        <f t="shared" si="6"/>
        <v>43891</v>
      </c>
      <c r="B100" s="5">
        <v>12036.592999999999</v>
      </c>
      <c r="C100" s="6">
        <v>12026.560000000001</v>
      </c>
      <c r="D100" s="11">
        <f t="shared" si="4"/>
        <v>-5.7159165184182958E-3</v>
      </c>
      <c r="E100" s="11">
        <f t="shared" si="7"/>
        <v>-8.3941282622995717E-3</v>
      </c>
      <c r="F100" s="12">
        <f t="shared" si="5"/>
        <v>-69.13799999999901</v>
      </c>
      <c r="G100" s="12">
        <f t="shared" si="9"/>
        <v>-101.89199999999983</v>
      </c>
    </row>
    <row r="101" spans="1:7" ht="18.75" x14ac:dyDescent="0.25">
      <c r="A101" s="15">
        <f t="shared" si="6"/>
        <v>43922</v>
      </c>
      <c r="B101" s="5">
        <v>11839.749</v>
      </c>
      <c r="C101" s="6">
        <v>11863.483</v>
      </c>
      <c r="D101" s="11">
        <f t="shared" si="4"/>
        <v>-1.3559737780379555E-2</v>
      </c>
      <c r="E101" s="11">
        <f t="shared" si="7"/>
        <v>-2.3014922690703599E-2</v>
      </c>
      <c r="F101" s="12">
        <f t="shared" si="5"/>
        <v>-163.07700000000114</v>
      </c>
      <c r="G101" s="12">
        <f t="shared" si="9"/>
        <v>-278.90999999999985</v>
      </c>
    </row>
    <row r="102" spans="1:7" ht="18.75" x14ac:dyDescent="0.25">
      <c r="A102" s="15">
        <f t="shared" si="6"/>
        <v>43952</v>
      </c>
      <c r="B102" s="5">
        <v>11747.025000000001</v>
      </c>
      <c r="C102" s="6">
        <v>11780.989</v>
      </c>
      <c r="D102" s="11">
        <f t="shared" si="4"/>
        <v>-6.953607132070827E-3</v>
      </c>
      <c r="E102" s="11">
        <f t="shared" si="7"/>
        <v>-2.9901306479926504E-2</v>
      </c>
      <c r="F102" s="12">
        <f t="shared" si="5"/>
        <v>-82.494000000000597</v>
      </c>
      <c r="G102" s="12">
        <f t="shared" si="9"/>
        <v>-362.0779999999977</v>
      </c>
    </row>
    <row r="103" spans="1:7" ht="18.75" x14ac:dyDescent="0.25">
      <c r="A103" s="15">
        <f t="shared" si="6"/>
        <v>43983</v>
      </c>
      <c r="B103" s="5">
        <v>11768.005999999999</v>
      </c>
      <c r="C103" s="6">
        <v>11788.633</v>
      </c>
      <c r="D103" s="11">
        <f t="shared" si="4"/>
        <v>6.4884196055192689E-4</v>
      </c>
      <c r="E103" s="11">
        <f t="shared" si="7"/>
        <v>-2.7513471055359728E-2</v>
      </c>
      <c r="F103" s="12">
        <f t="shared" si="5"/>
        <v>7.6440000000002328</v>
      </c>
      <c r="G103" s="12">
        <f t="shared" si="9"/>
        <v>-332.93900000000031</v>
      </c>
    </row>
    <row r="104" spans="1:7" ht="18.75" x14ac:dyDescent="0.25">
      <c r="A104" s="15">
        <f t="shared" si="6"/>
        <v>44013</v>
      </c>
      <c r="B104" s="5">
        <v>11790.985000000001</v>
      </c>
      <c r="C104" s="6">
        <v>11814.525999999998</v>
      </c>
      <c r="D104" s="11">
        <f t="shared" si="4"/>
        <v>2.1964378736702983E-3</v>
      </c>
      <c r="E104" s="11">
        <f t="shared" si="7"/>
        <v>-2.6384188082567261E-2</v>
      </c>
      <c r="F104" s="12">
        <f t="shared" si="5"/>
        <v>25.89299999999821</v>
      </c>
      <c r="G104" s="12">
        <f t="shared" si="9"/>
        <v>-319.52599999999984</v>
      </c>
    </row>
    <row r="105" spans="1:7" ht="18.75" x14ac:dyDescent="0.25">
      <c r="A105" s="15">
        <f t="shared" si="6"/>
        <v>44044</v>
      </c>
      <c r="B105" s="5">
        <v>11830.635</v>
      </c>
      <c r="C105" s="6">
        <v>11846.193000000001</v>
      </c>
      <c r="D105" s="11">
        <f t="shared" si="4"/>
        <v>2.6803445182652652E-3</v>
      </c>
      <c r="E105" s="11">
        <f t="shared" si="7"/>
        <v>-2.5274358594097657E-2</v>
      </c>
      <c r="F105" s="12">
        <f t="shared" si="5"/>
        <v>31.6670000000031</v>
      </c>
      <c r="G105" s="12">
        <f t="shared" si="9"/>
        <v>-306.76500000000124</v>
      </c>
    </row>
    <row r="106" spans="1:7" ht="18.75" x14ac:dyDescent="0.25">
      <c r="A106" s="15">
        <f t="shared" si="6"/>
        <v>44075</v>
      </c>
      <c r="B106" s="5">
        <v>11864.893</v>
      </c>
      <c r="C106" s="6">
        <v>11869.958000000001</v>
      </c>
      <c r="D106" s="11">
        <f t="shared" si="4"/>
        <v>2.00612973298675E-3</v>
      </c>
      <c r="E106" s="11">
        <f t="shared" si="7"/>
        <v>-2.2314825046336639E-2</v>
      </c>
      <c r="F106" s="12">
        <f t="shared" si="5"/>
        <v>23.764999999999418</v>
      </c>
      <c r="G106" s="12">
        <f t="shared" si="9"/>
        <v>-270.80600000000231</v>
      </c>
    </row>
    <row r="107" spans="1:7" ht="18.75" x14ac:dyDescent="0.25">
      <c r="A107" s="15">
        <f t="shared" si="6"/>
        <v>44105</v>
      </c>
      <c r="B107" s="5">
        <v>11893.342000000002</v>
      </c>
      <c r="C107" s="6">
        <v>11884.834000000001</v>
      </c>
      <c r="D107" s="11">
        <f t="shared" si="4"/>
        <v>1.253247905342203E-3</v>
      </c>
      <c r="E107" s="11">
        <f t="shared" si="7"/>
        <v>-2.0738777950401466E-2</v>
      </c>
      <c r="F107" s="12">
        <f t="shared" si="5"/>
        <v>14.876000000000204</v>
      </c>
      <c r="G107" s="12">
        <f t="shared" si="9"/>
        <v>-251.87699999999677</v>
      </c>
    </row>
    <row r="108" spans="1:7" ht="18.75" x14ac:dyDescent="0.25">
      <c r="A108" s="15">
        <f t="shared" si="6"/>
        <v>44136</v>
      </c>
      <c r="B108" s="5">
        <v>11919.435000000001</v>
      </c>
      <c r="C108" s="6">
        <v>11893.186000000002</v>
      </c>
      <c r="D108" s="11">
        <f t="shared" si="4"/>
        <v>7.0274435469608321E-4</v>
      </c>
      <c r="E108" s="11">
        <f t="shared" si="7"/>
        <v>-1.8784903421878107E-2</v>
      </c>
      <c r="F108" s="12">
        <f t="shared" si="5"/>
        <v>8.3520000000007713</v>
      </c>
      <c r="G108" s="12">
        <f t="shared" si="9"/>
        <v>-228.1919999999991</v>
      </c>
    </row>
    <row r="109" spans="1:7" ht="18.75" x14ac:dyDescent="0.25">
      <c r="A109" s="15">
        <f t="shared" si="6"/>
        <v>44166</v>
      </c>
      <c r="B109" s="5">
        <v>11932.812000000002</v>
      </c>
      <c r="C109" s="6">
        <v>11883.172000000002</v>
      </c>
      <c r="D109" s="11">
        <f t="shared" si="4"/>
        <v>-8.4199473547286185E-4</v>
      </c>
      <c r="E109" s="11">
        <f t="shared" si="7"/>
        <v>-1.899333796125624E-2</v>
      </c>
      <c r="F109" s="12">
        <f t="shared" si="5"/>
        <v>-10.013999999999214</v>
      </c>
      <c r="G109" s="12">
        <f t="shared" si="9"/>
        <v>-231.03199999999924</v>
      </c>
    </row>
    <row r="110" spans="1:7" ht="18.75" x14ac:dyDescent="0.25">
      <c r="A110" s="15">
        <f t="shared" si="6"/>
        <v>44197</v>
      </c>
      <c r="B110" s="5">
        <v>11922.36</v>
      </c>
      <c r="C110" s="6">
        <v>11913.613000000001</v>
      </c>
      <c r="D110" s="11">
        <f t="shared" si="4"/>
        <v>2.5616897575830855E-3</v>
      </c>
      <c r="E110" s="11">
        <f t="shared" si="7"/>
        <v>-1.6225111791475788E-2</v>
      </c>
      <c r="F110" s="12">
        <f t="shared" si="5"/>
        <v>30.440999999998894</v>
      </c>
      <c r="G110" s="12">
        <f t="shared" si="9"/>
        <v>-196.63200000000143</v>
      </c>
    </row>
    <row r="111" spans="1:7" ht="18.75" x14ac:dyDescent="0.25">
      <c r="A111" s="15">
        <f t="shared" si="6"/>
        <v>44228</v>
      </c>
      <c r="B111" s="5">
        <v>11958.910000000002</v>
      </c>
      <c r="C111" s="6">
        <v>11952.832</v>
      </c>
      <c r="D111" s="11">
        <f t="shared" si="4"/>
        <v>3.2919484626534601E-3</v>
      </c>
      <c r="E111" s="11">
        <f t="shared" si="7"/>
        <v>-1.2222139441022017E-2</v>
      </c>
      <c r="F111" s="12">
        <f t="shared" si="5"/>
        <v>39.218999999999141</v>
      </c>
      <c r="G111" s="12">
        <f t="shared" si="9"/>
        <v>-147.97199999999975</v>
      </c>
    </row>
    <row r="112" spans="1:7" ht="18.75" x14ac:dyDescent="0.25">
      <c r="A112" s="15">
        <f t="shared" si="6"/>
        <v>44256</v>
      </c>
      <c r="B112" s="5">
        <v>12014.249999999998</v>
      </c>
      <c r="C112" s="6">
        <v>12004.192999999999</v>
      </c>
      <c r="D112" s="11">
        <f t="shared" si="4"/>
        <v>4.2969733030631119E-3</v>
      </c>
      <c r="E112" s="11">
        <f t="shared" si="7"/>
        <v>-1.8562561681698675E-3</v>
      </c>
      <c r="F112" s="12">
        <f t="shared" si="5"/>
        <v>51.360999999998967</v>
      </c>
      <c r="G112" s="12">
        <f t="shared" si="9"/>
        <v>-22.343000000000757</v>
      </c>
    </row>
    <row r="113" spans="1:7" ht="18.75" x14ac:dyDescent="0.25">
      <c r="A113" s="15">
        <f t="shared" si="6"/>
        <v>44287</v>
      </c>
      <c r="B113" s="5">
        <v>12042.679999999998</v>
      </c>
      <c r="C113" s="6">
        <v>12062.880999999999</v>
      </c>
      <c r="D113" s="11">
        <f t="shared" si="4"/>
        <v>4.888958383124864E-3</v>
      </c>
      <c r="E113" s="11">
        <f t="shared" si="7"/>
        <v>1.7139805919871964E-2</v>
      </c>
      <c r="F113" s="12">
        <f t="shared" si="5"/>
        <v>58.688000000000102</v>
      </c>
      <c r="G113" s="12">
        <f t="shared" si="9"/>
        <v>202.93099999999868</v>
      </c>
    </row>
    <row r="114" spans="1:7" ht="18.75" x14ac:dyDescent="0.25">
      <c r="A114" s="15">
        <f t="shared" si="6"/>
        <v>44317</v>
      </c>
      <c r="B114" s="5">
        <v>12054.161999999998</v>
      </c>
      <c r="C114" s="6">
        <v>12085.112999999999</v>
      </c>
      <c r="D114" s="11">
        <f t="shared" si="4"/>
        <v>1.8430091451620001E-3</v>
      </c>
      <c r="E114" s="11">
        <f t="shared" si="7"/>
        <v>2.614593907819196E-2</v>
      </c>
      <c r="F114" s="12">
        <f t="shared" si="5"/>
        <v>22.231999999999971</v>
      </c>
      <c r="G114" s="12">
        <f t="shared" si="9"/>
        <v>307.13699999999699</v>
      </c>
    </row>
    <row r="115" spans="1:7" ht="18.75" x14ac:dyDescent="0.25">
      <c r="A115" s="15">
        <f t="shared" si="6"/>
        <v>44348</v>
      </c>
      <c r="B115" s="5">
        <v>12091.411000000002</v>
      </c>
      <c r="C115" s="6">
        <v>12108.231000000002</v>
      </c>
      <c r="D115" s="11">
        <f t="shared" si="4"/>
        <v>1.9129320511941383E-3</v>
      </c>
      <c r="E115" s="11">
        <f t="shared" si="7"/>
        <v>2.748171610381589E-2</v>
      </c>
      <c r="F115" s="12">
        <f t="shared" si="5"/>
        <v>23.118000000002212</v>
      </c>
      <c r="G115" s="12">
        <f t="shared" si="9"/>
        <v>323.40500000000247</v>
      </c>
    </row>
    <row r="116" spans="1:7" ht="18.75" x14ac:dyDescent="0.25">
      <c r="A116" s="15">
        <f t="shared" si="6"/>
        <v>44378</v>
      </c>
      <c r="B116" s="5">
        <v>12115.125</v>
      </c>
      <c r="C116" s="6">
        <v>12135.8</v>
      </c>
      <c r="D116" s="11">
        <f t="shared" si="4"/>
        <v>2.2768809085322861E-3</v>
      </c>
      <c r="E116" s="11">
        <f t="shared" si="7"/>
        <v>2.7490493796743731E-2</v>
      </c>
      <c r="F116" s="12">
        <f t="shared" si="5"/>
        <v>27.568999999997686</v>
      </c>
      <c r="G116" s="12">
        <f t="shared" si="9"/>
        <v>324.13999999999942</v>
      </c>
    </row>
    <row r="117" spans="1:7" ht="18.75" x14ac:dyDescent="0.25">
      <c r="A117" s="15">
        <f t="shared" si="6"/>
        <v>44409</v>
      </c>
      <c r="B117" s="5">
        <v>12190.998</v>
      </c>
      <c r="C117" s="6">
        <v>12199.081999999999</v>
      </c>
      <c r="D117" s="11">
        <f t="shared" si="4"/>
        <v>5.21448936205271E-3</v>
      </c>
      <c r="E117" s="11">
        <f t="shared" si="7"/>
        <v>3.0460157041443559E-2</v>
      </c>
      <c r="F117" s="12">
        <f t="shared" si="5"/>
        <v>63.281999999999243</v>
      </c>
      <c r="G117" s="12">
        <f t="shared" si="9"/>
        <v>360.36299999999937</v>
      </c>
    </row>
    <row r="118" spans="1:7" ht="18.75" x14ac:dyDescent="0.25">
      <c r="A118" s="15">
        <f t="shared" si="6"/>
        <v>44440</v>
      </c>
      <c r="B118" s="5">
        <v>12261.299000000001</v>
      </c>
      <c r="C118" s="6">
        <v>12263.987999999999</v>
      </c>
      <c r="D118" s="11">
        <f t="shared" si="4"/>
        <v>5.3205642850830959E-3</v>
      </c>
      <c r="E118" s="11">
        <f t="shared" si="7"/>
        <v>3.3409993667873783E-2</v>
      </c>
      <c r="F118" s="12">
        <f t="shared" si="5"/>
        <v>64.906000000000859</v>
      </c>
      <c r="G118" s="12">
        <f t="shared" si="9"/>
        <v>396.40600000000086</v>
      </c>
    </row>
    <row r="119" spans="1:7" ht="18.75" x14ac:dyDescent="0.25">
      <c r="A119" s="15">
        <f t="shared" si="6"/>
        <v>44470</v>
      </c>
      <c r="B119" s="5">
        <v>12314.209000000001</v>
      </c>
      <c r="C119" s="6">
        <v>12310.086000000001</v>
      </c>
      <c r="D119" s="11">
        <f t="shared" si="4"/>
        <v>3.7588099401273389E-3</v>
      </c>
      <c r="E119" s="11">
        <f t="shared" si="7"/>
        <v>3.5386773541028038E-2</v>
      </c>
      <c r="F119" s="12">
        <f t="shared" si="5"/>
        <v>46.098000000001775</v>
      </c>
      <c r="G119" s="12">
        <f t="shared" si="9"/>
        <v>420.86699999999837</v>
      </c>
    </row>
    <row r="120" spans="1:7" ht="18.75" x14ac:dyDescent="0.25">
      <c r="A120" s="15">
        <f t="shared" si="6"/>
        <v>44501</v>
      </c>
      <c r="B120" s="5">
        <v>12387.33</v>
      </c>
      <c r="C120" s="6">
        <v>12359.052999999998</v>
      </c>
      <c r="D120" s="11">
        <f t="shared" si="4"/>
        <v>3.9777951185715477E-3</v>
      </c>
      <c r="E120" s="11">
        <f t="shared" si="7"/>
        <v>3.9254796892637778E-2</v>
      </c>
      <c r="F120" s="12">
        <f t="shared" si="5"/>
        <v>48.966999999996915</v>
      </c>
      <c r="G120" s="12">
        <f t="shared" si="9"/>
        <v>467.89499999999862</v>
      </c>
    </row>
    <row r="121" spans="1:7" ht="18.75" x14ac:dyDescent="0.25">
      <c r="A121" s="15">
        <f t="shared" si="6"/>
        <v>44531</v>
      </c>
      <c r="B121" s="5">
        <v>12468.856000000002</v>
      </c>
      <c r="C121" s="6">
        <v>12423.346</v>
      </c>
      <c r="D121" s="11">
        <f t="shared" si="4"/>
        <v>5.2020976040803024E-3</v>
      </c>
      <c r="E121" s="11">
        <f t="shared" si="7"/>
        <v>4.492185077582711E-2</v>
      </c>
      <c r="F121" s="12">
        <f t="shared" si="5"/>
        <v>64.293000000001484</v>
      </c>
      <c r="G121" s="12">
        <f t="shared" si="9"/>
        <v>536.04399999999987</v>
      </c>
    </row>
    <row r="122" spans="1:7" ht="18.75" x14ac:dyDescent="0.25">
      <c r="A122" s="15">
        <f t="shared" si="6"/>
        <v>44562</v>
      </c>
      <c r="B122" s="5">
        <v>12466.781999999999</v>
      </c>
      <c r="C122" s="6">
        <v>12462.804</v>
      </c>
      <c r="D122" s="11">
        <f t="shared" si="4"/>
        <v>3.176116965590392E-3</v>
      </c>
      <c r="E122" s="11">
        <f t="shared" si="7"/>
        <v>4.5663945728865674E-2</v>
      </c>
      <c r="F122" s="12">
        <f t="shared" si="5"/>
        <v>39.458000000000538</v>
      </c>
      <c r="G122" s="12">
        <f t="shared" si="9"/>
        <v>544.42199999999866</v>
      </c>
    </row>
    <row r="123" spans="1:7" ht="18.75" x14ac:dyDescent="0.25">
      <c r="A123" s="15">
        <f t="shared" si="6"/>
        <v>44593</v>
      </c>
      <c r="B123" s="5">
        <v>12508.457</v>
      </c>
      <c r="C123" s="6">
        <v>12505.770999999997</v>
      </c>
      <c r="D123" s="11">
        <f t="shared" si="4"/>
        <v>3.4476190109382632E-3</v>
      </c>
      <c r="E123" s="11">
        <f t="shared" si="7"/>
        <v>4.5952933837615451E-2</v>
      </c>
      <c r="F123" s="12">
        <f t="shared" si="5"/>
        <v>42.966999999996915</v>
      </c>
      <c r="G123" s="12">
        <f t="shared" si="9"/>
        <v>549.54699999999866</v>
      </c>
    </row>
    <row r="124" spans="1:7" ht="18.75" x14ac:dyDescent="0.25">
      <c r="A124" s="15">
        <f t="shared" si="6"/>
        <v>44621</v>
      </c>
      <c r="B124" s="5">
        <v>12562.159</v>
      </c>
      <c r="C124" s="6">
        <v>12553.813999999998</v>
      </c>
      <c r="D124" s="11">
        <f t="shared" si="4"/>
        <v>3.8416663794660355E-3</v>
      </c>
      <c r="E124" s="11">
        <f t="shared" si="7"/>
        <v>4.5604927481948554E-2</v>
      </c>
      <c r="F124" s="12">
        <f t="shared" si="5"/>
        <v>48.043000000001484</v>
      </c>
      <c r="G124" s="12">
        <f t="shared" si="9"/>
        <v>547.90900000000147</v>
      </c>
    </row>
    <row r="125" spans="1:7" ht="18.75" x14ac:dyDescent="0.25">
      <c r="A125" s="15">
        <f t="shared" si="6"/>
        <v>44652</v>
      </c>
      <c r="B125" s="5">
        <v>12584.688</v>
      </c>
      <c r="C125" s="6">
        <v>12608.431999999999</v>
      </c>
      <c r="D125" s="11">
        <f t="shared" si="4"/>
        <v>4.3507096727735117E-3</v>
      </c>
      <c r="E125" s="11">
        <f t="shared" si="7"/>
        <v>4.5007257520751409E-2</v>
      </c>
      <c r="F125" s="12">
        <f t="shared" si="5"/>
        <v>54.618000000000393</v>
      </c>
      <c r="G125" s="12">
        <f t="shared" si="9"/>
        <v>542.00800000000163</v>
      </c>
    </row>
    <row r="126" spans="1:7" ht="18.75" x14ac:dyDescent="0.25">
      <c r="A126" s="15">
        <f t="shared" si="6"/>
        <v>44682</v>
      </c>
      <c r="B126" s="5">
        <v>12640.729000000003</v>
      </c>
      <c r="C126" s="6">
        <v>12665.571</v>
      </c>
      <c r="D126" s="11">
        <f t="shared" si="4"/>
        <v>4.5318085547831899E-3</v>
      </c>
      <c r="E126" s="11">
        <f t="shared" si="7"/>
        <v>4.866095212591337E-2</v>
      </c>
      <c r="F126" s="12">
        <f t="shared" si="5"/>
        <v>57.139000000001033</v>
      </c>
      <c r="G126" s="12">
        <f t="shared" si="9"/>
        <v>586.56700000000455</v>
      </c>
    </row>
    <row r="127" spans="1:7" ht="18.75" x14ac:dyDescent="0.25">
      <c r="A127" s="15">
        <f t="shared" si="6"/>
        <v>44713</v>
      </c>
      <c r="B127" s="5">
        <v>12716.5</v>
      </c>
      <c r="C127" s="6">
        <v>12730.196999999998</v>
      </c>
      <c r="D127" s="11">
        <f t="shared" si="4"/>
        <v>5.102493997309665E-3</v>
      </c>
      <c r="E127" s="11">
        <f t="shared" si="7"/>
        <v>5.1696944219330465E-2</v>
      </c>
      <c r="F127" s="12">
        <f t="shared" si="5"/>
        <v>64.625999999998385</v>
      </c>
      <c r="G127" s="12">
        <f t="shared" si="9"/>
        <v>625.08899999999812</v>
      </c>
    </row>
    <row r="128" spans="1:7" ht="18.75" x14ac:dyDescent="0.25">
      <c r="A128" s="15">
        <f t="shared" si="6"/>
        <v>44743</v>
      </c>
      <c r="B128" s="5">
        <v>12783.985000000002</v>
      </c>
      <c r="C128" s="6">
        <v>12803.276</v>
      </c>
      <c r="D128" s="11">
        <f t="shared" si="4"/>
        <v>5.7406024431516656E-3</v>
      </c>
      <c r="E128" s="11">
        <f t="shared" si="7"/>
        <v>5.5208675106530158E-2</v>
      </c>
      <c r="F128" s="12">
        <f t="shared" si="5"/>
        <v>73.079000000001543</v>
      </c>
      <c r="G128" s="12">
        <f t="shared" si="9"/>
        <v>668.8600000000024</v>
      </c>
    </row>
    <row r="129" spans="1:7" ht="18.75" x14ac:dyDescent="0.25">
      <c r="A129" s="15">
        <f t="shared" si="6"/>
        <v>44774</v>
      </c>
      <c r="B129" s="5">
        <v>12830.851000000001</v>
      </c>
      <c r="C129" s="6">
        <v>12833.917000000001</v>
      </c>
      <c r="D129" s="11">
        <f t="shared" si="4"/>
        <v>2.3932156113795067E-3</v>
      </c>
      <c r="E129" s="11">
        <f t="shared" si="7"/>
        <v>5.2485694772487212E-2</v>
      </c>
      <c r="F129" s="12">
        <f t="shared" si="5"/>
        <v>30.641000000001441</v>
      </c>
      <c r="G129" s="12">
        <f t="shared" si="9"/>
        <v>639.85300000000097</v>
      </c>
    </row>
    <row r="130" spans="1:7" ht="18.75" x14ac:dyDescent="0.25">
      <c r="A130" s="15">
        <f t="shared" si="6"/>
        <v>44805</v>
      </c>
      <c r="B130" s="5">
        <v>12900.011999999999</v>
      </c>
      <c r="C130" s="6">
        <v>12898.705999999998</v>
      </c>
      <c r="D130" s="11">
        <f t="shared" si="4"/>
        <v>5.0482639088282877E-3</v>
      </c>
      <c r="E130" s="11">
        <f t="shared" si="7"/>
        <v>5.2091788969504504E-2</v>
      </c>
      <c r="F130" s="12">
        <f t="shared" si="5"/>
        <v>64.788999999997031</v>
      </c>
      <c r="G130" s="12">
        <f t="shared" si="9"/>
        <v>638.71299999999792</v>
      </c>
    </row>
    <row r="131" spans="1:7" ht="18.75" x14ac:dyDescent="0.25">
      <c r="A131" s="15">
        <f t="shared" si="6"/>
        <v>44835</v>
      </c>
      <c r="B131" s="5">
        <v>12954.136999999999</v>
      </c>
      <c r="C131" s="6">
        <v>12951.297000000002</v>
      </c>
      <c r="D131" s="11">
        <f t="shared" si="4"/>
        <v>4.077230692753453E-3</v>
      </c>
      <c r="E131" s="11">
        <f t="shared" si="7"/>
        <v>5.1966634641331666E-2</v>
      </c>
      <c r="F131" s="12">
        <f t="shared" si="5"/>
        <v>52.591000000003987</v>
      </c>
      <c r="G131" s="12">
        <f t="shared" si="9"/>
        <v>639.92799999999806</v>
      </c>
    </row>
    <row r="132" spans="1:7" ht="18.75" x14ac:dyDescent="0.25">
      <c r="A132" s="15">
        <f t="shared" si="6"/>
        <v>44866</v>
      </c>
      <c r="B132" s="5">
        <v>13042.007999999998</v>
      </c>
      <c r="C132" s="6">
        <v>13018.717000000001</v>
      </c>
      <c r="D132" s="11">
        <f t="shared" ref="D132:D147" si="10">C132/C131-1</f>
        <v>5.2056562365914161E-3</v>
      </c>
      <c r="E132" s="11">
        <f t="shared" si="7"/>
        <v>5.2850614297027532E-2</v>
      </c>
      <c r="F132" s="12">
        <f t="shared" ref="F132:F147" si="11">C132-C131</f>
        <v>67.419999999998254</v>
      </c>
      <c r="G132" s="12">
        <f t="shared" si="9"/>
        <v>654.67799999999806</v>
      </c>
    </row>
    <row r="133" spans="1:7" ht="18.75" x14ac:dyDescent="0.25">
      <c r="A133" s="15">
        <f t="shared" si="6"/>
        <v>44896</v>
      </c>
      <c r="B133" s="5">
        <v>13090.831000000002</v>
      </c>
      <c r="C133" s="6">
        <v>13051.284000000001</v>
      </c>
      <c r="D133" s="11">
        <f t="shared" si="10"/>
        <v>2.501552188284073E-3</v>
      </c>
      <c r="E133" s="11">
        <f t="shared" si="7"/>
        <v>4.9882282705005165E-2</v>
      </c>
      <c r="F133" s="12">
        <f t="shared" si="11"/>
        <v>32.567000000000917</v>
      </c>
      <c r="G133" s="12">
        <f t="shared" si="9"/>
        <v>621.97500000000036</v>
      </c>
    </row>
    <row r="134" spans="1:7" ht="18.75" x14ac:dyDescent="0.25">
      <c r="A134" s="15">
        <f t="shared" si="6"/>
        <v>44927</v>
      </c>
      <c r="B134" s="5">
        <v>13103.897999999999</v>
      </c>
      <c r="C134" s="6">
        <v>13099.49</v>
      </c>
      <c r="D134" s="11">
        <f t="shared" si="10"/>
        <v>3.6935829455553293E-3</v>
      </c>
      <c r="E134" s="11">
        <f t="shared" si="7"/>
        <v>5.110508870693331E-2</v>
      </c>
      <c r="F134" s="12">
        <f t="shared" si="11"/>
        <v>48.205999999998312</v>
      </c>
      <c r="G134" s="12">
        <f t="shared" si="9"/>
        <v>637.11599999999999</v>
      </c>
    </row>
    <row r="135" spans="1:7" ht="18.75" x14ac:dyDescent="0.25">
      <c r="A135" s="15">
        <f t="shared" si="6"/>
        <v>44958</v>
      </c>
      <c r="B135" s="5">
        <v>13128.639000000001</v>
      </c>
      <c r="C135" s="6">
        <v>13129.048000000001</v>
      </c>
      <c r="D135" s="11">
        <f t="shared" si="10"/>
        <v>2.2564237233664297E-3</v>
      </c>
      <c r="E135" s="11">
        <f t="shared" si="7"/>
        <v>4.9581015468174838E-2</v>
      </c>
      <c r="F135" s="12">
        <f t="shared" si="11"/>
        <v>29.558000000000902</v>
      </c>
      <c r="G135" s="12">
        <f t="shared" si="9"/>
        <v>620.1820000000007</v>
      </c>
    </row>
    <row r="136" spans="1:7" ht="18.75" x14ac:dyDescent="0.25">
      <c r="A136" s="15">
        <f t="shared" si="6"/>
        <v>44986</v>
      </c>
      <c r="B136" s="5">
        <v>13155.24</v>
      </c>
      <c r="C136" s="6">
        <v>13148.276</v>
      </c>
      <c r="D136" s="11">
        <f t="shared" si="10"/>
        <v>1.4645387845333424E-3</v>
      </c>
      <c r="E136" s="11">
        <f t="shared" si="7"/>
        <v>4.721170938848962E-2</v>
      </c>
      <c r="F136" s="12">
        <f t="shared" si="11"/>
        <v>19.227999999999156</v>
      </c>
      <c r="G136" s="12">
        <f t="shared" si="9"/>
        <v>593.08100000000013</v>
      </c>
    </row>
    <row r="137" spans="1:7" ht="18.75" x14ac:dyDescent="0.25">
      <c r="A137" s="15">
        <f t="shared" si="6"/>
        <v>45017</v>
      </c>
      <c r="B137" s="5">
        <v>13149.814</v>
      </c>
      <c r="C137" s="6">
        <v>13177.529</v>
      </c>
      <c r="D137" s="11">
        <f t="shared" si="10"/>
        <v>2.2248544219789501E-3</v>
      </c>
      <c r="E137" s="11">
        <f t="shared" si="7"/>
        <v>4.490584113010998E-2</v>
      </c>
      <c r="F137" s="12">
        <f t="shared" si="11"/>
        <v>29.253000000000611</v>
      </c>
      <c r="G137" s="12">
        <f t="shared" si="9"/>
        <v>565.1260000000002</v>
      </c>
    </row>
    <row r="138" spans="1:7" ht="18.75" x14ac:dyDescent="0.25">
      <c r="A138" s="15">
        <f t="shared" ref="A138:A147" si="12">EDATE(A137,1)</f>
        <v>45047</v>
      </c>
      <c r="B138" s="5">
        <v>13222.250000000002</v>
      </c>
      <c r="C138" s="6">
        <v>13242.848</v>
      </c>
      <c r="D138" s="11">
        <f t="shared" si="10"/>
        <v>4.9568473725232209E-3</v>
      </c>
      <c r="E138" s="11">
        <f t="shared" si="7"/>
        <v>4.6003755004952573E-2</v>
      </c>
      <c r="F138" s="12">
        <f t="shared" si="11"/>
        <v>65.318999999999505</v>
      </c>
      <c r="G138" s="12">
        <f t="shared" si="9"/>
        <v>581.52099999999882</v>
      </c>
    </row>
    <row r="139" spans="1:7" ht="18.75" x14ac:dyDescent="0.25">
      <c r="A139" s="15">
        <f t="shared" si="12"/>
        <v>45078</v>
      </c>
      <c r="B139" s="5">
        <v>13273.387000000002</v>
      </c>
      <c r="C139" s="6">
        <v>13281.560000000001</v>
      </c>
      <c r="D139" s="11">
        <f t="shared" si="10"/>
        <v>2.9232382641559695E-3</v>
      </c>
      <c r="E139" s="11">
        <f t="shared" si="7"/>
        <v>4.3792474344355847E-2</v>
      </c>
      <c r="F139" s="12">
        <f t="shared" si="11"/>
        <v>38.712000000001353</v>
      </c>
      <c r="G139" s="12">
        <f t="shared" si="9"/>
        <v>556.88700000000244</v>
      </c>
    </row>
    <row r="140" spans="1:7" ht="18.75" x14ac:dyDescent="0.25">
      <c r="A140" s="15">
        <f t="shared" si="12"/>
        <v>45108</v>
      </c>
      <c r="B140" s="5">
        <v>13306.072</v>
      </c>
      <c r="C140" s="6">
        <v>13320.924000000001</v>
      </c>
      <c r="D140" s="11">
        <f t="shared" si="10"/>
        <v>2.9638084682823695E-3</v>
      </c>
      <c r="E140" s="11">
        <f t="shared" si="7"/>
        <v>4.083914366295005E-2</v>
      </c>
      <c r="F140" s="12">
        <f t="shared" si="11"/>
        <v>39.363999999999578</v>
      </c>
      <c r="G140" s="12">
        <f t="shared" si="9"/>
        <v>522.08699999999772</v>
      </c>
    </row>
    <row r="141" spans="1:7" ht="18.75" x14ac:dyDescent="0.25">
      <c r="A141" s="15">
        <f t="shared" si="12"/>
        <v>45139</v>
      </c>
      <c r="B141" s="5">
        <v>13349.156000000001</v>
      </c>
      <c r="C141" s="6">
        <v>13350.542000000001</v>
      </c>
      <c r="D141" s="11">
        <f t="shared" si="10"/>
        <v>2.2234193363763755E-3</v>
      </c>
      <c r="E141" s="11">
        <f t="shared" si="7"/>
        <v>4.0395216186362104E-2</v>
      </c>
      <c r="F141" s="12">
        <f t="shared" si="11"/>
        <v>29.618000000000393</v>
      </c>
      <c r="G141" s="12">
        <f t="shared" si="9"/>
        <v>518.30500000000029</v>
      </c>
    </row>
    <row r="142" spans="1:7" ht="18.75" x14ac:dyDescent="0.25">
      <c r="A142" s="15">
        <f t="shared" si="12"/>
        <v>45170</v>
      </c>
      <c r="B142" s="5">
        <v>13378.469000000001</v>
      </c>
      <c r="C142" s="6">
        <v>13377.398000000001</v>
      </c>
      <c r="D142" s="11">
        <f t="shared" si="10"/>
        <v>2.011603723653943E-3</v>
      </c>
      <c r="E142" s="11">
        <f t="shared" si="7"/>
        <v>3.708965542047582E-2</v>
      </c>
      <c r="F142" s="12">
        <f t="shared" si="11"/>
        <v>26.855999999999767</v>
      </c>
      <c r="G142" s="12">
        <f t="shared" si="9"/>
        <v>478.45700000000215</v>
      </c>
    </row>
    <row r="143" spans="1:7" ht="18.75" x14ac:dyDescent="0.25">
      <c r="A143" s="15">
        <f t="shared" si="12"/>
        <v>45200</v>
      </c>
      <c r="B143" s="5">
        <v>13395.039000000001</v>
      </c>
      <c r="C143" s="6">
        <v>13387.653</v>
      </c>
      <c r="D143" s="11">
        <f t="shared" si="10"/>
        <v>7.6659152998215241E-4</v>
      </c>
      <c r="E143" s="11">
        <f t="shared" ref="E143:E147" si="13">B143/B131-1</f>
        <v>3.4035613487799488E-2</v>
      </c>
      <c r="F143" s="12">
        <f t="shared" si="11"/>
        <v>10.2549999999992</v>
      </c>
      <c r="G143" s="12">
        <f t="shared" si="9"/>
        <v>440.90200000000186</v>
      </c>
    </row>
    <row r="144" spans="1:7" ht="18.75" x14ac:dyDescent="0.25">
      <c r="A144" s="15">
        <f t="shared" si="12"/>
        <v>45231</v>
      </c>
      <c r="B144" s="5">
        <v>13365.633</v>
      </c>
      <c r="C144" s="6">
        <v>13346.683000000001</v>
      </c>
      <c r="D144" s="11">
        <f t="shared" si="10"/>
        <v>-3.0602824856604816E-3</v>
      </c>
      <c r="E144" s="11">
        <f t="shared" si="13"/>
        <v>2.4814047039382503E-2</v>
      </c>
      <c r="F144" s="12">
        <f t="shared" si="11"/>
        <v>-40.969999999999345</v>
      </c>
      <c r="G144" s="12">
        <f t="shared" si="9"/>
        <v>323.62500000000182</v>
      </c>
    </row>
    <row r="145" spans="1:7" ht="18.75" x14ac:dyDescent="0.25">
      <c r="A145" s="15">
        <f t="shared" si="12"/>
        <v>45261</v>
      </c>
      <c r="B145" s="5">
        <v>13377.097</v>
      </c>
      <c r="C145" s="6">
        <v>13344.761</v>
      </c>
      <c r="D145" s="11">
        <f t="shared" si="10"/>
        <v>-1.4400581777518351E-4</v>
      </c>
      <c r="E145" s="11">
        <f t="shared" si="13"/>
        <v>2.1867672113405012E-2</v>
      </c>
      <c r="F145" s="12">
        <f t="shared" si="11"/>
        <v>-1.9220000000004802</v>
      </c>
      <c r="G145" s="12">
        <f>B145-B133</f>
        <v>286.2659999999978</v>
      </c>
    </row>
    <row r="146" spans="1:7" ht="18.75" x14ac:dyDescent="0.25">
      <c r="A146" s="15">
        <f t="shared" si="12"/>
        <v>45292</v>
      </c>
      <c r="B146" s="5">
        <v>13302.890000000001</v>
      </c>
      <c r="C146" s="6">
        <v>13300.768</v>
      </c>
      <c r="D146" s="11">
        <f t="shared" si="10"/>
        <v>-3.2966495241091298E-3</v>
      </c>
      <c r="E146" s="11">
        <f t="shared" si="13"/>
        <v>1.518571038938199E-2</v>
      </c>
      <c r="F146" s="12">
        <f t="shared" si="11"/>
        <v>-43.993000000000393</v>
      </c>
      <c r="G146" s="12">
        <f t="shared" si="9"/>
        <v>198.99200000000201</v>
      </c>
    </row>
    <row r="147" spans="1:7" ht="18.75" x14ac:dyDescent="0.25">
      <c r="A147" s="15">
        <f t="shared" si="12"/>
        <v>45323</v>
      </c>
      <c r="B147" s="7">
        <v>13333.782000000001</v>
      </c>
      <c r="C147" s="8">
        <v>13334.961000000003</v>
      </c>
      <c r="D147" s="11">
        <f t="shared" si="10"/>
        <v>2.5707538091035431E-3</v>
      </c>
      <c r="E147" s="11">
        <f t="shared" si="13"/>
        <v>1.5625610545007662E-2</v>
      </c>
      <c r="F147" s="12">
        <f t="shared" si="11"/>
        <v>34.193000000002939</v>
      </c>
      <c r="G147" s="12">
        <f t="shared" si="9"/>
        <v>205.14300000000003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936D-38CE-472F-B400-A21AD526FA18}">
  <sheetPr>
    <tabColor rgb="FF00B050"/>
  </sheetPr>
  <dimension ref="A1:L19"/>
  <sheetViews>
    <sheetView zoomScale="97" zoomScaleNormal="166" workbookViewId="0">
      <selection activeCell="D2" sqref="D2"/>
    </sheetView>
  </sheetViews>
  <sheetFormatPr baseColWidth="10" defaultColWidth="20.28515625" defaultRowHeight="18.75" x14ac:dyDescent="0.3"/>
  <cols>
    <col min="1" max="1" width="64.5703125" style="17" bestFit="1" customWidth="1"/>
    <col min="2" max="2" width="25" style="17" customWidth="1"/>
    <col min="3" max="3" width="20.28515625" style="17"/>
    <col min="4" max="4" width="20.28515625" style="29"/>
    <col min="5" max="16384" width="20.28515625" style="17"/>
  </cols>
  <sheetData>
    <row r="1" spans="1:12" x14ac:dyDescent="0.3">
      <c r="A1" s="16" t="s">
        <v>7</v>
      </c>
      <c r="B1" s="23" t="s">
        <v>23</v>
      </c>
      <c r="C1" s="27" t="s">
        <v>24</v>
      </c>
      <c r="D1" s="27" t="s">
        <v>25</v>
      </c>
    </row>
    <row r="2" spans="1:12" s="19" customFormat="1" ht="20.100000000000001" customHeight="1" x14ac:dyDescent="0.25">
      <c r="A2" s="18" t="s">
        <v>9</v>
      </c>
      <c r="B2" s="24">
        <f>'Datos ramas de actividad'!Y194</f>
        <v>-66.259000000000015</v>
      </c>
      <c r="C2" s="28">
        <f>IF(Tabla1[[#This Row],[Ult. 12 meses]]&lt;=0,Tabla1[[#This Row],[Ult. 12 meses]],NA())</f>
        <v>-66.259000000000015</v>
      </c>
      <c r="D2" s="28" t="e">
        <f>IF(Tabla1[[#This Row],[Ult. 12 meses]]&gt;0,Tabla1[[#This Row],[Ult. 12 meses]],NA())</f>
        <v>#N/A</v>
      </c>
    </row>
    <row r="3" spans="1:12" s="19" customFormat="1" ht="20.100000000000001" customHeight="1" x14ac:dyDescent="0.25">
      <c r="A3" s="20" t="s">
        <v>19</v>
      </c>
      <c r="B3" s="24">
        <f>'Datos ramas de actividad'!AD194</f>
        <v>-1.6320000000000618</v>
      </c>
      <c r="C3" s="28">
        <f>IF(Tabla1[[#This Row],[Ult. 12 meses]]&lt;=0,Tabla1[[#This Row],[Ult. 12 meses]],NA())</f>
        <v>-1.6320000000000618</v>
      </c>
      <c r="D3" s="28" t="e">
        <f>IF(Tabla1[[#This Row],[Ult. 12 meses]]&gt;0,Tabla1[[#This Row],[Ult. 12 meses]],NA())</f>
        <v>#N/A</v>
      </c>
    </row>
    <row r="4" spans="1:12" s="19" customFormat="1" ht="20.100000000000001" customHeight="1" x14ac:dyDescent="0.25">
      <c r="A4" s="18" t="s">
        <v>14</v>
      </c>
      <c r="B4" s="24">
        <f>'Datos ramas de actividad'!AB194</f>
        <v>-1.3569999999999709</v>
      </c>
      <c r="C4" s="28">
        <f>IF(Tabla1[[#This Row],[Ult. 12 meses]]&lt;=0,Tabla1[[#This Row],[Ult. 12 meses]],NA())</f>
        <v>-1.3569999999999709</v>
      </c>
      <c r="D4" s="28" t="e">
        <f>IF(Tabla1[[#This Row],[Ult. 12 meses]]&gt;0,Tabla1[[#This Row],[Ult. 12 meses]],NA())</f>
        <v>#N/A</v>
      </c>
    </row>
    <row r="5" spans="1:12" s="19" customFormat="1" ht="20.100000000000001" customHeight="1" x14ac:dyDescent="0.25">
      <c r="A5" s="18" t="s">
        <v>11</v>
      </c>
      <c r="B5" s="24">
        <f>'Datos ramas de actividad'!AC194</f>
        <v>-0.60300000000000864</v>
      </c>
      <c r="C5" s="28">
        <f>IF(Tabla1[[#This Row],[Ult. 12 meses]]&lt;=0,Tabla1[[#This Row],[Ult. 12 meses]],NA())</f>
        <v>-0.60300000000000864</v>
      </c>
      <c r="D5" s="28" t="e">
        <f>IF(Tabla1[[#This Row],[Ult. 12 meses]]&gt;0,Tabla1[[#This Row],[Ult. 12 meses]],NA())</f>
        <v>#N/A</v>
      </c>
    </row>
    <row r="6" spans="1:12" s="19" customFormat="1" ht="20.100000000000001" customHeight="1" x14ac:dyDescent="0.25">
      <c r="A6" s="20" t="s">
        <v>12</v>
      </c>
      <c r="B6" s="24">
        <f>'Datos ramas de actividad'!U194</f>
        <v>0.62599999999999945</v>
      </c>
      <c r="C6" s="28" t="e">
        <f>IF(Tabla1[[#This Row],[Ult. 12 meses]]&lt;=0,Tabla1[[#This Row],[Ult. 12 meses]],NA())</f>
        <v>#N/A</v>
      </c>
      <c r="D6" s="28">
        <f>IF(Tabla1[[#This Row],[Ult. 12 meses]]&gt;0,Tabla1[[#This Row],[Ult. 12 meses]],NA())</f>
        <v>0.62599999999999945</v>
      </c>
    </row>
    <row r="7" spans="1:12" s="19" customFormat="1" ht="20.100000000000001" customHeight="1" x14ac:dyDescent="0.25">
      <c r="A7" s="18" t="s">
        <v>13</v>
      </c>
      <c r="B7" s="24">
        <f>'Datos ramas de actividad'!X194</f>
        <v>1.311000000000007</v>
      </c>
      <c r="C7" s="28" t="e">
        <f>IF(Tabla1[[#This Row],[Ult. 12 meses]]&lt;=0,Tabla1[[#This Row],[Ult. 12 meses]],NA())</f>
        <v>#N/A</v>
      </c>
      <c r="D7" s="28">
        <f>IF(Tabla1[[#This Row],[Ult. 12 meses]]&gt;0,Tabla1[[#This Row],[Ult. 12 meses]],NA())</f>
        <v>1.311000000000007</v>
      </c>
    </row>
    <row r="8" spans="1:12" s="19" customFormat="1" ht="20.100000000000001" customHeight="1" x14ac:dyDescent="0.25">
      <c r="A8" s="18" t="s">
        <v>15</v>
      </c>
      <c r="B8" s="24">
        <f>'Datos ramas de actividad'!AF194</f>
        <v>1.3670000000000186</v>
      </c>
      <c r="C8" s="28" t="e">
        <f>IF(Tabla1[[#This Row],[Ult. 12 meses]]&lt;=0,Tabla1[[#This Row],[Ult. 12 meses]],NA())</f>
        <v>#N/A</v>
      </c>
      <c r="D8" s="28">
        <f>IF(Tabla1[[#This Row],[Ult. 12 meses]]&gt;0,Tabla1[[#This Row],[Ult. 12 meses]],NA())</f>
        <v>1.3670000000000186</v>
      </c>
    </row>
    <row r="9" spans="1:12" s="19" customFormat="1" ht="20.100000000000001" customHeight="1" x14ac:dyDescent="0.25">
      <c r="A9" s="20" t="s">
        <v>16</v>
      </c>
      <c r="B9" s="24">
        <f>'Datos ramas de actividad'!AE194</f>
        <v>2.6490000000000009</v>
      </c>
      <c r="C9" s="28" t="e">
        <f>IF(Tabla1[[#This Row],[Ult. 12 meses]]&lt;=0,Tabla1[[#This Row],[Ult. 12 meses]],NA())</f>
        <v>#N/A</v>
      </c>
      <c r="D9" s="28">
        <f>IF(Tabla1[[#This Row],[Ult. 12 meses]]&gt;0,Tabla1[[#This Row],[Ult. 12 meses]],NA())</f>
        <v>2.6490000000000009</v>
      </c>
    </row>
    <row r="10" spans="1:12" s="19" customFormat="1" ht="20.100000000000001" customHeight="1" x14ac:dyDescent="0.25">
      <c r="A10" s="20" t="s">
        <v>10</v>
      </c>
      <c r="B10" s="24">
        <f>'Datos ramas de actividad'!T194</f>
        <v>3.3369999999999891</v>
      </c>
      <c r="C10" s="28" t="e">
        <f>IF(Tabla1[[#This Row],[Ult. 12 meses]]&lt;=0,Tabla1[[#This Row],[Ult. 12 meses]],NA())</f>
        <v>#N/A</v>
      </c>
      <c r="D10" s="28">
        <f>IF(Tabla1[[#This Row],[Ult. 12 meses]]&gt;0,Tabla1[[#This Row],[Ult. 12 meses]],NA())</f>
        <v>3.3369999999999891</v>
      </c>
      <c r="L10" s="21"/>
    </row>
    <row r="11" spans="1:12" s="19" customFormat="1" ht="20.100000000000001" customHeight="1" x14ac:dyDescent="0.25">
      <c r="A11" s="20" t="s">
        <v>20</v>
      </c>
      <c r="B11" s="24">
        <f>'Datos ramas de actividad'!AA194</f>
        <v>4.79200000000003</v>
      </c>
      <c r="C11" s="28" t="e">
        <f>IF(Tabla1[[#This Row],[Ult. 12 meses]]&lt;=0,Tabla1[[#This Row],[Ult. 12 meses]],NA())</f>
        <v>#N/A</v>
      </c>
      <c r="D11" s="28">
        <f>IF(Tabla1[[#This Row],[Ult. 12 meses]]&gt;0,Tabla1[[#This Row],[Ult. 12 meses]],NA())</f>
        <v>4.79200000000003</v>
      </c>
      <c r="H11" s="21"/>
    </row>
    <row r="12" spans="1:12" s="19" customFormat="1" ht="20.100000000000001" customHeight="1" x14ac:dyDescent="0.25">
      <c r="A12" s="20" t="s">
        <v>17</v>
      </c>
      <c r="B12" s="24">
        <f>'Datos ramas de actividad'!V194</f>
        <v>5.144999999999996</v>
      </c>
      <c r="C12" s="28" t="e">
        <f>IF(Tabla1[[#This Row],[Ult. 12 meses]]&lt;=0,Tabla1[[#This Row],[Ult. 12 meses]],NA())</f>
        <v>#N/A</v>
      </c>
      <c r="D12" s="28">
        <f>IF(Tabla1[[#This Row],[Ult. 12 meses]]&gt;0,Tabla1[[#This Row],[Ult. 12 meses]],NA())</f>
        <v>5.144999999999996</v>
      </c>
    </row>
    <row r="13" spans="1:12" s="19" customFormat="1" ht="20.100000000000001" customHeight="1" x14ac:dyDescent="0.25">
      <c r="A13" s="18" t="s">
        <v>21</v>
      </c>
      <c r="B13" s="24">
        <f>'Datos ramas de actividad'!W194</f>
        <v>6.8400000000001455</v>
      </c>
      <c r="C13" s="28" t="e">
        <f>IF(Tabla1[[#This Row],[Ult. 12 meses]]&lt;=0,Tabla1[[#This Row],[Ult. 12 meses]],NA())</f>
        <v>#N/A</v>
      </c>
      <c r="D13" s="28">
        <f>IF(Tabla1[[#This Row],[Ult. 12 meses]]&gt;0,Tabla1[[#This Row],[Ult. 12 meses]],NA())</f>
        <v>6.8400000000001455</v>
      </c>
    </row>
    <row r="14" spans="1:12" s="19" customFormat="1" ht="20.100000000000001" customHeight="1" x14ac:dyDescent="0.25">
      <c r="A14" s="18" t="s">
        <v>18</v>
      </c>
      <c r="B14" s="24">
        <f>'Datos ramas de actividad'!AG194</f>
        <v>7.5179999999999723</v>
      </c>
      <c r="C14" s="28" t="e">
        <f>IF(Tabla1[[#This Row],[Ult. 12 meses]]&lt;=0,Tabla1[[#This Row],[Ult. 12 meses]],NA())</f>
        <v>#N/A</v>
      </c>
      <c r="D14" s="28">
        <f>IF(Tabla1[[#This Row],[Ult. 12 meses]]&gt;0,Tabla1[[#This Row],[Ult. 12 meses]],NA())</f>
        <v>7.5179999999999723</v>
      </c>
    </row>
    <row r="15" spans="1:12" s="19" customFormat="1" ht="20.100000000000001" customHeight="1" x14ac:dyDescent="0.25">
      <c r="A15" s="25" t="s">
        <v>22</v>
      </c>
      <c r="B15" s="26">
        <f>'Datos ramas de actividad'!Z194</f>
        <v>32.070999999999913</v>
      </c>
      <c r="C15" s="28" t="e">
        <f>IF(Tabla1[[#This Row],[Ult. 12 meses]]&lt;=0,Tabla1[[#This Row],[Ult. 12 meses]],NA())</f>
        <v>#N/A</v>
      </c>
      <c r="D15" s="28">
        <f>IF(Tabla1[[#This Row],[Ult. 12 meses]]&gt;0,Tabla1[[#This Row],[Ult. 12 meses]],NA())</f>
        <v>32.070999999999913</v>
      </c>
    </row>
    <row r="19" spans="7:7" x14ac:dyDescent="0.3">
      <c r="G19" s="22"/>
    </row>
  </sheetData>
  <conditionalFormatting sqref="B2: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C1B3-1CE8-45A7-8A28-A281F100C8DD}">
  <sheetPr>
    <tabColor rgb="FFFFFF00"/>
    <pageSetUpPr fitToPage="1"/>
  </sheetPr>
  <dimension ref="A1:FJ205"/>
  <sheetViews>
    <sheetView showGridLines="0" zoomScale="55" zoomScaleNormal="25" zoomScalePageLayoutView="85" workbookViewId="0">
      <pane xSplit="1" ySplit="2" topLeftCell="N3" activePane="bottomRight" state="frozen"/>
      <selection activeCell="Y6" sqref="Y6"/>
      <selection pane="topRight" activeCell="Y6" sqref="Y6"/>
      <selection pane="bottomLeft" activeCell="Y6" sqref="Y6"/>
      <selection pane="bottomRight" activeCell="AI194" sqref="AI194"/>
    </sheetView>
  </sheetViews>
  <sheetFormatPr baseColWidth="10" defaultColWidth="25.7109375" defaultRowHeight="0" customHeight="1" zeroHeight="1" x14ac:dyDescent="0.3"/>
  <cols>
    <col min="1" max="1" width="15.42578125" style="34" customWidth="1"/>
    <col min="2" max="9" width="15.5703125" style="34" customWidth="1"/>
    <col min="10" max="11" width="14" style="34" customWidth="1"/>
    <col min="12" max="12" width="19.28515625" style="34" customWidth="1"/>
    <col min="13" max="16" width="14" style="34" customWidth="1"/>
    <col min="17" max="38" width="17.140625" style="34" customWidth="1"/>
    <col min="39" max="56" width="25.7109375" style="34"/>
    <col min="57" max="57" width="25.7109375" style="17"/>
    <col min="58" max="58" width="17.140625" style="35" customWidth="1"/>
    <col min="59" max="59" width="17.42578125" style="35" customWidth="1"/>
    <col min="60" max="60" width="56.42578125" style="35" customWidth="1"/>
    <col min="61" max="63" width="25.7109375" style="36"/>
    <col min="64" max="64" width="73.42578125" style="17" customWidth="1"/>
    <col min="65" max="65" width="121.140625" style="17" bestFit="1" customWidth="1"/>
    <col min="66" max="66" width="90.85546875" style="17" bestFit="1" customWidth="1"/>
    <col min="67" max="67" width="27.28515625" style="17" customWidth="1"/>
    <col min="68" max="69" width="25.7109375" style="17"/>
    <col min="70" max="70" width="114.7109375" style="17" customWidth="1"/>
    <col min="71" max="71" width="17.42578125" style="17" bestFit="1" customWidth="1"/>
    <col min="72" max="72" width="103.140625" style="17" bestFit="1" customWidth="1"/>
    <col min="73" max="73" width="23" style="17" bestFit="1" customWidth="1"/>
    <col min="74" max="74" width="62.85546875" style="17" customWidth="1"/>
    <col min="75" max="75" width="27.28515625" style="17" customWidth="1"/>
    <col min="76" max="77" width="25.7109375" style="17"/>
    <col min="78" max="78" width="104" style="17" bestFit="1" customWidth="1"/>
    <col min="79" max="79" width="27.42578125" style="17" bestFit="1" customWidth="1"/>
    <col min="80" max="81" width="25.7109375" style="17"/>
    <col min="82" max="82" width="62.85546875" style="17" customWidth="1"/>
    <col min="83" max="166" width="25.7109375" style="17"/>
    <col min="167" max="16384" width="25.7109375" style="34"/>
  </cols>
  <sheetData>
    <row r="1" spans="1:166" ht="40.5" customHeight="1" x14ac:dyDescent="0.3">
      <c r="A1" s="30" t="s">
        <v>26</v>
      </c>
      <c r="B1" s="31"/>
      <c r="C1" s="31"/>
      <c r="D1" s="31"/>
      <c r="E1" s="31"/>
      <c r="F1" s="31"/>
      <c r="G1" s="31"/>
      <c r="H1" s="31"/>
      <c r="I1" s="32"/>
      <c r="J1" s="32"/>
      <c r="K1" s="32"/>
      <c r="L1" s="32"/>
      <c r="M1" s="32"/>
      <c r="N1" s="32"/>
      <c r="O1" s="32"/>
      <c r="P1" s="32"/>
      <c r="Q1" s="33"/>
      <c r="R1" s="104"/>
      <c r="S1" s="163" t="s">
        <v>168</v>
      </c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04"/>
      <c r="AK1" s="104"/>
      <c r="AL1" s="104"/>
      <c r="AN1" s="175" t="s">
        <v>27</v>
      </c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7"/>
    </row>
    <row r="2" spans="1:166" ht="236.25" customHeight="1" x14ac:dyDescent="0.45">
      <c r="A2" s="37" t="s">
        <v>28</v>
      </c>
      <c r="B2" s="38" t="s">
        <v>29</v>
      </c>
      <c r="C2" s="39" t="s">
        <v>12</v>
      </c>
      <c r="D2" s="39" t="s">
        <v>30</v>
      </c>
      <c r="E2" s="40" t="s">
        <v>21</v>
      </c>
      <c r="F2" s="40" t="s">
        <v>31</v>
      </c>
      <c r="G2" s="40" t="s">
        <v>9</v>
      </c>
      <c r="H2" s="40" t="s">
        <v>22</v>
      </c>
      <c r="I2" s="40" t="s">
        <v>20</v>
      </c>
      <c r="J2" s="40" t="s">
        <v>32</v>
      </c>
      <c r="K2" s="40" t="s">
        <v>11</v>
      </c>
      <c r="L2" s="40" t="s">
        <v>33</v>
      </c>
      <c r="M2" s="40" t="s">
        <v>16</v>
      </c>
      <c r="N2" s="40" t="s">
        <v>34</v>
      </c>
      <c r="O2" s="40" t="s">
        <v>35</v>
      </c>
      <c r="P2" s="40" t="s">
        <v>36</v>
      </c>
      <c r="Q2" s="41" t="s">
        <v>37</v>
      </c>
      <c r="R2" s="108"/>
      <c r="S2" s="37" t="s">
        <v>28</v>
      </c>
      <c r="T2" s="38" t="s">
        <v>29</v>
      </c>
      <c r="U2" s="39" t="s">
        <v>12</v>
      </c>
      <c r="V2" s="39" t="s">
        <v>30</v>
      </c>
      <c r="W2" s="40" t="s">
        <v>21</v>
      </c>
      <c r="X2" s="40" t="s">
        <v>31</v>
      </c>
      <c r="Y2" s="40" t="s">
        <v>9</v>
      </c>
      <c r="Z2" s="40" t="s">
        <v>22</v>
      </c>
      <c r="AA2" s="40" t="s">
        <v>20</v>
      </c>
      <c r="AB2" s="40" t="s">
        <v>32</v>
      </c>
      <c r="AC2" s="40" t="s">
        <v>11</v>
      </c>
      <c r="AD2" s="40" t="s">
        <v>33</v>
      </c>
      <c r="AE2" s="40" t="s">
        <v>16</v>
      </c>
      <c r="AF2" s="40" t="s">
        <v>34</v>
      </c>
      <c r="AG2" s="40" t="s">
        <v>35</v>
      </c>
      <c r="AH2" s="40" t="s">
        <v>36</v>
      </c>
      <c r="AI2" s="41" t="s">
        <v>37</v>
      </c>
      <c r="AJ2" s="105"/>
      <c r="AK2" s="105"/>
      <c r="AL2" s="105"/>
      <c r="AN2" s="37" t="s">
        <v>28</v>
      </c>
      <c r="AO2" s="38" t="s">
        <v>29</v>
      </c>
      <c r="AP2" s="39" t="s">
        <v>12</v>
      </c>
      <c r="AQ2" s="39" t="s">
        <v>30</v>
      </c>
      <c r="AR2" s="40" t="s">
        <v>21</v>
      </c>
      <c r="AS2" s="40" t="s">
        <v>31</v>
      </c>
      <c r="AT2" s="40" t="s">
        <v>9</v>
      </c>
      <c r="AU2" s="40" t="s">
        <v>22</v>
      </c>
      <c r="AV2" s="40" t="s">
        <v>20</v>
      </c>
      <c r="AW2" s="40" t="s">
        <v>32</v>
      </c>
      <c r="AX2" s="40" t="s">
        <v>11</v>
      </c>
      <c r="AY2" s="40" t="s">
        <v>33</v>
      </c>
      <c r="AZ2" s="40" t="s">
        <v>16</v>
      </c>
      <c r="BA2" s="40" t="s">
        <v>34</v>
      </c>
      <c r="BB2" s="40" t="s">
        <v>35</v>
      </c>
      <c r="BC2" s="40" t="s">
        <v>36</v>
      </c>
      <c r="BD2" s="41" t="s">
        <v>37</v>
      </c>
      <c r="BP2" s="42"/>
    </row>
    <row r="3" spans="1:166" s="44" customFormat="1" ht="18.75" x14ac:dyDescent="0.3">
      <c r="A3" s="85">
        <v>39814</v>
      </c>
      <c r="B3" s="86">
        <v>333.29599999999999</v>
      </c>
      <c r="C3" s="86">
        <v>14.956</v>
      </c>
      <c r="D3" s="86">
        <v>68.603999999999999</v>
      </c>
      <c r="E3" s="86">
        <v>1181.8530000000001</v>
      </c>
      <c r="F3" s="86">
        <v>54.39</v>
      </c>
      <c r="G3" s="86">
        <v>396.483</v>
      </c>
      <c r="H3" s="86">
        <v>1020.731</v>
      </c>
      <c r="I3" s="86">
        <v>233.726</v>
      </c>
      <c r="J3" s="86">
        <v>489.46</v>
      </c>
      <c r="K3" s="86">
        <v>144.69900000000001</v>
      </c>
      <c r="L3" s="86">
        <v>831.34799999999996</v>
      </c>
      <c r="M3" s="86">
        <v>309.73599999999999</v>
      </c>
      <c r="N3" s="86">
        <v>233.78</v>
      </c>
      <c r="O3" s="86">
        <v>345.39800000000002</v>
      </c>
      <c r="P3" s="86">
        <v>1.5009999999999999</v>
      </c>
      <c r="Q3" s="87">
        <v>5659.9610000000002</v>
      </c>
      <c r="R3" s="106"/>
      <c r="S3" s="106">
        <f>A3</f>
        <v>39814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N3" s="43">
        <v>39814</v>
      </c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17"/>
      <c r="BF3" s="35"/>
      <c r="BG3" s="35"/>
      <c r="BH3" s="35"/>
      <c r="BI3" s="36"/>
      <c r="BJ3" s="36"/>
      <c r="BK3" s="36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</row>
    <row r="4" spans="1:166" s="44" customFormat="1" ht="18.75" x14ac:dyDescent="0.3">
      <c r="A4" s="88">
        <v>39845</v>
      </c>
      <c r="B4" s="89">
        <v>337.41199999999998</v>
      </c>
      <c r="C4" s="89">
        <v>15.337999999999999</v>
      </c>
      <c r="D4" s="89">
        <v>68.388000000000005</v>
      </c>
      <c r="E4" s="89">
        <v>1181.1400000000001</v>
      </c>
      <c r="F4" s="89">
        <v>54.459000000000003</v>
      </c>
      <c r="G4" s="89">
        <v>397.86099999999999</v>
      </c>
      <c r="H4" s="89">
        <v>1016.798</v>
      </c>
      <c r="I4" s="89">
        <v>231.93100000000001</v>
      </c>
      <c r="J4" s="89">
        <v>487.19900000000001</v>
      </c>
      <c r="K4" s="89">
        <v>141.34800000000001</v>
      </c>
      <c r="L4" s="89">
        <v>824.97699999999998</v>
      </c>
      <c r="M4" s="89">
        <v>309.65499999999997</v>
      </c>
      <c r="N4" s="89">
        <v>234.64400000000001</v>
      </c>
      <c r="O4" s="89">
        <v>344.72</v>
      </c>
      <c r="P4" s="89">
        <v>1.5109999999999999</v>
      </c>
      <c r="Q4" s="90">
        <v>5647.3810000000012</v>
      </c>
      <c r="R4" s="106"/>
      <c r="S4" s="106">
        <f t="shared" ref="S4:S67" si="0">A4</f>
        <v>39845</v>
      </c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6"/>
      <c r="AK4" s="106"/>
      <c r="AL4" s="106"/>
      <c r="AN4" s="43">
        <v>39845</v>
      </c>
      <c r="AO4" s="45">
        <f t="shared" ref="AO4:AO35" si="1">B4-B3</f>
        <v>4.1159999999999854</v>
      </c>
      <c r="AP4" s="45">
        <f t="shared" ref="AP4:AP35" si="2">C4-C3</f>
        <v>0.38199999999999967</v>
      </c>
      <c r="AQ4" s="45">
        <f t="shared" ref="AQ4:AQ35" si="3">D4-D3</f>
        <v>-0.21599999999999397</v>
      </c>
      <c r="AR4" s="45">
        <f t="shared" ref="AR4:AR35" si="4">E4-E3</f>
        <v>-0.71299999999996544</v>
      </c>
      <c r="AS4" s="45">
        <f t="shared" ref="AS4:AS35" si="5">F4-F3</f>
        <v>6.9000000000002615E-2</v>
      </c>
      <c r="AT4" s="45">
        <f t="shared" ref="AT4:AT35" si="6">G4-G3</f>
        <v>1.3779999999999859</v>
      </c>
      <c r="AU4" s="45">
        <f t="shared" ref="AU4:AU35" si="7">H4-H3</f>
        <v>-3.9329999999999927</v>
      </c>
      <c r="AV4" s="45">
        <f t="shared" ref="AV4:AV35" si="8">I4-I3</f>
        <v>-1.7949999999999875</v>
      </c>
      <c r="AW4" s="45">
        <f t="shared" ref="AW4:AW35" si="9">J4-J3</f>
        <v>-2.2609999999999673</v>
      </c>
      <c r="AX4" s="45">
        <f t="shared" ref="AX4:AX35" si="10">K4-K3</f>
        <v>-3.3509999999999991</v>
      </c>
      <c r="AY4" s="45">
        <f t="shared" ref="AY4:AY35" si="11">L4-L3</f>
        <v>-6.3709999999999809</v>
      </c>
      <c r="AZ4" s="45">
        <f t="shared" ref="AZ4:AZ35" si="12">M4-M3</f>
        <v>-8.100000000001728E-2</v>
      </c>
      <c r="BA4" s="45">
        <f t="shared" ref="BA4:BA35" si="13">N4-N3</f>
        <v>0.86400000000000432</v>
      </c>
      <c r="BB4" s="45">
        <f t="shared" ref="BB4:BB35" si="14">O4-O3</f>
        <v>-0.67799999999999727</v>
      </c>
      <c r="BC4" s="45"/>
      <c r="BD4" s="45">
        <f t="shared" ref="BD4:BD19" si="15">Q4-Q3</f>
        <v>-12.579999999999018</v>
      </c>
      <c r="BE4" s="17"/>
      <c r="BF4" s="35"/>
      <c r="BG4" s="35"/>
      <c r="BH4" s="35"/>
      <c r="BI4" s="36"/>
      <c r="BJ4" s="36"/>
      <c r="BK4" s="36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</row>
    <row r="5" spans="1:166" s="44" customFormat="1" ht="18.75" x14ac:dyDescent="0.3">
      <c r="A5" s="88">
        <v>39873</v>
      </c>
      <c r="B5" s="89">
        <v>347.88099999999997</v>
      </c>
      <c r="C5" s="89">
        <v>15.673</v>
      </c>
      <c r="D5" s="89">
        <v>67.688000000000002</v>
      </c>
      <c r="E5" s="89">
        <v>1175.7550000000001</v>
      </c>
      <c r="F5" s="89">
        <v>54.46</v>
      </c>
      <c r="G5" s="89">
        <v>399.92700000000002</v>
      </c>
      <c r="H5" s="89">
        <v>1010.7809999999999</v>
      </c>
      <c r="I5" s="89">
        <v>221.96199999999999</v>
      </c>
      <c r="J5" s="89">
        <v>487.65899999999999</v>
      </c>
      <c r="K5" s="89">
        <v>140.61000000000001</v>
      </c>
      <c r="L5" s="89">
        <v>818.63599999999997</v>
      </c>
      <c r="M5" s="89">
        <v>316.63200000000001</v>
      </c>
      <c r="N5" s="89">
        <v>234.81100000000001</v>
      </c>
      <c r="O5" s="89">
        <v>340.97399999999999</v>
      </c>
      <c r="P5" s="89">
        <v>1.413</v>
      </c>
      <c r="Q5" s="90">
        <v>5634.8619999999992</v>
      </c>
      <c r="R5" s="106"/>
      <c r="S5" s="106">
        <f t="shared" si="0"/>
        <v>39873</v>
      </c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6"/>
      <c r="AK5" s="106"/>
      <c r="AL5" s="106"/>
      <c r="AN5" s="43">
        <v>39873</v>
      </c>
      <c r="AO5" s="45">
        <f t="shared" si="1"/>
        <v>10.468999999999994</v>
      </c>
      <c r="AP5" s="45">
        <f t="shared" si="2"/>
        <v>0.33500000000000085</v>
      </c>
      <c r="AQ5" s="45">
        <f t="shared" si="3"/>
        <v>-0.70000000000000284</v>
      </c>
      <c r="AR5" s="45">
        <f t="shared" si="4"/>
        <v>-5.3849999999999909</v>
      </c>
      <c r="AS5" s="45">
        <f t="shared" si="5"/>
        <v>9.9999999999766942E-4</v>
      </c>
      <c r="AT5" s="45">
        <f t="shared" si="6"/>
        <v>2.0660000000000309</v>
      </c>
      <c r="AU5" s="45">
        <f t="shared" si="7"/>
        <v>-6.0170000000000528</v>
      </c>
      <c r="AV5" s="45">
        <f t="shared" si="8"/>
        <v>-9.9690000000000225</v>
      </c>
      <c r="AW5" s="45">
        <f t="shared" si="9"/>
        <v>0.45999999999997954</v>
      </c>
      <c r="AX5" s="45">
        <f t="shared" si="10"/>
        <v>-0.73799999999999955</v>
      </c>
      <c r="AY5" s="45">
        <f t="shared" si="11"/>
        <v>-6.3410000000000082</v>
      </c>
      <c r="AZ5" s="45">
        <f t="shared" si="12"/>
        <v>6.9770000000000323</v>
      </c>
      <c r="BA5" s="45">
        <f t="shared" si="13"/>
        <v>0.16700000000000159</v>
      </c>
      <c r="BB5" s="45">
        <f t="shared" si="14"/>
        <v>-3.7460000000000377</v>
      </c>
      <c r="BC5" s="45"/>
      <c r="BD5" s="45">
        <f t="shared" si="15"/>
        <v>-12.519000000002052</v>
      </c>
      <c r="BE5" s="17"/>
      <c r="BF5" s="35"/>
      <c r="BG5" s="35"/>
      <c r="BH5" s="35"/>
      <c r="BI5" s="36"/>
      <c r="BJ5" s="36"/>
      <c r="BK5" s="36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</row>
    <row r="6" spans="1:166" s="44" customFormat="1" ht="18.75" x14ac:dyDescent="0.3">
      <c r="A6" s="88">
        <v>39904</v>
      </c>
      <c r="B6" s="89">
        <v>334.39400000000001</v>
      </c>
      <c r="C6" s="89">
        <v>15.648999999999999</v>
      </c>
      <c r="D6" s="89">
        <v>67.001999999999995</v>
      </c>
      <c r="E6" s="89">
        <v>1162.8910000000001</v>
      </c>
      <c r="F6" s="89">
        <v>54.61</v>
      </c>
      <c r="G6" s="89">
        <v>396.81700000000001</v>
      </c>
      <c r="H6" s="89">
        <v>1002.293</v>
      </c>
      <c r="I6" s="89">
        <v>217.44499999999999</v>
      </c>
      <c r="J6" s="89">
        <v>485.92099999999999</v>
      </c>
      <c r="K6" s="89">
        <v>139.697</v>
      </c>
      <c r="L6" s="89">
        <v>802.73299999999995</v>
      </c>
      <c r="M6" s="89">
        <v>322.68599999999998</v>
      </c>
      <c r="N6" s="89">
        <v>234.63800000000001</v>
      </c>
      <c r="O6" s="89">
        <v>338.43799999999999</v>
      </c>
      <c r="P6" s="89">
        <v>1.345</v>
      </c>
      <c r="Q6" s="90">
        <v>5576.5590000000002</v>
      </c>
      <c r="R6" s="106"/>
      <c r="S6" s="106">
        <f t="shared" si="0"/>
        <v>39904</v>
      </c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6"/>
      <c r="AK6" s="106"/>
      <c r="AL6" s="106"/>
      <c r="AN6" s="43">
        <v>39904</v>
      </c>
      <c r="AO6" s="45">
        <f t="shared" si="1"/>
        <v>-13.486999999999966</v>
      </c>
      <c r="AP6" s="45">
        <f t="shared" si="2"/>
        <v>-2.4000000000000909E-2</v>
      </c>
      <c r="AQ6" s="45">
        <f t="shared" si="3"/>
        <v>-0.68600000000000705</v>
      </c>
      <c r="AR6" s="45">
        <f t="shared" si="4"/>
        <v>-12.864000000000033</v>
      </c>
      <c r="AS6" s="45">
        <f t="shared" si="5"/>
        <v>0.14999999999999858</v>
      </c>
      <c r="AT6" s="45">
        <f t="shared" si="6"/>
        <v>-3.1100000000000136</v>
      </c>
      <c r="AU6" s="45">
        <f t="shared" si="7"/>
        <v>-8.4879999999999427</v>
      </c>
      <c r="AV6" s="45">
        <f t="shared" si="8"/>
        <v>-4.5169999999999959</v>
      </c>
      <c r="AW6" s="45">
        <f t="shared" si="9"/>
        <v>-1.7379999999999995</v>
      </c>
      <c r="AX6" s="45">
        <f t="shared" si="10"/>
        <v>-0.91300000000001091</v>
      </c>
      <c r="AY6" s="45">
        <f t="shared" si="11"/>
        <v>-15.90300000000002</v>
      </c>
      <c r="AZ6" s="45">
        <f t="shared" si="12"/>
        <v>6.0539999999999736</v>
      </c>
      <c r="BA6" s="45">
        <f t="shared" si="13"/>
        <v>-0.17300000000000182</v>
      </c>
      <c r="BB6" s="45">
        <f t="shared" si="14"/>
        <v>-2.5360000000000014</v>
      </c>
      <c r="BC6" s="45"/>
      <c r="BD6" s="45">
        <f t="shared" si="15"/>
        <v>-58.302999999998974</v>
      </c>
      <c r="BE6" s="17"/>
      <c r="BF6" s="35"/>
      <c r="BG6" s="35"/>
      <c r="BH6" s="35"/>
      <c r="BI6" s="36"/>
      <c r="BJ6" s="36"/>
      <c r="BK6" s="36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</row>
    <row r="7" spans="1:166" s="44" customFormat="1" ht="18.75" x14ac:dyDescent="0.3">
      <c r="A7" s="88">
        <v>39934</v>
      </c>
      <c r="B7" s="89">
        <v>322.94400000000002</v>
      </c>
      <c r="C7" s="89">
        <v>15.619</v>
      </c>
      <c r="D7" s="89">
        <v>66.924999999999997</v>
      </c>
      <c r="E7" s="89">
        <v>1155.8340000000001</v>
      </c>
      <c r="F7" s="89">
        <v>54.701999999999998</v>
      </c>
      <c r="G7" s="89">
        <v>395.60199999999998</v>
      </c>
      <c r="H7" s="89">
        <v>997.827</v>
      </c>
      <c r="I7" s="89">
        <v>213.292</v>
      </c>
      <c r="J7" s="89">
        <v>484.75799999999998</v>
      </c>
      <c r="K7" s="89">
        <v>139.43100000000001</v>
      </c>
      <c r="L7" s="89">
        <v>794.4</v>
      </c>
      <c r="M7" s="89">
        <v>325.39800000000002</v>
      </c>
      <c r="N7" s="89">
        <v>235.012</v>
      </c>
      <c r="O7" s="89">
        <v>337.72899999999998</v>
      </c>
      <c r="P7" s="89">
        <v>1.3320000000000001</v>
      </c>
      <c r="Q7" s="90">
        <v>5540.8050000000003</v>
      </c>
      <c r="R7" s="106"/>
      <c r="S7" s="106">
        <f t="shared" si="0"/>
        <v>39934</v>
      </c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6"/>
      <c r="AK7" s="106"/>
      <c r="AL7" s="106"/>
      <c r="AN7" s="43">
        <v>39934</v>
      </c>
      <c r="AO7" s="45">
        <f t="shared" si="1"/>
        <v>-11.449999999999989</v>
      </c>
      <c r="AP7" s="45">
        <f t="shared" si="2"/>
        <v>-2.9999999999999361E-2</v>
      </c>
      <c r="AQ7" s="45">
        <f t="shared" si="3"/>
        <v>-7.6999999999998181E-2</v>
      </c>
      <c r="AR7" s="45">
        <f t="shared" si="4"/>
        <v>-7.0570000000000164</v>
      </c>
      <c r="AS7" s="45">
        <f t="shared" si="5"/>
        <v>9.1999999999998749E-2</v>
      </c>
      <c r="AT7" s="45">
        <f t="shared" si="6"/>
        <v>-1.2150000000000318</v>
      </c>
      <c r="AU7" s="45">
        <f t="shared" si="7"/>
        <v>-4.4660000000000082</v>
      </c>
      <c r="AV7" s="45">
        <f t="shared" si="8"/>
        <v>-4.1529999999999916</v>
      </c>
      <c r="AW7" s="45">
        <f t="shared" si="9"/>
        <v>-1.1630000000000109</v>
      </c>
      <c r="AX7" s="45">
        <f t="shared" si="10"/>
        <v>-0.26599999999999113</v>
      </c>
      <c r="AY7" s="45">
        <f t="shared" si="11"/>
        <v>-8.33299999999997</v>
      </c>
      <c r="AZ7" s="45">
        <f t="shared" si="12"/>
        <v>2.7120000000000459</v>
      </c>
      <c r="BA7" s="45">
        <f t="shared" si="13"/>
        <v>0.37399999999999523</v>
      </c>
      <c r="BB7" s="45">
        <f t="shared" si="14"/>
        <v>-0.70900000000000318</v>
      </c>
      <c r="BC7" s="45"/>
      <c r="BD7" s="45">
        <f t="shared" si="15"/>
        <v>-35.753999999999905</v>
      </c>
      <c r="BE7" s="17"/>
      <c r="BF7" s="35"/>
      <c r="BG7" s="35"/>
      <c r="BH7" s="35"/>
      <c r="BI7" s="36"/>
      <c r="BJ7" s="36"/>
      <c r="BK7" s="36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</row>
    <row r="8" spans="1:166" s="44" customFormat="1" ht="18.75" x14ac:dyDescent="0.3">
      <c r="A8" s="88">
        <v>39965</v>
      </c>
      <c r="B8" s="89">
        <v>324.37700000000001</v>
      </c>
      <c r="C8" s="89">
        <v>15.180999999999999</v>
      </c>
      <c r="D8" s="89">
        <v>66.881</v>
      </c>
      <c r="E8" s="89">
        <v>1158.576</v>
      </c>
      <c r="F8" s="89">
        <v>55.469000000000001</v>
      </c>
      <c r="G8" s="89">
        <v>395.78800000000001</v>
      </c>
      <c r="H8" s="89">
        <v>999.346</v>
      </c>
      <c r="I8" s="89">
        <v>212.53200000000001</v>
      </c>
      <c r="J8" s="89">
        <v>484.11200000000002</v>
      </c>
      <c r="K8" s="89">
        <v>139.47999999999999</v>
      </c>
      <c r="L8" s="89">
        <v>791.77099999999996</v>
      </c>
      <c r="M8" s="89">
        <v>332.12299999999999</v>
      </c>
      <c r="N8" s="89">
        <v>236.304</v>
      </c>
      <c r="O8" s="89">
        <v>338.07100000000003</v>
      </c>
      <c r="P8" s="89">
        <v>1.3029999999999999</v>
      </c>
      <c r="Q8" s="90">
        <v>5551.3139999999994</v>
      </c>
      <c r="R8" s="106"/>
      <c r="S8" s="106">
        <f t="shared" si="0"/>
        <v>39965</v>
      </c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6"/>
      <c r="AK8" s="106"/>
      <c r="AL8" s="106"/>
      <c r="AN8" s="43">
        <v>39965</v>
      </c>
      <c r="AO8" s="45">
        <f t="shared" si="1"/>
        <v>1.4329999999999927</v>
      </c>
      <c r="AP8" s="45">
        <f t="shared" si="2"/>
        <v>-0.43800000000000061</v>
      </c>
      <c r="AQ8" s="45">
        <f t="shared" si="3"/>
        <v>-4.399999999999693E-2</v>
      </c>
      <c r="AR8" s="45">
        <f t="shared" si="4"/>
        <v>2.7419999999999618</v>
      </c>
      <c r="AS8" s="45">
        <f t="shared" si="5"/>
        <v>0.76700000000000301</v>
      </c>
      <c r="AT8" s="45">
        <f t="shared" si="6"/>
        <v>0.18600000000003547</v>
      </c>
      <c r="AU8" s="45">
        <f t="shared" si="7"/>
        <v>1.5190000000000055</v>
      </c>
      <c r="AV8" s="45">
        <f t="shared" si="8"/>
        <v>-0.75999999999999091</v>
      </c>
      <c r="AW8" s="45">
        <f t="shared" si="9"/>
        <v>-0.64599999999995816</v>
      </c>
      <c r="AX8" s="45">
        <f t="shared" si="10"/>
        <v>4.8999999999978172E-2</v>
      </c>
      <c r="AY8" s="45">
        <f t="shared" si="11"/>
        <v>-2.6290000000000191</v>
      </c>
      <c r="AZ8" s="45">
        <f t="shared" si="12"/>
        <v>6.7249999999999659</v>
      </c>
      <c r="BA8" s="45">
        <f t="shared" si="13"/>
        <v>1.2920000000000016</v>
      </c>
      <c r="BB8" s="45">
        <f t="shared" si="14"/>
        <v>0.34200000000004138</v>
      </c>
      <c r="BC8" s="45"/>
      <c r="BD8" s="45">
        <f t="shared" si="15"/>
        <v>10.508999999999105</v>
      </c>
      <c r="BE8" s="17"/>
      <c r="BF8" s="35"/>
      <c r="BG8" s="35"/>
      <c r="BH8" s="35"/>
      <c r="BI8" s="36"/>
      <c r="BJ8" s="36"/>
      <c r="BK8" s="36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</row>
    <row r="9" spans="1:166" s="44" customFormat="1" ht="18.75" x14ac:dyDescent="0.3">
      <c r="A9" s="88">
        <v>39995</v>
      </c>
      <c r="B9" s="89">
        <v>320.166</v>
      </c>
      <c r="C9" s="89">
        <v>14.615</v>
      </c>
      <c r="D9" s="89">
        <v>66.685000000000002</v>
      </c>
      <c r="E9" s="89">
        <v>1156.144</v>
      </c>
      <c r="F9" s="89">
        <v>55.51</v>
      </c>
      <c r="G9" s="89">
        <v>393.59300000000002</v>
      </c>
      <c r="H9" s="89">
        <v>997.52300000000002</v>
      </c>
      <c r="I9" s="89">
        <v>212.333</v>
      </c>
      <c r="J9" s="89">
        <v>484.06200000000001</v>
      </c>
      <c r="K9" s="89">
        <v>139.6</v>
      </c>
      <c r="L9" s="89">
        <v>804.755</v>
      </c>
      <c r="M9" s="89">
        <v>325.72500000000002</v>
      </c>
      <c r="N9" s="89">
        <v>237.55600000000001</v>
      </c>
      <c r="O9" s="89">
        <v>337.351</v>
      </c>
      <c r="P9" s="89">
        <v>1.284</v>
      </c>
      <c r="Q9" s="90">
        <v>5546.9019999999991</v>
      </c>
      <c r="R9" s="106"/>
      <c r="S9" s="106">
        <f t="shared" si="0"/>
        <v>39995</v>
      </c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6"/>
      <c r="AK9" s="106"/>
      <c r="AL9" s="106"/>
      <c r="AN9" s="43">
        <v>39995</v>
      </c>
      <c r="AO9" s="45">
        <f t="shared" si="1"/>
        <v>-4.2110000000000127</v>
      </c>
      <c r="AP9" s="45">
        <f t="shared" si="2"/>
        <v>-0.56599999999999895</v>
      </c>
      <c r="AQ9" s="45">
        <f t="shared" si="3"/>
        <v>-0.19599999999999795</v>
      </c>
      <c r="AR9" s="45">
        <f t="shared" si="4"/>
        <v>-2.4320000000000164</v>
      </c>
      <c r="AS9" s="45">
        <f t="shared" si="5"/>
        <v>4.0999999999996817E-2</v>
      </c>
      <c r="AT9" s="45">
        <f t="shared" si="6"/>
        <v>-2.1949999999999932</v>
      </c>
      <c r="AU9" s="45">
        <f t="shared" si="7"/>
        <v>-1.8229999999999791</v>
      </c>
      <c r="AV9" s="45">
        <f t="shared" si="8"/>
        <v>-0.19900000000001228</v>
      </c>
      <c r="AW9" s="45">
        <f t="shared" si="9"/>
        <v>-5.0000000000011369E-2</v>
      </c>
      <c r="AX9" s="45">
        <f t="shared" si="10"/>
        <v>0.12000000000000455</v>
      </c>
      <c r="AY9" s="45">
        <f t="shared" si="11"/>
        <v>12.984000000000037</v>
      </c>
      <c r="AZ9" s="45">
        <f t="shared" si="12"/>
        <v>-6.3979999999999677</v>
      </c>
      <c r="BA9" s="45">
        <f t="shared" si="13"/>
        <v>1.2520000000000095</v>
      </c>
      <c r="BB9" s="45">
        <f t="shared" si="14"/>
        <v>-0.72000000000002728</v>
      </c>
      <c r="BC9" s="45"/>
      <c r="BD9" s="45">
        <f t="shared" si="15"/>
        <v>-4.4120000000002619</v>
      </c>
      <c r="BE9" s="17"/>
      <c r="BF9" s="35"/>
      <c r="BG9" s="35"/>
      <c r="BH9" s="35"/>
      <c r="BI9" s="36"/>
      <c r="BJ9" s="36"/>
      <c r="BK9" s="36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</row>
    <row r="10" spans="1:166" s="44" customFormat="1" ht="18.75" x14ac:dyDescent="0.3">
      <c r="A10" s="88">
        <v>40026</v>
      </c>
      <c r="B10" s="89">
        <v>316.18</v>
      </c>
      <c r="C10" s="89">
        <v>14.771000000000001</v>
      </c>
      <c r="D10" s="89">
        <v>66.436000000000007</v>
      </c>
      <c r="E10" s="89">
        <v>1157.8869999999999</v>
      </c>
      <c r="F10" s="89">
        <v>55.655999999999999</v>
      </c>
      <c r="G10" s="89">
        <v>391.81200000000001</v>
      </c>
      <c r="H10" s="89">
        <v>1000.193</v>
      </c>
      <c r="I10" s="89">
        <v>212.99600000000001</v>
      </c>
      <c r="J10" s="89">
        <v>483.74</v>
      </c>
      <c r="K10" s="89">
        <v>139.74199999999999</v>
      </c>
      <c r="L10" s="89">
        <v>788.77</v>
      </c>
      <c r="M10" s="89">
        <v>328.76600000000002</v>
      </c>
      <c r="N10" s="89">
        <v>238.255</v>
      </c>
      <c r="O10" s="89">
        <v>338.41199999999998</v>
      </c>
      <c r="P10" s="89">
        <v>1.2649999999999999</v>
      </c>
      <c r="Q10" s="90">
        <v>5534.8809999999994</v>
      </c>
      <c r="R10" s="106"/>
      <c r="S10" s="106">
        <f t="shared" si="0"/>
        <v>40026</v>
      </c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6"/>
      <c r="AK10" s="106"/>
      <c r="AL10" s="106"/>
      <c r="AN10" s="43">
        <v>40026</v>
      </c>
      <c r="AO10" s="45">
        <f t="shared" si="1"/>
        <v>-3.98599999999999</v>
      </c>
      <c r="AP10" s="45">
        <f t="shared" si="2"/>
        <v>0.15600000000000058</v>
      </c>
      <c r="AQ10" s="45">
        <f t="shared" si="3"/>
        <v>-0.24899999999999523</v>
      </c>
      <c r="AR10" s="45">
        <f t="shared" si="4"/>
        <v>1.7429999999999382</v>
      </c>
      <c r="AS10" s="45">
        <f t="shared" si="5"/>
        <v>0.1460000000000008</v>
      </c>
      <c r="AT10" s="45">
        <f t="shared" si="6"/>
        <v>-1.7810000000000059</v>
      </c>
      <c r="AU10" s="45">
        <f t="shared" si="7"/>
        <v>2.6699999999999591</v>
      </c>
      <c r="AV10" s="45">
        <f t="shared" si="8"/>
        <v>0.66300000000001091</v>
      </c>
      <c r="AW10" s="45">
        <f t="shared" si="9"/>
        <v>-0.32200000000000273</v>
      </c>
      <c r="AX10" s="45">
        <f t="shared" si="10"/>
        <v>0.14199999999999591</v>
      </c>
      <c r="AY10" s="45">
        <f t="shared" si="11"/>
        <v>-15.985000000000014</v>
      </c>
      <c r="AZ10" s="45">
        <f t="shared" si="12"/>
        <v>3.0409999999999968</v>
      </c>
      <c r="BA10" s="45">
        <f t="shared" si="13"/>
        <v>0.69899999999998386</v>
      </c>
      <c r="BB10" s="45">
        <f t="shared" si="14"/>
        <v>1.0609999999999786</v>
      </c>
      <c r="BC10" s="45"/>
      <c r="BD10" s="45">
        <f t="shared" si="15"/>
        <v>-12.020999999999731</v>
      </c>
      <c r="BE10" s="17"/>
      <c r="BF10" s="35"/>
      <c r="BG10" s="35"/>
      <c r="BH10" s="35"/>
      <c r="BI10" s="36"/>
      <c r="BJ10" s="36"/>
      <c r="BK10" s="36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</row>
    <row r="11" spans="1:166" s="44" customFormat="1" ht="18.75" x14ac:dyDescent="0.3">
      <c r="A11" s="88">
        <v>40057</v>
      </c>
      <c r="B11" s="89">
        <v>316.43599999999998</v>
      </c>
      <c r="C11" s="89">
        <v>14.618</v>
      </c>
      <c r="D11" s="89">
        <v>66.540000000000006</v>
      </c>
      <c r="E11" s="89">
        <v>1161.607</v>
      </c>
      <c r="F11" s="89">
        <v>55.822000000000003</v>
      </c>
      <c r="G11" s="89">
        <v>392.71600000000001</v>
      </c>
      <c r="H11" s="89">
        <v>1002.542</v>
      </c>
      <c r="I11" s="89">
        <v>215.65799999999999</v>
      </c>
      <c r="J11" s="89">
        <v>483.512</v>
      </c>
      <c r="K11" s="89">
        <v>139.67500000000001</v>
      </c>
      <c r="L11" s="89">
        <v>792.24400000000003</v>
      </c>
      <c r="M11" s="89">
        <v>330.90899999999999</v>
      </c>
      <c r="N11" s="89">
        <v>239.21799999999999</v>
      </c>
      <c r="O11" s="89">
        <v>340.72</v>
      </c>
      <c r="P11" s="89">
        <v>1.216</v>
      </c>
      <c r="Q11" s="90">
        <v>5553.433</v>
      </c>
      <c r="R11" s="106"/>
      <c r="S11" s="106">
        <f t="shared" si="0"/>
        <v>40057</v>
      </c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6"/>
      <c r="AK11" s="106"/>
      <c r="AL11" s="106"/>
      <c r="AN11" s="43">
        <v>40057</v>
      </c>
      <c r="AO11" s="45">
        <f t="shared" si="1"/>
        <v>0.25599999999997181</v>
      </c>
      <c r="AP11" s="45">
        <f t="shared" si="2"/>
        <v>-0.15300000000000047</v>
      </c>
      <c r="AQ11" s="45">
        <f t="shared" si="3"/>
        <v>0.1039999999999992</v>
      </c>
      <c r="AR11" s="45">
        <f t="shared" si="4"/>
        <v>3.7200000000000273</v>
      </c>
      <c r="AS11" s="45">
        <f t="shared" si="5"/>
        <v>0.16600000000000392</v>
      </c>
      <c r="AT11" s="45">
        <f t="shared" si="6"/>
        <v>0.90399999999999636</v>
      </c>
      <c r="AU11" s="45">
        <f t="shared" si="7"/>
        <v>2.3490000000000464</v>
      </c>
      <c r="AV11" s="45">
        <f t="shared" si="8"/>
        <v>2.6619999999999777</v>
      </c>
      <c r="AW11" s="45">
        <f t="shared" si="9"/>
        <v>-0.22800000000000864</v>
      </c>
      <c r="AX11" s="45">
        <f t="shared" si="10"/>
        <v>-6.6999999999978854E-2</v>
      </c>
      <c r="AY11" s="45">
        <f t="shared" si="11"/>
        <v>3.4740000000000464</v>
      </c>
      <c r="AZ11" s="45">
        <f t="shared" si="12"/>
        <v>2.1429999999999723</v>
      </c>
      <c r="BA11" s="45">
        <f t="shared" si="13"/>
        <v>0.96299999999999386</v>
      </c>
      <c r="BB11" s="45">
        <f t="shared" si="14"/>
        <v>2.3080000000000496</v>
      </c>
      <c r="BC11" s="45"/>
      <c r="BD11" s="45">
        <f t="shared" si="15"/>
        <v>18.552000000000589</v>
      </c>
      <c r="BE11" s="17"/>
      <c r="BF11" s="35"/>
      <c r="BG11" s="35"/>
      <c r="BH11" s="35"/>
      <c r="BI11" s="36"/>
      <c r="BJ11" s="36"/>
      <c r="BK11" s="36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</row>
    <row r="12" spans="1:166" s="44" customFormat="1" ht="18.75" x14ac:dyDescent="0.3">
      <c r="A12" s="88">
        <v>40087</v>
      </c>
      <c r="B12" s="89">
        <v>328.65899999999999</v>
      </c>
      <c r="C12" s="89">
        <v>14.419</v>
      </c>
      <c r="D12" s="89">
        <v>66.671000000000006</v>
      </c>
      <c r="E12" s="89">
        <v>1167.248</v>
      </c>
      <c r="F12" s="89">
        <v>55.965000000000003</v>
      </c>
      <c r="G12" s="89">
        <v>393.84399999999999</v>
      </c>
      <c r="H12" s="89">
        <v>1007.861</v>
      </c>
      <c r="I12" s="89">
        <v>218.876</v>
      </c>
      <c r="J12" s="89">
        <v>485.25</v>
      </c>
      <c r="K12" s="89">
        <v>139.84800000000001</v>
      </c>
      <c r="L12" s="89">
        <v>799.08799999999997</v>
      </c>
      <c r="M12" s="89">
        <v>331.661</v>
      </c>
      <c r="N12" s="89">
        <v>239.92500000000001</v>
      </c>
      <c r="O12" s="89">
        <v>343.77300000000002</v>
      </c>
      <c r="P12" s="89">
        <v>1.181</v>
      </c>
      <c r="Q12" s="90">
        <v>5594.2690000000002</v>
      </c>
      <c r="R12" s="106"/>
      <c r="S12" s="106">
        <f t="shared" si="0"/>
        <v>40087</v>
      </c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6"/>
      <c r="AK12" s="106"/>
      <c r="AL12" s="106"/>
      <c r="AN12" s="43">
        <v>40087</v>
      </c>
      <c r="AO12" s="45">
        <f t="shared" si="1"/>
        <v>12.223000000000013</v>
      </c>
      <c r="AP12" s="45">
        <f t="shared" si="2"/>
        <v>-0.19899999999999984</v>
      </c>
      <c r="AQ12" s="45">
        <f t="shared" si="3"/>
        <v>0.13100000000000023</v>
      </c>
      <c r="AR12" s="45">
        <f t="shared" si="4"/>
        <v>5.6410000000000764</v>
      </c>
      <c r="AS12" s="45">
        <f t="shared" si="5"/>
        <v>0.14300000000000068</v>
      </c>
      <c r="AT12" s="45">
        <f t="shared" si="6"/>
        <v>1.1279999999999859</v>
      </c>
      <c r="AU12" s="45">
        <f t="shared" si="7"/>
        <v>5.31899999999996</v>
      </c>
      <c r="AV12" s="45">
        <f t="shared" si="8"/>
        <v>3.2180000000000177</v>
      </c>
      <c r="AW12" s="45">
        <f t="shared" si="9"/>
        <v>1.7379999999999995</v>
      </c>
      <c r="AX12" s="45">
        <f t="shared" si="10"/>
        <v>0.17300000000000182</v>
      </c>
      <c r="AY12" s="45">
        <f t="shared" si="11"/>
        <v>6.8439999999999372</v>
      </c>
      <c r="AZ12" s="45">
        <f t="shared" si="12"/>
        <v>0.75200000000000955</v>
      </c>
      <c r="BA12" s="45">
        <f t="shared" si="13"/>
        <v>0.70700000000002206</v>
      </c>
      <c r="BB12" s="45">
        <f t="shared" si="14"/>
        <v>3.0529999999999973</v>
      </c>
      <c r="BC12" s="45"/>
      <c r="BD12" s="45">
        <f t="shared" si="15"/>
        <v>40.83600000000024</v>
      </c>
      <c r="BE12" s="17"/>
      <c r="BF12" s="35"/>
      <c r="BG12" s="35"/>
      <c r="BH12" s="35"/>
      <c r="BI12" s="36"/>
      <c r="BJ12" s="36"/>
      <c r="BK12" s="36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</row>
    <row r="13" spans="1:166" s="44" customFormat="1" ht="18.75" x14ac:dyDescent="0.3">
      <c r="A13" s="88">
        <v>40118</v>
      </c>
      <c r="B13" s="89">
        <v>331.72300000000001</v>
      </c>
      <c r="C13" s="89">
        <v>14.167</v>
      </c>
      <c r="D13" s="89">
        <v>66.525999999999996</v>
      </c>
      <c r="E13" s="89">
        <v>1168.509</v>
      </c>
      <c r="F13" s="89">
        <v>56.06</v>
      </c>
      <c r="G13" s="89">
        <v>394.53800000000001</v>
      </c>
      <c r="H13" s="89">
        <v>1015.365</v>
      </c>
      <c r="I13" s="89">
        <v>220.977</v>
      </c>
      <c r="J13" s="89">
        <v>486.76499999999999</v>
      </c>
      <c r="K13" s="89">
        <v>140.249</v>
      </c>
      <c r="L13" s="89">
        <v>803.55200000000002</v>
      </c>
      <c r="M13" s="89">
        <v>331.44900000000001</v>
      </c>
      <c r="N13" s="89">
        <v>240.89400000000001</v>
      </c>
      <c r="O13" s="89">
        <v>344.947</v>
      </c>
      <c r="P13" s="89">
        <v>1.1870000000000001</v>
      </c>
      <c r="Q13" s="90">
        <v>5616.9079999999994</v>
      </c>
      <c r="R13" s="106"/>
      <c r="S13" s="106">
        <f t="shared" si="0"/>
        <v>40118</v>
      </c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6"/>
      <c r="AK13" s="106"/>
      <c r="AL13" s="106"/>
      <c r="AN13" s="43">
        <v>40118</v>
      </c>
      <c r="AO13" s="45">
        <f t="shared" si="1"/>
        <v>3.0640000000000214</v>
      </c>
      <c r="AP13" s="45">
        <f t="shared" si="2"/>
        <v>-0.25200000000000067</v>
      </c>
      <c r="AQ13" s="45">
        <f t="shared" si="3"/>
        <v>-0.14500000000001023</v>
      </c>
      <c r="AR13" s="45">
        <f t="shared" si="4"/>
        <v>1.2609999999999673</v>
      </c>
      <c r="AS13" s="45">
        <f t="shared" si="5"/>
        <v>9.4999999999998863E-2</v>
      </c>
      <c r="AT13" s="45">
        <f t="shared" si="6"/>
        <v>0.69400000000001683</v>
      </c>
      <c r="AU13" s="45">
        <f t="shared" si="7"/>
        <v>7.5040000000000191</v>
      </c>
      <c r="AV13" s="45">
        <f t="shared" si="8"/>
        <v>2.1009999999999991</v>
      </c>
      <c r="AW13" s="45">
        <f t="shared" si="9"/>
        <v>1.5149999999999864</v>
      </c>
      <c r="AX13" s="45">
        <f t="shared" si="10"/>
        <v>0.40099999999998204</v>
      </c>
      <c r="AY13" s="45">
        <f t="shared" si="11"/>
        <v>4.4640000000000555</v>
      </c>
      <c r="AZ13" s="45">
        <f t="shared" si="12"/>
        <v>-0.21199999999998909</v>
      </c>
      <c r="BA13" s="45">
        <f t="shared" si="13"/>
        <v>0.96899999999999409</v>
      </c>
      <c r="BB13" s="45">
        <f t="shared" si="14"/>
        <v>1.1739999999999782</v>
      </c>
      <c r="BC13" s="45"/>
      <c r="BD13" s="45">
        <f t="shared" si="15"/>
        <v>22.638999999999214</v>
      </c>
      <c r="BE13" s="17"/>
      <c r="BF13" s="35"/>
      <c r="BG13" s="35"/>
      <c r="BH13" s="35"/>
      <c r="BI13" s="36"/>
      <c r="BJ13" s="36"/>
      <c r="BK13" s="36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</row>
    <row r="14" spans="1:166" s="44" customFormat="1" ht="18.75" x14ac:dyDescent="0.3">
      <c r="A14" s="88">
        <v>40148</v>
      </c>
      <c r="B14" s="89">
        <v>320.827</v>
      </c>
      <c r="C14" s="89">
        <v>14.257999999999999</v>
      </c>
      <c r="D14" s="89">
        <v>66.566000000000003</v>
      </c>
      <c r="E14" s="89">
        <v>1168.2470000000001</v>
      </c>
      <c r="F14" s="89">
        <v>56.110999999999997</v>
      </c>
      <c r="G14" s="89">
        <v>383.75700000000001</v>
      </c>
      <c r="H14" s="89">
        <v>1027.364</v>
      </c>
      <c r="I14" s="89">
        <v>227.066</v>
      </c>
      <c r="J14" s="89">
        <v>488.745</v>
      </c>
      <c r="K14" s="89">
        <v>139.988</v>
      </c>
      <c r="L14" s="89">
        <v>821.21900000000005</v>
      </c>
      <c r="M14" s="89">
        <v>330</v>
      </c>
      <c r="N14" s="89">
        <v>241.905</v>
      </c>
      <c r="O14" s="89">
        <v>350.25700000000001</v>
      </c>
      <c r="P14" s="89">
        <v>1.1950000000000001</v>
      </c>
      <c r="Q14" s="90">
        <v>5637.5049999999983</v>
      </c>
      <c r="R14" s="106"/>
      <c r="S14" s="106">
        <f t="shared" si="0"/>
        <v>40148</v>
      </c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6"/>
      <c r="AK14" s="106"/>
      <c r="AL14" s="106"/>
      <c r="AN14" s="43">
        <v>40148</v>
      </c>
      <c r="AO14" s="45">
        <f t="shared" si="1"/>
        <v>-10.896000000000015</v>
      </c>
      <c r="AP14" s="45">
        <f t="shared" si="2"/>
        <v>9.0999999999999304E-2</v>
      </c>
      <c r="AQ14" s="45">
        <f t="shared" si="3"/>
        <v>4.0000000000006253E-2</v>
      </c>
      <c r="AR14" s="45">
        <f t="shared" si="4"/>
        <v>-0.26199999999994361</v>
      </c>
      <c r="AS14" s="45">
        <f t="shared" si="5"/>
        <v>5.0999999999994827E-2</v>
      </c>
      <c r="AT14" s="45">
        <f t="shared" si="6"/>
        <v>-10.781000000000006</v>
      </c>
      <c r="AU14" s="45">
        <f t="shared" si="7"/>
        <v>11.999000000000024</v>
      </c>
      <c r="AV14" s="45">
        <f t="shared" si="8"/>
        <v>6.0889999999999986</v>
      </c>
      <c r="AW14" s="45">
        <f t="shared" si="9"/>
        <v>1.9800000000000182</v>
      </c>
      <c r="AX14" s="45">
        <f t="shared" si="10"/>
        <v>-0.26099999999999568</v>
      </c>
      <c r="AY14" s="45">
        <f t="shared" si="11"/>
        <v>17.66700000000003</v>
      </c>
      <c r="AZ14" s="45">
        <f t="shared" si="12"/>
        <v>-1.4490000000000123</v>
      </c>
      <c r="BA14" s="45">
        <f t="shared" si="13"/>
        <v>1.0109999999999957</v>
      </c>
      <c r="BB14" s="45">
        <f t="shared" si="14"/>
        <v>5.3100000000000023</v>
      </c>
      <c r="BC14" s="45"/>
      <c r="BD14" s="45">
        <f t="shared" si="15"/>
        <v>20.596999999998843</v>
      </c>
      <c r="BE14" s="17"/>
      <c r="BF14" s="35"/>
      <c r="BG14" s="35"/>
      <c r="BH14" s="35"/>
      <c r="BI14" s="36"/>
      <c r="BJ14" s="36"/>
      <c r="BK14" s="36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</row>
    <row r="15" spans="1:166" s="44" customFormat="1" ht="18" customHeight="1" x14ac:dyDescent="0.3">
      <c r="A15" s="88">
        <v>40179</v>
      </c>
      <c r="B15" s="89">
        <v>323.65899999999999</v>
      </c>
      <c r="C15" s="89">
        <v>14.349</v>
      </c>
      <c r="D15" s="89">
        <v>66.850999999999999</v>
      </c>
      <c r="E15" s="89">
        <v>1167.0350000000001</v>
      </c>
      <c r="F15" s="89">
        <v>56.173000000000002</v>
      </c>
      <c r="G15" s="89">
        <v>379.87</v>
      </c>
      <c r="H15" s="89">
        <v>1031.837</v>
      </c>
      <c r="I15" s="89">
        <v>238.47300000000001</v>
      </c>
      <c r="J15" s="89">
        <v>489.46800000000002</v>
      </c>
      <c r="K15" s="89">
        <v>140.57400000000001</v>
      </c>
      <c r="L15" s="89">
        <v>826.76400000000001</v>
      </c>
      <c r="M15" s="89">
        <v>315.69600000000003</v>
      </c>
      <c r="N15" s="89">
        <v>243.625</v>
      </c>
      <c r="O15" s="89">
        <v>350.899</v>
      </c>
      <c r="P15" s="89">
        <v>1.181</v>
      </c>
      <c r="Q15" s="90">
        <v>5646.4539999999997</v>
      </c>
      <c r="R15" s="106"/>
      <c r="S15" s="106">
        <f t="shared" si="0"/>
        <v>40179</v>
      </c>
      <c r="T15" s="107">
        <f t="shared" ref="T15:AI15" si="16">B15-B3</f>
        <v>-9.6370000000000005</v>
      </c>
      <c r="U15" s="107">
        <f t="shared" si="16"/>
        <v>-0.60699999999999932</v>
      </c>
      <c r="V15" s="107">
        <f t="shared" si="16"/>
        <v>-1.7530000000000001</v>
      </c>
      <c r="W15" s="107">
        <f t="shared" si="16"/>
        <v>-14.817999999999984</v>
      </c>
      <c r="X15" s="107">
        <f t="shared" si="16"/>
        <v>1.7830000000000013</v>
      </c>
      <c r="Y15" s="107">
        <f t="shared" si="16"/>
        <v>-16.613</v>
      </c>
      <c r="Z15" s="107">
        <f t="shared" si="16"/>
        <v>11.105999999999995</v>
      </c>
      <c r="AA15" s="107">
        <f t="shared" si="16"/>
        <v>4.7470000000000141</v>
      </c>
      <c r="AB15" s="107">
        <f t="shared" si="16"/>
        <v>8.0000000000381988E-3</v>
      </c>
      <c r="AC15" s="107">
        <f t="shared" si="16"/>
        <v>-4.125</v>
      </c>
      <c r="AD15" s="107">
        <f t="shared" si="16"/>
        <v>-4.5839999999999463</v>
      </c>
      <c r="AE15" s="107">
        <f t="shared" si="16"/>
        <v>5.9600000000000364</v>
      </c>
      <c r="AF15" s="107">
        <f t="shared" si="16"/>
        <v>9.8449999999999989</v>
      </c>
      <c r="AG15" s="107">
        <f t="shared" si="16"/>
        <v>5.5009999999999764</v>
      </c>
      <c r="AH15" s="107">
        <f t="shared" si="16"/>
        <v>-0.31999999999999984</v>
      </c>
      <c r="AI15" s="107">
        <f t="shared" si="16"/>
        <v>-13.507000000000517</v>
      </c>
      <c r="AJ15" s="106"/>
      <c r="AK15" s="106"/>
      <c r="AL15" s="106"/>
      <c r="AN15" s="43">
        <v>40179</v>
      </c>
      <c r="AO15" s="45">
        <f t="shared" si="1"/>
        <v>2.8319999999999936</v>
      </c>
      <c r="AP15" s="45">
        <f t="shared" si="2"/>
        <v>9.100000000000108E-2</v>
      </c>
      <c r="AQ15" s="45">
        <f t="shared" si="3"/>
        <v>0.28499999999999659</v>
      </c>
      <c r="AR15" s="45">
        <f t="shared" si="4"/>
        <v>-1.2119999999999891</v>
      </c>
      <c r="AS15" s="45">
        <f t="shared" si="5"/>
        <v>6.2000000000004718E-2</v>
      </c>
      <c r="AT15" s="45">
        <f t="shared" si="6"/>
        <v>-3.8870000000000005</v>
      </c>
      <c r="AU15" s="45">
        <f t="shared" si="7"/>
        <v>4.4729999999999563</v>
      </c>
      <c r="AV15" s="45">
        <f t="shared" si="8"/>
        <v>11.407000000000011</v>
      </c>
      <c r="AW15" s="45">
        <f t="shared" si="9"/>
        <v>0.72300000000001319</v>
      </c>
      <c r="AX15" s="45">
        <f t="shared" si="10"/>
        <v>0.58600000000001273</v>
      </c>
      <c r="AY15" s="45">
        <f t="shared" si="11"/>
        <v>5.5449999999999591</v>
      </c>
      <c r="AZ15" s="45">
        <f t="shared" si="12"/>
        <v>-14.303999999999974</v>
      </c>
      <c r="BA15" s="45">
        <f t="shared" si="13"/>
        <v>1.7199999999999989</v>
      </c>
      <c r="BB15" s="45">
        <f t="shared" si="14"/>
        <v>0.64199999999999591</v>
      </c>
      <c r="BC15" s="45"/>
      <c r="BD15" s="45">
        <f t="shared" si="15"/>
        <v>8.9490000000014334</v>
      </c>
      <c r="BE15" s="17"/>
      <c r="BF15" s="164">
        <v>2010</v>
      </c>
      <c r="BG15" s="167" t="s">
        <v>38</v>
      </c>
      <c r="BH15" s="168" t="str">
        <f>$AU$2</f>
        <v>Comercio y reparaciones</v>
      </c>
      <c r="BI15" s="36"/>
      <c r="BJ15" s="36"/>
      <c r="BK15" s="36"/>
      <c r="BL15" s="164">
        <v>2010</v>
      </c>
      <c r="BM15" s="167" t="s">
        <v>38</v>
      </c>
      <c r="BN15" s="168" t="str">
        <f>BH15</f>
        <v>Comercio y reparaciones</v>
      </c>
      <c r="BO15" s="46"/>
      <c r="BP15" s="164">
        <v>2013</v>
      </c>
      <c r="BQ15" s="167" t="s">
        <v>38</v>
      </c>
      <c r="BR15" s="168" t="str">
        <f>BH51</f>
        <v>Comercio y reparaciones</v>
      </c>
      <c r="BS15" s="46"/>
      <c r="BT15" s="164">
        <v>2016</v>
      </c>
      <c r="BU15" s="172" t="s">
        <v>38</v>
      </c>
      <c r="BV15" s="168" t="str">
        <f>BH87</f>
        <v>Comercio y reparaciones</v>
      </c>
      <c r="BW15" s="46"/>
      <c r="BX15" s="164">
        <v>2019</v>
      </c>
      <c r="BY15" s="167" t="s">
        <v>38</v>
      </c>
      <c r="BZ15" s="168" t="str">
        <f>BH123</f>
        <v>Explotación de 
minas y canteras</v>
      </c>
      <c r="CA15" s="46"/>
      <c r="CB15" s="164">
        <v>2022</v>
      </c>
      <c r="CC15" s="167" t="s">
        <v>38</v>
      </c>
      <c r="CD15" s="168" t="str">
        <f>BH159</f>
        <v>Comercio y reparaciones</v>
      </c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</row>
    <row r="16" spans="1:166" s="44" customFormat="1" ht="18" customHeight="1" x14ac:dyDescent="0.3">
      <c r="A16" s="88">
        <v>40210</v>
      </c>
      <c r="B16" s="89">
        <v>332.51499999999999</v>
      </c>
      <c r="C16" s="89">
        <v>14.766</v>
      </c>
      <c r="D16" s="89">
        <v>67.305000000000007</v>
      </c>
      <c r="E16" s="89">
        <v>1176.9839999999999</v>
      </c>
      <c r="F16" s="89">
        <v>56.076000000000001</v>
      </c>
      <c r="G16" s="89">
        <v>386.255</v>
      </c>
      <c r="H16" s="89">
        <v>1032.21</v>
      </c>
      <c r="I16" s="89">
        <v>236.601</v>
      </c>
      <c r="J16" s="89">
        <v>490.01799999999997</v>
      </c>
      <c r="K16" s="89">
        <v>140.553</v>
      </c>
      <c r="L16" s="89">
        <v>831.43899999999996</v>
      </c>
      <c r="M16" s="89">
        <v>316.35599999999999</v>
      </c>
      <c r="N16" s="89">
        <v>243.898</v>
      </c>
      <c r="O16" s="89">
        <v>352.846</v>
      </c>
      <c r="P16" s="89">
        <v>1.1879999999999999</v>
      </c>
      <c r="Q16" s="90">
        <v>5679.01</v>
      </c>
      <c r="R16" s="106"/>
      <c r="S16" s="106">
        <f t="shared" si="0"/>
        <v>40210</v>
      </c>
      <c r="T16" s="107">
        <f t="shared" ref="T16:AI16" si="17">B16-B4</f>
        <v>-4.8969999999999914</v>
      </c>
      <c r="U16" s="107">
        <f t="shared" si="17"/>
        <v>-0.57199999999999918</v>
      </c>
      <c r="V16" s="107">
        <f t="shared" si="17"/>
        <v>-1.0829999999999984</v>
      </c>
      <c r="W16" s="107">
        <f t="shared" si="17"/>
        <v>-4.1560000000001764</v>
      </c>
      <c r="X16" s="107">
        <f t="shared" si="17"/>
        <v>1.6169999999999973</v>
      </c>
      <c r="Y16" s="107">
        <f t="shared" si="17"/>
        <v>-11.605999999999995</v>
      </c>
      <c r="Z16" s="107">
        <f t="shared" si="17"/>
        <v>15.412000000000035</v>
      </c>
      <c r="AA16" s="107">
        <f t="shared" si="17"/>
        <v>4.6699999999999875</v>
      </c>
      <c r="AB16" s="107">
        <f t="shared" si="17"/>
        <v>2.81899999999996</v>
      </c>
      <c r="AC16" s="107">
        <f t="shared" si="17"/>
        <v>-0.79500000000001592</v>
      </c>
      <c r="AD16" s="107">
        <f t="shared" si="17"/>
        <v>6.4619999999999891</v>
      </c>
      <c r="AE16" s="107">
        <f t="shared" si="17"/>
        <v>6.7010000000000218</v>
      </c>
      <c r="AF16" s="107">
        <f t="shared" si="17"/>
        <v>9.2539999999999907</v>
      </c>
      <c r="AG16" s="107">
        <f t="shared" si="17"/>
        <v>8.1259999999999764</v>
      </c>
      <c r="AH16" s="107">
        <f t="shared" si="17"/>
        <v>-0.32299999999999995</v>
      </c>
      <c r="AI16" s="107">
        <f t="shared" si="17"/>
        <v>31.628999999998996</v>
      </c>
      <c r="AJ16" s="106"/>
      <c r="AK16" s="106"/>
      <c r="AL16" s="106"/>
      <c r="AN16" s="43">
        <v>40210</v>
      </c>
      <c r="AO16" s="45">
        <f t="shared" si="1"/>
        <v>8.8559999999999945</v>
      </c>
      <c r="AP16" s="45">
        <f t="shared" si="2"/>
        <v>0.41699999999999982</v>
      </c>
      <c r="AQ16" s="45">
        <f t="shared" si="3"/>
        <v>0.45400000000000773</v>
      </c>
      <c r="AR16" s="45">
        <f t="shared" si="4"/>
        <v>9.9489999999998417</v>
      </c>
      <c r="AS16" s="45">
        <f t="shared" si="5"/>
        <v>-9.7000000000001307E-2</v>
      </c>
      <c r="AT16" s="45">
        <f t="shared" si="6"/>
        <v>6.3849999999999909</v>
      </c>
      <c r="AU16" s="45">
        <f t="shared" si="7"/>
        <v>0.37300000000004729</v>
      </c>
      <c r="AV16" s="45">
        <f t="shared" si="8"/>
        <v>-1.8720000000000141</v>
      </c>
      <c r="AW16" s="45">
        <f t="shared" si="9"/>
        <v>0.54999999999995453</v>
      </c>
      <c r="AX16" s="45">
        <f t="shared" si="10"/>
        <v>-2.1000000000015007E-2</v>
      </c>
      <c r="AY16" s="45">
        <f t="shared" si="11"/>
        <v>4.6749999999999545</v>
      </c>
      <c r="AZ16" s="45">
        <f t="shared" si="12"/>
        <v>0.65999999999996817</v>
      </c>
      <c r="BA16" s="45">
        <f t="shared" si="13"/>
        <v>0.27299999999999613</v>
      </c>
      <c r="BB16" s="45">
        <f t="shared" si="14"/>
        <v>1.9470000000000027</v>
      </c>
      <c r="BC16" s="45"/>
      <c r="BD16" s="45">
        <f t="shared" si="15"/>
        <v>32.556000000000495</v>
      </c>
      <c r="BE16" s="17"/>
      <c r="BF16" s="165"/>
      <c r="BG16" s="167"/>
      <c r="BH16" s="168"/>
      <c r="BI16" s="36"/>
      <c r="BJ16" s="36"/>
      <c r="BK16" s="36"/>
      <c r="BL16" s="165"/>
      <c r="BM16" s="167"/>
      <c r="BN16" s="168"/>
      <c r="BO16" s="46"/>
      <c r="BP16" s="165"/>
      <c r="BQ16" s="167"/>
      <c r="BR16" s="168"/>
      <c r="BS16" s="46"/>
      <c r="BT16" s="165"/>
      <c r="BU16" s="173"/>
      <c r="BV16" s="168"/>
      <c r="BW16" s="46"/>
      <c r="BX16" s="165"/>
      <c r="BY16" s="167"/>
      <c r="BZ16" s="168"/>
      <c r="CA16" s="46"/>
      <c r="CB16" s="165"/>
      <c r="CC16" s="167"/>
      <c r="CD16" s="168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</row>
    <row r="17" spans="1:166" s="44" customFormat="1" ht="18" customHeight="1" x14ac:dyDescent="0.3">
      <c r="A17" s="88">
        <v>40238</v>
      </c>
      <c r="B17" s="89">
        <v>343.66199999999998</v>
      </c>
      <c r="C17" s="89">
        <v>14.927</v>
      </c>
      <c r="D17" s="89">
        <v>67.8</v>
      </c>
      <c r="E17" s="89">
        <v>1184.7080000000001</v>
      </c>
      <c r="F17" s="89">
        <v>56.104999999999997</v>
      </c>
      <c r="G17" s="89">
        <v>392.92</v>
      </c>
      <c r="H17" s="89">
        <v>1031.1969999999999</v>
      </c>
      <c r="I17" s="89">
        <v>226.76</v>
      </c>
      <c r="J17" s="89">
        <v>493.40800000000002</v>
      </c>
      <c r="K17" s="89">
        <v>141.16999999999999</v>
      </c>
      <c r="L17" s="89">
        <v>831.61199999999997</v>
      </c>
      <c r="M17" s="89">
        <v>324.63799999999998</v>
      </c>
      <c r="N17" s="89">
        <v>244.672</v>
      </c>
      <c r="O17" s="89">
        <v>349.13799999999998</v>
      </c>
      <c r="P17" s="89">
        <v>1.155</v>
      </c>
      <c r="Q17" s="90">
        <v>5703.8719999999994</v>
      </c>
      <c r="R17" s="106"/>
      <c r="S17" s="106">
        <f t="shared" si="0"/>
        <v>40238</v>
      </c>
      <c r="T17" s="107">
        <f t="shared" ref="T17:AI17" si="18">B17-B5</f>
        <v>-4.2189999999999941</v>
      </c>
      <c r="U17" s="107">
        <f t="shared" si="18"/>
        <v>-0.74600000000000044</v>
      </c>
      <c r="V17" s="107">
        <f t="shared" si="18"/>
        <v>0.11199999999999477</v>
      </c>
      <c r="W17" s="107">
        <f t="shared" si="18"/>
        <v>8.9529999999999745</v>
      </c>
      <c r="X17" s="107">
        <f t="shared" si="18"/>
        <v>1.644999999999996</v>
      </c>
      <c r="Y17" s="107">
        <f t="shared" si="18"/>
        <v>-7.007000000000005</v>
      </c>
      <c r="Z17" s="107">
        <f t="shared" si="18"/>
        <v>20.41599999999994</v>
      </c>
      <c r="AA17" s="107">
        <f t="shared" si="18"/>
        <v>4.7980000000000018</v>
      </c>
      <c r="AB17" s="107">
        <f t="shared" si="18"/>
        <v>5.7490000000000236</v>
      </c>
      <c r="AC17" s="107">
        <f t="shared" si="18"/>
        <v>0.55999999999997385</v>
      </c>
      <c r="AD17" s="107">
        <f t="shared" si="18"/>
        <v>12.975999999999999</v>
      </c>
      <c r="AE17" s="107">
        <f t="shared" si="18"/>
        <v>8.0059999999999718</v>
      </c>
      <c r="AF17" s="107">
        <f t="shared" si="18"/>
        <v>9.86099999999999</v>
      </c>
      <c r="AG17" s="107">
        <f t="shared" si="18"/>
        <v>8.1639999999999873</v>
      </c>
      <c r="AH17" s="107">
        <f t="shared" si="18"/>
        <v>-0.25800000000000001</v>
      </c>
      <c r="AI17" s="107">
        <f t="shared" si="18"/>
        <v>69.010000000000218</v>
      </c>
      <c r="AJ17" s="106"/>
      <c r="AK17" s="106"/>
      <c r="AL17" s="106"/>
      <c r="AN17" s="43">
        <v>40238</v>
      </c>
      <c r="AO17" s="45">
        <f t="shared" si="1"/>
        <v>11.146999999999991</v>
      </c>
      <c r="AP17" s="45">
        <f t="shared" si="2"/>
        <v>0.16099999999999959</v>
      </c>
      <c r="AQ17" s="45">
        <f t="shared" si="3"/>
        <v>0.49499999999999034</v>
      </c>
      <c r="AR17" s="45">
        <f t="shared" si="4"/>
        <v>7.7240000000001601</v>
      </c>
      <c r="AS17" s="45">
        <f t="shared" si="5"/>
        <v>2.8999999999996362E-2</v>
      </c>
      <c r="AT17" s="45">
        <f t="shared" si="6"/>
        <v>6.6650000000000205</v>
      </c>
      <c r="AU17" s="45">
        <f t="shared" si="7"/>
        <v>-1.0130000000001473</v>
      </c>
      <c r="AV17" s="45">
        <f t="shared" si="8"/>
        <v>-9.8410000000000082</v>
      </c>
      <c r="AW17" s="45">
        <f t="shared" si="9"/>
        <v>3.3900000000000432</v>
      </c>
      <c r="AX17" s="45">
        <f t="shared" si="10"/>
        <v>0.61699999999999022</v>
      </c>
      <c r="AY17" s="45">
        <f t="shared" si="11"/>
        <v>0.17300000000000182</v>
      </c>
      <c r="AZ17" s="45">
        <f t="shared" si="12"/>
        <v>8.2819999999999823</v>
      </c>
      <c r="BA17" s="45">
        <f t="shared" si="13"/>
        <v>0.77400000000000091</v>
      </c>
      <c r="BB17" s="45">
        <f t="shared" si="14"/>
        <v>-3.7080000000000268</v>
      </c>
      <c r="BC17" s="45"/>
      <c r="BD17" s="45">
        <f t="shared" si="15"/>
        <v>24.861999999999171</v>
      </c>
      <c r="BE17" s="17"/>
      <c r="BF17" s="165"/>
      <c r="BG17" s="167"/>
      <c r="BH17" s="168"/>
      <c r="BI17" s="36"/>
      <c r="BJ17" s="36"/>
      <c r="BK17" s="36"/>
      <c r="BL17" s="165"/>
      <c r="BM17" s="167"/>
      <c r="BN17" s="168"/>
      <c r="BO17" s="46"/>
      <c r="BP17" s="165"/>
      <c r="BQ17" s="167"/>
      <c r="BR17" s="168"/>
      <c r="BS17" s="46"/>
      <c r="BT17" s="165"/>
      <c r="BU17" s="173"/>
      <c r="BV17" s="168"/>
      <c r="BW17" s="46"/>
      <c r="BX17" s="165"/>
      <c r="BY17" s="167"/>
      <c r="BZ17" s="168"/>
      <c r="CA17" s="46"/>
      <c r="CB17" s="165"/>
      <c r="CC17" s="167"/>
      <c r="CD17" s="168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</row>
    <row r="18" spans="1:166" s="44" customFormat="1" ht="18" customHeight="1" x14ac:dyDescent="0.3">
      <c r="A18" s="88">
        <v>40269</v>
      </c>
      <c r="B18" s="89">
        <v>336.315</v>
      </c>
      <c r="C18" s="89">
        <v>14.826000000000001</v>
      </c>
      <c r="D18" s="89">
        <v>67.936999999999998</v>
      </c>
      <c r="E18" s="89">
        <v>1184.999</v>
      </c>
      <c r="F18" s="89">
        <v>56.128999999999998</v>
      </c>
      <c r="G18" s="89">
        <v>391.66500000000002</v>
      </c>
      <c r="H18" s="89">
        <v>1027.604</v>
      </c>
      <c r="I18" s="89">
        <v>222.61500000000001</v>
      </c>
      <c r="J18" s="89">
        <v>493.69499999999999</v>
      </c>
      <c r="K18" s="89">
        <v>141.46600000000001</v>
      </c>
      <c r="L18" s="89">
        <v>821.97400000000005</v>
      </c>
      <c r="M18" s="89">
        <v>331.63400000000001</v>
      </c>
      <c r="N18" s="89">
        <v>244.54900000000001</v>
      </c>
      <c r="O18" s="89">
        <v>347.44600000000003</v>
      </c>
      <c r="P18" s="89">
        <v>1.117</v>
      </c>
      <c r="Q18" s="90">
        <v>5683.9710000000005</v>
      </c>
      <c r="R18" s="106"/>
      <c r="S18" s="106">
        <f t="shared" si="0"/>
        <v>40269</v>
      </c>
      <c r="T18" s="107">
        <f t="shared" ref="T18:AI18" si="19">B18-B6</f>
        <v>1.9209999999999923</v>
      </c>
      <c r="U18" s="107">
        <f t="shared" si="19"/>
        <v>-0.82299999999999862</v>
      </c>
      <c r="V18" s="107">
        <f t="shared" si="19"/>
        <v>0.93500000000000227</v>
      </c>
      <c r="W18" s="107">
        <f t="shared" si="19"/>
        <v>22.107999999999947</v>
      </c>
      <c r="X18" s="107">
        <f t="shared" si="19"/>
        <v>1.5189999999999984</v>
      </c>
      <c r="Y18" s="107">
        <f t="shared" si="19"/>
        <v>-5.1519999999999868</v>
      </c>
      <c r="Z18" s="107">
        <f t="shared" si="19"/>
        <v>25.311000000000035</v>
      </c>
      <c r="AA18" s="107">
        <f t="shared" si="19"/>
        <v>5.1700000000000159</v>
      </c>
      <c r="AB18" s="107">
        <f t="shared" si="19"/>
        <v>7.7740000000000009</v>
      </c>
      <c r="AC18" s="107">
        <f t="shared" si="19"/>
        <v>1.7690000000000055</v>
      </c>
      <c r="AD18" s="107">
        <f t="shared" si="19"/>
        <v>19.241000000000099</v>
      </c>
      <c r="AE18" s="107">
        <f t="shared" si="19"/>
        <v>8.9480000000000359</v>
      </c>
      <c r="AF18" s="107">
        <f t="shared" si="19"/>
        <v>9.9110000000000014</v>
      </c>
      <c r="AG18" s="107">
        <f t="shared" si="19"/>
        <v>9.0080000000000382</v>
      </c>
      <c r="AH18" s="107">
        <f t="shared" si="19"/>
        <v>-0.22799999999999998</v>
      </c>
      <c r="AI18" s="107">
        <f t="shared" si="19"/>
        <v>107.41200000000026</v>
      </c>
      <c r="AJ18" s="106"/>
      <c r="AK18" s="106"/>
      <c r="AL18" s="106"/>
      <c r="AN18" s="43">
        <v>40269</v>
      </c>
      <c r="AO18" s="45">
        <f t="shared" si="1"/>
        <v>-7.34699999999998</v>
      </c>
      <c r="AP18" s="45">
        <f t="shared" si="2"/>
        <v>-0.10099999999999909</v>
      </c>
      <c r="AQ18" s="45">
        <f t="shared" si="3"/>
        <v>0.13700000000000045</v>
      </c>
      <c r="AR18" s="45">
        <f t="shared" si="4"/>
        <v>0.29099999999993997</v>
      </c>
      <c r="AS18" s="45">
        <f t="shared" si="5"/>
        <v>2.4000000000000909E-2</v>
      </c>
      <c r="AT18" s="45">
        <f t="shared" si="6"/>
        <v>-1.2549999999999955</v>
      </c>
      <c r="AU18" s="45">
        <f t="shared" si="7"/>
        <v>-3.5929999999998472</v>
      </c>
      <c r="AV18" s="45">
        <f t="shared" si="8"/>
        <v>-4.1449999999999818</v>
      </c>
      <c r="AW18" s="45">
        <f t="shared" si="9"/>
        <v>0.28699999999997772</v>
      </c>
      <c r="AX18" s="45">
        <f t="shared" si="10"/>
        <v>0.29600000000002069</v>
      </c>
      <c r="AY18" s="45">
        <f t="shared" si="11"/>
        <v>-9.63799999999992</v>
      </c>
      <c r="AZ18" s="45">
        <f t="shared" si="12"/>
        <v>6.9960000000000377</v>
      </c>
      <c r="BA18" s="45">
        <f t="shared" si="13"/>
        <v>-0.12299999999999045</v>
      </c>
      <c r="BB18" s="45">
        <f t="shared" si="14"/>
        <v>-1.6919999999999504</v>
      </c>
      <c r="BC18" s="45"/>
      <c r="BD18" s="45">
        <f t="shared" si="15"/>
        <v>-19.90099999999893</v>
      </c>
      <c r="BE18" s="17"/>
      <c r="BF18" s="165"/>
      <c r="BG18" s="167"/>
      <c r="BH18" s="168"/>
      <c r="BI18" s="36"/>
      <c r="BJ18" s="36"/>
      <c r="BK18" s="36"/>
      <c r="BL18" s="165"/>
      <c r="BM18" s="167"/>
      <c r="BN18" s="168"/>
      <c r="BO18" s="46"/>
      <c r="BP18" s="165"/>
      <c r="BQ18" s="167"/>
      <c r="BR18" s="168"/>
      <c r="BS18" s="46"/>
      <c r="BT18" s="165"/>
      <c r="BU18" s="174"/>
      <c r="BV18" s="168"/>
      <c r="BW18" s="46"/>
      <c r="BX18" s="165"/>
      <c r="BY18" s="167"/>
      <c r="BZ18" s="168"/>
      <c r="CA18" s="46"/>
      <c r="CB18" s="165"/>
      <c r="CC18" s="167"/>
      <c r="CD18" s="168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</row>
    <row r="19" spans="1:166" s="44" customFormat="1" ht="18" customHeight="1" x14ac:dyDescent="0.3">
      <c r="A19" s="88">
        <v>40299</v>
      </c>
      <c r="B19" s="89">
        <v>322.72500000000002</v>
      </c>
      <c r="C19" s="89">
        <v>14.528</v>
      </c>
      <c r="D19" s="89">
        <v>67.936000000000007</v>
      </c>
      <c r="E19" s="89">
        <v>1183.3679999999999</v>
      </c>
      <c r="F19" s="89">
        <v>56.207000000000001</v>
      </c>
      <c r="G19" s="89">
        <v>391.22699999999998</v>
      </c>
      <c r="H19" s="89">
        <v>1025.942</v>
      </c>
      <c r="I19" s="89">
        <v>219.50299999999999</v>
      </c>
      <c r="J19" s="89">
        <v>492.61799999999999</v>
      </c>
      <c r="K19" s="89">
        <v>142.28200000000001</v>
      </c>
      <c r="L19" s="89">
        <v>816.70699999999999</v>
      </c>
      <c r="M19" s="89">
        <v>335.18900000000002</v>
      </c>
      <c r="N19" s="89">
        <v>245.41399999999999</v>
      </c>
      <c r="O19" s="89">
        <v>347.29899999999998</v>
      </c>
      <c r="P19" s="89">
        <v>1.0920000000000001</v>
      </c>
      <c r="Q19" s="90">
        <v>5662.0370000000003</v>
      </c>
      <c r="R19" s="106"/>
      <c r="S19" s="106">
        <f t="shared" si="0"/>
        <v>40299</v>
      </c>
      <c r="T19" s="107">
        <f t="shared" ref="T19:AI19" si="20">B19-B7</f>
        <v>-0.21899999999999409</v>
      </c>
      <c r="U19" s="107">
        <f t="shared" si="20"/>
        <v>-1.0909999999999993</v>
      </c>
      <c r="V19" s="107">
        <f t="shared" si="20"/>
        <v>1.0110000000000099</v>
      </c>
      <c r="W19" s="107">
        <f t="shared" si="20"/>
        <v>27.533999999999878</v>
      </c>
      <c r="X19" s="107">
        <f t="shared" si="20"/>
        <v>1.5050000000000026</v>
      </c>
      <c r="Y19" s="107">
        <f t="shared" si="20"/>
        <v>-4.375</v>
      </c>
      <c r="Z19" s="107">
        <f t="shared" si="20"/>
        <v>28.115000000000009</v>
      </c>
      <c r="AA19" s="107">
        <f t="shared" si="20"/>
        <v>6.2109999999999843</v>
      </c>
      <c r="AB19" s="107">
        <f t="shared" si="20"/>
        <v>7.8600000000000136</v>
      </c>
      <c r="AC19" s="107">
        <f t="shared" si="20"/>
        <v>2.8509999999999991</v>
      </c>
      <c r="AD19" s="107">
        <f t="shared" si="20"/>
        <v>22.307000000000016</v>
      </c>
      <c r="AE19" s="107">
        <f t="shared" si="20"/>
        <v>9.7909999999999968</v>
      </c>
      <c r="AF19" s="107">
        <f t="shared" si="20"/>
        <v>10.401999999999987</v>
      </c>
      <c r="AG19" s="107">
        <f t="shared" si="20"/>
        <v>9.5699999999999932</v>
      </c>
      <c r="AH19" s="107">
        <f t="shared" si="20"/>
        <v>-0.24</v>
      </c>
      <c r="AI19" s="107">
        <f t="shared" si="20"/>
        <v>121.23199999999997</v>
      </c>
      <c r="AJ19" s="106"/>
      <c r="AK19" s="106"/>
      <c r="AL19" s="106"/>
      <c r="AN19" s="43">
        <v>40299</v>
      </c>
      <c r="AO19" s="45">
        <f t="shared" si="1"/>
        <v>-13.589999999999975</v>
      </c>
      <c r="AP19" s="45">
        <f t="shared" si="2"/>
        <v>-0.29800000000000004</v>
      </c>
      <c r="AQ19" s="45">
        <f t="shared" si="3"/>
        <v>-9.9999999999056399E-4</v>
      </c>
      <c r="AR19" s="45">
        <f t="shared" si="4"/>
        <v>-1.6310000000000855</v>
      </c>
      <c r="AS19" s="45">
        <f t="shared" si="5"/>
        <v>7.8000000000002956E-2</v>
      </c>
      <c r="AT19" s="45">
        <f t="shared" si="6"/>
        <v>-0.43800000000004502</v>
      </c>
      <c r="AU19" s="45">
        <f t="shared" si="7"/>
        <v>-1.6620000000000346</v>
      </c>
      <c r="AV19" s="45">
        <f t="shared" si="8"/>
        <v>-3.1120000000000232</v>
      </c>
      <c r="AW19" s="45">
        <f t="shared" si="9"/>
        <v>-1.0769999999999982</v>
      </c>
      <c r="AX19" s="45">
        <f t="shared" si="10"/>
        <v>0.8160000000000025</v>
      </c>
      <c r="AY19" s="45">
        <f t="shared" si="11"/>
        <v>-5.2670000000000528</v>
      </c>
      <c r="AZ19" s="45">
        <f t="shared" si="12"/>
        <v>3.5550000000000068</v>
      </c>
      <c r="BA19" s="45">
        <f t="shared" si="13"/>
        <v>0.86499999999998067</v>
      </c>
      <c r="BB19" s="45">
        <f t="shared" si="14"/>
        <v>-0.1470000000000482</v>
      </c>
      <c r="BC19" s="45"/>
      <c r="BD19" s="45">
        <f t="shared" si="15"/>
        <v>-21.934000000000196</v>
      </c>
      <c r="BE19" s="17"/>
      <c r="BF19" s="165"/>
      <c r="BG19" s="167" t="s">
        <v>39</v>
      </c>
      <c r="BH19" s="168" t="str">
        <f>$AR$2</f>
        <v>Industrias manufactureras</v>
      </c>
      <c r="BI19" s="36"/>
      <c r="BJ19" s="36"/>
      <c r="BK19" s="36"/>
      <c r="BL19" s="165"/>
      <c r="BM19" s="167" t="s">
        <v>39</v>
      </c>
      <c r="BN19" s="168" t="str">
        <f t="shared" ref="BN19" si="21">BH19</f>
        <v>Industrias manufactureras</v>
      </c>
      <c r="BO19" s="46"/>
      <c r="BP19" s="165"/>
      <c r="BQ19" s="167" t="s">
        <v>39</v>
      </c>
      <c r="BR19" s="168" t="str">
        <f>BH55</f>
        <v>Servicios sociales 
y de salud</v>
      </c>
      <c r="BS19" s="46"/>
      <c r="BT19" s="165"/>
      <c r="BU19" s="172" t="s">
        <v>39</v>
      </c>
      <c r="BV19" s="168" t="str">
        <f>BH91</f>
        <v>Servicios sociales 
y de salud</v>
      </c>
      <c r="BW19" s="46"/>
      <c r="BX19" s="165"/>
      <c r="BY19" s="167" t="s">
        <v>39</v>
      </c>
      <c r="BZ19" s="168" t="str">
        <f>BH127</f>
        <v>Enseñanza</v>
      </c>
      <c r="CA19" s="46"/>
      <c r="CB19" s="165"/>
      <c r="CC19" s="167" t="s">
        <v>39</v>
      </c>
      <c r="CD19" s="168" t="str">
        <f>BH163</f>
        <v>Construcción</v>
      </c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</row>
    <row r="20" spans="1:166" s="44" customFormat="1" ht="18" customHeight="1" x14ac:dyDescent="0.3">
      <c r="A20" s="88">
        <v>40330</v>
      </c>
      <c r="B20" s="89">
        <v>321.91899999999998</v>
      </c>
      <c r="C20" s="89">
        <v>14.351000000000001</v>
      </c>
      <c r="D20" s="89">
        <v>68.117999999999995</v>
      </c>
      <c r="E20" s="89">
        <v>1187.431</v>
      </c>
      <c r="F20" s="89">
        <v>56.332000000000001</v>
      </c>
      <c r="G20" s="89">
        <v>391.31599999999997</v>
      </c>
      <c r="H20" s="89">
        <v>1029.806</v>
      </c>
      <c r="I20" s="89">
        <v>220.13800000000001</v>
      </c>
      <c r="J20" s="89">
        <v>493.99700000000001</v>
      </c>
      <c r="K20" s="89">
        <v>142.97499999999999</v>
      </c>
      <c r="L20" s="89">
        <v>817.33799999999997</v>
      </c>
      <c r="M20" s="89">
        <v>341.68900000000002</v>
      </c>
      <c r="N20" s="89">
        <v>246.33</v>
      </c>
      <c r="O20" s="89">
        <v>349.02300000000002</v>
      </c>
      <c r="P20" s="89">
        <v>1.097</v>
      </c>
      <c r="Q20" s="90">
        <v>5681.86</v>
      </c>
      <c r="R20" s="106"/>
      <c r="S20" s="106">
        <f t="shared" si="0"/>
        <v>40330</v>
      </c>
      <c r="T20" s="107">
        <f t="shared" ref="T20:AI20" si="22">B20-B8</f>
        <v>-2.4580000000000268</v>
      </c>
      <c r="U20" s="107">
        <f t="shared" si="22"/>
        <v>-0.82999999999999829</v>
      </c>
      <c r="V20" s="107">
        <f t="shared" si="22"/>
        <v>1.2369999999999948</v>
      </c>
      <c r="W20" s="107">
        <f t="shared" si="22"/>
        <v>28.855000000000018</v>
      </c>
      <c r="X20" s="107">
        <f t="shared" si="22"/>
        <v>0.86299999999999955</v>
      </c>
      <c r="Y20" s="107">
        <f t="shared" si="22"/>
        <v>-4.4720000000000368</v>
      </c>
      <c r="Z20" s="107">
        <f t="shared" si="22"/>
        <v>30.460000000000036</v>
      </c>
      <c r="AA20" s="107">
        <f t="shared" si="22"/>
        <v>7.6059999999999945</v>
      </c>
      <c r="AB20" s="107">
        <f t="shared" si="22"/>
        <v>9.8849999999999909</v>
      </c>
      <c r="AC20" s="107">
        <f t="shared" si="22"/>
        <v>3.4950000000000045</v>
      </c>
      <c r="AD20" s="107">
        <f t="shared" si="22"/>
        <v>25.567000000000007</v>
      </c>
      <c r="AE20" s="107">
        <f t="shared" si="22"/>
        <v>9.5660000000000309</v>
      </c>
      <c r="AF20" s="107">
        <f t="shared" si="22"/>
        <v>10.02600000000001</v>
      </c>
      <c r="AG20" s="107">
        <f t="shared" si="22"/>
        <v>10.951999999999998</v>
      </c>
      <c r="AH20" s="107">
        <f t="shared" si="22"/>
        <v>-0.20599999999999996</v>
      </c>
      <c r="AI20" s="107">
        <f t="shared" si="22"/>
        <v>130.54600000000028</v>
      </c>
      <c r="AJ20" s="106"/>
      <c r="AK20" s="106"/>
      <c r="AL20" s="106"/>
      <c r="AN20" s="43">
        <v>40330</v>
      </c>
      <c r="AO20" s="45">
        <f t="shared" si="1"/>
        <v>-0.80600000000004002</v>
      </c>
      <c r="AP20" s="45">
        <f t="shared" si="2"/>
        <v>-0.1769999999999996</v>
      </c>
      <c r="AQ20" s="45">
        <f t="shared" si="3"/>
        <v>0.18199999999998795</v>
      </c>
      <c r="AR20" s="45">
        <f t="shared" si="4"/>
        <v>4.0630000000001019</v>
      </c>
      <c r="AS20" s="45">
        <f t="shared" si="5"/>
        <v>0.125</v>
      </c>
      <c r="AT20" s="45">
        <f t="shared" si="6"/>
        <v>8.8999999999998636E-2</v>
      </c>
      <c r="AU20" s="45">
        <f t="shared" si="7"/>
        <v>3.8640000000000327</v>
      </c>
      <c r="AV20" s="45">
        <f t="shared" si="8"/>
        <v>0.63500000000001933</v>
      </c>
      <c r="AW20" s="45">
        <f t="shared" si="9"/>
        <v>1.3790000000000191</v>
      </c>
      <c r="AX20" s="45">
        <f t="shared" si="10"/>
        <v>0.69299999999998363</v>
      </c>
      <c r="AY20" s="45">
        <f t="shared" si="11"/>
        <v>0.63099999999997181</v>
      </c>
      <c r="AZ20" s="45">
        <f t="shared" si="12"/>
        <v>6.5</v>
      </c>
      <c r="BA20" s="45">
        <f t="shared" si="13"/>
        <v>0.91600000000002524</v>
      </c>
      <c r="BB20" s="45">
        <f t="shared" si="14"/>
        <v>1.7240000000000464</v>
      </c>
      <c r="BC20" s="45"/>
      <c r="BD20" s="45">
        <f t="shared" ref="BD20:BD83" si="23">Q20-Q19</f>
        <v>19.822999999999411</v>
      </c>
      <c r="BE20" s="17"/>
      <c r="BF20" s="165"/>
      <c r="BG20" s="167"/>
      <c r="BH20" s="168"/>
      <c r="BI20" s="36"/>
      <c r="BJ20" s="36"/>
      <c r="BK20" s="36"/>
      <c r="BL20" s="165"/>
      <c r="BM20" s="167"/>
      <c r="BN20" s="168"/>
      <c r="BO20" s="46"/>
      <c r="BP20" s="165"/>
      <c r="BQ20" s="167"/>
      <c r="BR20" s="168"/>
      <c r="BS20" s="46"/>
      <c r="BT20" s="165"/>
      <c r="BU20" s="173"/>
      <c r="BV20" s="168"/>
      <c r="BW20" s="46"/>
      <c r="BX20" s="165"/>
      <c r="BY20" s="167"/>
      <c r="BZ20" s="168"/>
      <c r="CA20" s="46"/>
      <c r="CB20" s="165"/>
      <c r="CC20" s="167"/>
      <c r="CD20" s="168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</row>
    <row r="21" spans="1:166" s="44" customFormat="1" ht="18" customHeight="1" x14ac:dyDescent="0.3">
      <c r="A21" s="88">
        <v>40360</v>
      </c>
      <c r="B21" s="89">
        <v>316.21100000000001</v>
      </c>
      <c r="C21" s="89">
        <v>15.105</v>
      </c>
      <c r="D21" s="89">
        <v>68.5</v>
      </c>
      <c r="E21" s="89">
        <v>1188.46</v>
      </c>
      <c r="F21" s="89">
        <v>56.412999999999997</v>
      </c>
      <c r="G21" s="89">
        <v>391.69200000000001</v>
      </c>
      <c r="H21" s="89">
        <v>1033.0519999999999</v>
      </c>
      <c r="I21" s="89">
        <v>223.56299999999999</v>
      </c>
      <c r="J21" s="89">
        <v>495.99200000000002</v>
      </c>
      <c r="K21" s="89">
        <v>143.745</v>
      </c>
      <c r="L21" s="89">
        <v>818.39099999999996</v>
      </c>
      <c r="M21" s="89">
        <v>337.62299999999999</v>
      </c>
      <c r="N21" s="89">
        <v>247.298</v>
      </c>
      <c r="O21" s="89">
        <v>350.94099999999997</v>
      </c>
      <c r="P21" s="89">
        <v>1.1120000000000001</v>
      </c>
      <c r="Q21" s="90">
        <v>5688.097999999999</v>
      </c>
      <c r="R21" s="106"/>
      <c r="S21" s="106">
        <f t="shared" si="0"/>
        <v>40360</v>
      </c>
      <c r="T21" s="107">
        <f t="shared" ref="T21:AI21" si="24">B21-B9</f>
        <v>-3.9549999999999841</v>
      </c>
      <c r="U21" s="107">
        <f t="shared" si="24"/>
        <v>0.49000000000000021</v>
      </c>
      <c r="V21" s="107">
        <f t="shared" si="24"/>
        <v>1.8149999999999977</v>
      </c>
      <c r="W21" s="107">
        <f t="shared" si="24"/>
        <v>32.316000000000031</v>
      </c>
      <c r="X21" s="107">
        <f t="shared" si="24"/>
        <v>0.90299999999999869</v>
      </c>
      <c r="Y21" s="107">
        <f t="shared" si="24"/>
        <v>-1.9010000000000105</v>
      </c>
      <c r="Z21" s="107">
        <f t="shared" si="24"/>
        <v>35.528999999999883</v>
      </c>
      <c r="AA21" s="107">
        <f t="shared" si="24"/>
        <v>11.22999999999999</v>
      </c>
      <c r="AB21" s="107">
        <f t="shared" si="24"/>
        <v>11.930000000000007</v>
      </c>
      <c r="AC21" s="107">
        <f t="shared" si="24"/>
        <v>4.1450000000000102</v>
      </c>
      <c r="AD21" s="107">
        <f t="shared" si="24"/>
        <v>13.635999999999967</v>
      </c>
      <c r="AE21" s="107">
        <f t="shared" si="24"/>
        <v>11.897999999999968</v>
      </c>
      <c r="AF21" s="107">
        <f t="shared" si="24"/>
        <v>9.7419999999999902</v>
      </c>
      <c r="AG21" s="107">
        <f t="shared" si="24"/>
        <v>13.589999999999975</v>
      </c>
      <c r="AH21" s="107">
        <f t="shared" si="24"/>
        <v>-0.17199999999999993</v>
      </c>
      <c r="AI21" s="107">
        <f t="shared" si="24"/>
        <v>141.19599999999991</v>
      </c>
      <c r="AJ21" s="106"/>
      <c r="AK21" s="106"/>
      <c r="AL21" s="106"/>
      <c r="AN21" s="43">
        <v>40360</v>
      </c>
      <c r="AO21" s="45">
        <f t="shared" si="1"/>
        <v>-5.70799999999997</v>
      </c>
      <c r="AP21" s="45">
        <f t="shared" si="2"/>
        <v>0.75399999999999956</v>
      </c>
      <c r="AQ21" s="45">
        <f t="shared" si="3"/>
        <v>0.382000000000005</v>
      </c>
      <c r="AR21" s="45">
        <f t="shared" si="4"/>
        <v>1.0289999999999964</v>
      </c>
      <c r="AS21" s="45">
        <f t="shared" si="5"/>
        <v>8.0999999999995964E-2</v>
      </c>
      <c r="AT21" s="45">
        <f t="shared" si="6"/>
        <v>0.3760000000000332</v>
      </c>
      <c r="AU21" s="45">
        <f t="shared" si="7"/>
        <v>3.2459999999998672</v>
      </c>
      <c r="AV21" s="45">
        <f t="shared" si="8"/>
        <v>3.4249999999999829</v>
      </c>
      <c r="AW21" s="45">
        <f t="shared" si="9"/>
        <v>1.9950000000000045</v>
      </c>
      <c r="AX21" s="45">
        <f t="shared" si="10"/>
        <v>0.77000000000001023</v>
      </c>
      <c r="AY21" s="45">
        <f t="shared" si="11"/>
        <v>1.0529999999999973</v>
      </c>
      <c r="AZ21" s="45">
        <f t="shared" si="12"/>
        <v>-4.0660000000000309</v>
      </c>
      <c r="BA21" s="45">
        <f t="shared" si="13"/>
        <v>0.96799999999998931</v>
      </c>
      <c r="BB21" s="45">
        <f t="shared" si="14"/>
        <v>1.9179999999999495</v>
      </c>
      <c r="BC21" s="45"/>
      <c r="BD21" s="45">
        <f t="shared" si="23"/>
        <v>6.2379999999993743</v>
      </c>
      <c r="BE21" s="17"/>
      <c r="BF21" s="165"/>
      <c r="BG21" s="167"/>
      <c r="BH21" s="168"/>
      <c r="BI21" s="36"/>
      <c r="BJ21" s="36"/>
      <c r="BK21" s="36"/>
      <c r="BL21" s="165"/>
      <c r="BM21" s="167"/>
      <c r="BN21" s="168"/>
      <c r="BO21" s="46"/>
      <c r="BP21" s="165"/>
      <c r="BQ21" s="167"/>
      <c r="BR21" s="168"/>
      <c r="BS21" s="46"/>
      <c r="BT21" s="165"/>
      <c r="BU21" s="173"/>
      <c r="BV21" s="168"/>
      <c r="BW21" s="46"/>
      <c r="BX21" s="165"/>
      <c r="BY21" s="167"/>
      <c r="BZ21" s="168"/>
      <c r="CA21" s="46"/>
      <c r="CB21" s="165"/>
      <c r="CC21" s="167"/>
      <c r="CD21" s="168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</row>
    <row r="22" spans="1:166" s="44" customFormat="1" ht="18" customHeight="1" x14ac:dyDescent="0.3">
      <c r="A22" s="88">
        <v>40391</v>
      </c>
      <c r="B22" s="89">
        <v>313.48500000000001</v>
      </c>
      <c r="C22" s="89">
        <v>15.288</v>
      </c>
      <c r="D22" s="89">
        <v>69.013000000000005</v>
      </c>
      <c r="E22" s="89">
        <v>1193.327</v>
      </c>
      <c r="F22" s="89">
        <v>56.441000000000003</v>
      </c>
      <c r="G22" s="89">
        <v>397.726</v>
      </c>
      <c r="H22" s="89">
        <v>1038.405</v>
      </c>
      <c r="I22" s="89">
        <v>224.76</v>
      </c>
      <c r="J22" s="89">
        <v>497.71</v>
      </c>
      <c r="K22" s="89">
        <v>144.251</v>
      </c>
      <c r="L22" s="89">
        <v>821.447</v>
      </c>
      <c r="M22" s="89">
        <v>339.13600000000002</v>
      </c>
      <c r="N22" s="89">
        <v>248.31</v>
      </c>
      <c r="O22" s="89">
        <v>351.93400000000003</v>
      </c>
      <c r="P22" s="89">
        <v>1.099</v>
      </c>
      <c r="Q22" s="90">
        <v>5712.3320000000022</v>
      </c>
      <c r="R22" s="106"/>
      <c r="S22" s="106">
        <f t="shared" si="0"/>
        <v>40391</v>
      </c>
      <c r="T22" s="107">
        <f t="shared" ref="T22:AI22" si="25">B22-B10</f>
        <v>-2.6949999999999932</v>
      </c>
      <c r="U22" s="107">
        <f t="shared" si="25"/>
        <v>0.51699999999999946</v>
      </c>
      <c r="V22" s="107">
        <f t="shared" si="25"/>
        <v>2.5769999999999982</v>
      </c>
      <c r="W22" s="107">
        <f t="shared" si="25"/>
        <v>35.440000000000055</v>
      </c>
      <c r="X22" s="107">
        <f t="shared" si="25"/>
        <v>0.78500000000000369</v>
      </c>
      <c r="Y22" s="107">
        <f t="shared" si="25"/>
        <v>5.9139999999999873</v>
      </c>
      <c r="Z22" s="107">
        <f t="shared" si="25"/>
        <v>38.211999999999989</v>
      </c>
      <c r="AA22" s="107">
        <f t="shared" si="25"/>
        <v>11.763999999999982</v>
      </c>
      <c r="AB22" s="107">
        <f t="shared" si="25"/>
        <v>13.96999999999997</v>
      </c>
      <c r="AC22" s="107">
        <f t="shared" si="25"/>
        <v>4.5090000000000146</v>
      </c>
      <c r="AD22" s="107">
        <f t="shared" si="25"/>
        <v>32.677000000000021</v>
      </c>
      <c r="AE22" s="107">
        <f t="shared" si="25"/>
        <v>10.370000000000005</v>
      </c>
      <c r="AF22" s="107">
        <f t="shared" si="25"/>
        <v>10.055000000000007</v>
      </c>
      <c r="AG22" s="107">
        <f t="shared" si="25"/>
        <v>13.522000000000048</v>
      </c>
      <c r="AH22" s="107">
        <f t="shared" si="25"/>
        <v>-0.16599999999999993</v>
      </c>
      <c r="AI22" s="107">
        <f t="shared" si="25"/>
        <v>177.45100000000275</v>
      </c>
      <c r="AJ22" s="106"/>
      <c r="AK22" s="106"/>
      <c r="AL22" s="106"/>
      <c r="AN22" s="43">
        <v>40391</v>
      </c>
      <c r="AO22" s="45">
        <f t="shared" si="1"/>
        <v>-2.7259999999999991</v>
      </c>
      <c r="AP22" s="45">
        <f t="shared" si="2"/>
        <v>0.18299999999999983</v>
      </c>
      <c r="AQ22" s="45">
        <f t="shared" si="3"/>
        <v>0.51300000000000523</v>
      </c>
      <c r="AR22" s="45">
        <f t="shared" si="4"/>
        <v>4.8669999999999618</v>
      </c>
      <c r="AS22" s="45">
        <f t="shared" si="5"/>
        <v>2.8000000000005798E-2</v>
      </c>
      <c r="AT22" s="45">
        <f t="shared" si="6"/>
        <v>6.0339999999999918</v>
      </c>
      <c r="AU22" s="45">
        <f t="shared" si="7"/>
        <v>5.3530000000000655</v>
      </c>
      <c r="AV22" s="45">
        <f t="shared" si="8"/>
        <v>1.1970000000000027</v>
      </c>
      <c r="AW22" s="45">
        <f t="shared" si="9"/>
        <v>1.7179999999999609</v>
      </c>
      <c r="AX22" s="45">
        <f t="shared" si="10"/>
        <v>0.50600000000000023</v>
      </c>
      <c r="AY22" s="45">
        <f t="shared" si="11"/>
        <v>3.05600000000004</v>
      </c>
      <c r="AZ22" s="45">
        <f t="shared" si="12"/>
        <v>1.5130000000000337</v>
      </c>
      <c r="BA22" s="45">
        <f t="shared" si="13"/>
        <v>1.0120000000000005</v>
      </c>
      <c r="BB22" s="45">
        <f t="shared" si="14"/>
        <v>0.99300000000005184</v>
      </c>
      <c r="BC22" s="45"/>
      <c r="BD22" s="45">
        <f t="shared" si="23"/>
        <v>24.234000000003107</v>
      </c>
      <c r="BE22" s="17"/>
      <c r="BF22" s="165"/>
      <c r="BG22" s="167"/>
      <c r="BH22" s="168"/>
      <c r="BI22" s="36"/>
      <c r="BJ22" s="36"/>
      <c r="BK22" s="36"/>
      <c r="BL22" s="165"/>
      <c r="BM22" s="167"/>
      <c r="BN22" s="168"/>
      <c r="BO22" s="46"/>
      <c r="BP22" s="165"/>
      <c r="BQ22" s="167"/>
      <c r="BR22" s="168"/>
      <c r="BS22" s="46"/>
      <c r="BT22" s="165"/>
      <c r="BU22" s="174"/>
      <c r="BV22" s="168"/>
      <c r="BW22" s="46"/>
      <c r="BX22" s="165"/>
      <c r="BY22" s="167"/>
      <c r="BZ22" s="168"/>
      <c r="CA22" s="46"/>
      <c r="CB22" s="165"/>
      <c r="CC22" s="167"/>
      <c r="CD22" s="168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</row>
    <row r="23" spans="1:166" s="44" customFormat="1" ht="18" customHeight="1" x14ac:dyDescent="0.3">
      <c r="A23" s="88">
        <v>40422</v>
      </c>
      <c r="B23" s="89">
        <v>314.815</v>
      </c>
      <c r="C23" s="89">
        <v>15.068</v>
      </c>
      <c r="D23" s="89">
        <v>69.319999999999993</v>
      </c>
      <c r="E23" s="89">
        <v>1194.646</v>
      </c>
      <c r="F23" s="89">
        <v>56.573999999999998</v>
      </c>
      <c r="G23" s="89">
        <v>404.86700000000002</v>
      </c>
      <c r="H23" s="89">
        <v>1042.1199999999999</v>
      </c>
      <c r="I23" s="89">
        <v>225.714</v>
      </c>
      <c r="J23" s="89">
        <v>499.41699999999997</v>
      </c>
      <c r="K23" s="89">
        <v>145.042</v>
      </c>
      <c r="L23" s="89">
        <v>824.97400000000005</v>
      </c>
      <c r="M23" s="89">
        <v>340.61</v>
      </c>
      <c r="N23" s="89">
        <v>249.65100000000001</v>
      </c>
      <c r="O23" s="89">
        <v>352.26799999999997</v>
      </c>
      <c r="P23" s="89">
        <v>1.0840000000000001</v>
      </c>
      <c r="Q23" s="90">
        <v>5736.1699999999992</v>
      </c>
      <c r="R23" s="106"/>
      <c r="S23" s="106">
        <f t="shared" si="0"/>
        <v>40422</v>
      </c>
      <c r="T23" s="107">
        <f t="shared" ref="T23:AI23" si="26">B23-B11</f>
        <v>-1.6209999999999809</v>
      </c>
      <c r="U23" s="107">
        <f t="shared" si="26"/>
        <v>0.44999999999999929</v>
      </c>
      <c r="V23" s="107">
        <f t="shared" si="26"/>
        <v>2.7799999999999869</v>
      </c>
      <c r="W23" s="107">
        <f t="shared" si="26"/>
        <v>33.038999999999987</v>
      </c>
      <c r="X23" s="107">
        <f t="shared" si="26"/>
        <v>0.75199999999999534</v>
      </c>
      <c r="Y23" s="107">
        <f t="shared" si="26"/>
        <v>12.15100000000001</v>
      </c>
      <c r="Z23" s="107">
        <f t="shared" si="26"/>
        <v>39.577999999999861</v>
      </c>
      <c r="AA23" s="107">
        <f t="shared" si="26"/>
        <v>10.056000000000012</v>
      </c>
      <c r="AB23" s="107">
        <f t="shared" si="26"/>
        <v>15.904999999999973</v>
      </c>
      <c r="AC23" s="107">
        <f t="shared" si="26"/>
        <v>5.3669999999999902</v>
      </c>
      <c r="AD23" s="107">
        <f t="shared" si="26"/>
        <v>32.730000000000018</v>
      </c>
      <c r="AE23" s="107">
        <f t="shared" si="26"/>
        <v>9.7010000000000218</v>
      </c>
      <c r="AF23" s="107">
        <f t="shared" si="26"/>
        <v>10.433000000000021</v>
      </c>
      <c r="AG23" s="107">
        <f t="shared" si="26"/>
        <v>11.547999999999945</v>
      </c>
      <c r="AH23" s="107">
        <f t="shared" si="26"/>
        <v>-0.1319999999999999</v>
      </c>
      <c r="AI23" s="107">
        <f t="shared" si="26"/>
        <v>182.73699999999917</v>
      </c>
      <c r="AJ23" s="106"/>
      <c r="AK23" s="106"/>
      <c r="AL23" s="106"/>
      <c r="AN23" s="43">
        <v>40422</v>
      </c>
      <c r="AO23" s="45">
        <f t="shared" si="1"/>
        <v>1.3299999999999841</v>
      </c>
      <c r="AP23" s="45">
        <f t="shared" si="2"/>
        <v>-0.22000000000000064</v>
      </c>
      <c r="AQ23" s="45">
        <f t="shared" si="3"/>
        <v>0.30699999999998795</v>
      </c>
      <c r="AR23" s="45">
        <f t="shared" si="4"/>
        <v>1.31899999999996</v>
      </c>
      <c r="AS23" s="45">
        <f t="shared" si="5"/>
        <v>0.13299999999999557</v>
      </c>
      <c r="AT23" s="45">
        <f t="shared" si="6"/>
        <v>7.1410000000000196</v>
      </c>
      <c r="AU23" s="45">
        <f t="shared" si="7"/>
        <v>3.7149999999999181</v>
      </c>
      <c r="AV23" s="45">
        <f t="shared" si="8"/>
        <v>0.95400000000000773</v>
      </c>
      <c r="AW23" s="45">
        <f t="shared" si="9"/>
        <v>1.7069999999999936</v>
      </c>
      <c r="AX23" s="45">
        <f t="shared" si="10"/>
        <v>0.79099999999999682</v>
      </c>
      <c r="AY23" s="45">
        <f t="shared" si="11"/>
        <v>3.5270000000000437</v>
      </c>
      <c r="AZ23" s="45">
        <f t="shared" si="12"/>
        <v>1.4739999999999895</v>
      </c>
      <c r="BA23" s="45">
        <f t="shared" si="13"/>
        <v>1.3410000000000082</v>
      </c>
      <c r="BB23" s="45">
        <f t="shared" si="14"/>
        <v>0.33399999999994634</v>
      </c>
      <c r="BC23" s="45"/>
      <c r="BD23" s="45">
        <f t="shared" si="23"/>
        <v>23.83799999999701</v>
      </c>
      <c r="BE23" s="17"/>
      <c r="BF23" s="165"/>
      <c r="BG23" s="167" t="s">
        <v>40</v>
      </c>
      <c r="BH23" s="169" t="str">
        <f>$AY$2</f>
        <v>Actividades inmobiliarias, 
empresariales y de alquiler</v>
      </c>
      <c r="BI23" s="36"/>
      <c r="BJ23" s="36"/>
      <c r="BK23" s="36"/>
      <c r="BL23" s="165"/>
      <c r="BM23" s="167" t="s">
        <v>40</v>
      </c>
      <c r="BN23" s="168" t="str">
        <f t="shared" ref="BN23" si="27">BH23</f>
        <v>Actividades inmobiliarias, 
empresariales y de alquiler</v>
      </c>
      <c r="BO23" s="46"/>
      <c r="BP23" s="165"/>
      <c r="BQ23" s="167" t="s">
        <v>40</v>
      </c>
      <c r="BR23" s="168" t="str">
        <f>BH59</f>
        <v>Transporte, almacenamiento
 y comunicación</v>
      </c>
      <c r="BS23" s="46"/>
      <c r="BT23" s="165"/>
      <c r="BU23" s="172" t="s">
        <v>40</v>
      </c>
      <c r="BV23" s="168" t="str">
        <f>BH95</f>
        <v>Agricultura, ganaderÍa, 
caza y silvicultura</v>
      </c>
      <c r="BW23" s="46"/>
      <c r="BX23" s="165"/>
      <c r="BY23" s="167" t="s">
        <v>40</v>
      </c>
      <c r="BZ23" s="168" t="str">
        <f>BH131</f>
        <v>Servicios sociales 
y de salud</v>
      </c>
      <c r="CA23" s="46"/>
      <c r="CB23" s="165"/>
      <c r="CC23" s="167" t="s">
        <v>40</v>
      </c>
      <c r="CD23" s="168" t="str">
        <f>BH167</f>
        <v>Industrias manufactureras</v>
      </c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</row>
    <row r="24" spans="1:166" s="44" customFormat="1" ht="18" customHeight="1" x14ac:dyDescent="0.3">
      <c r="A24" s="88">
        <v>40452</v>
      </c>
      <c r="B24" s="89">
        <v>326.39499999999998</v>
      </c>
      <c r="C24" s="89">
        <v>14.305</v>
      </c>
      <c r="D24" s="89">
        <v>69.623999999999995</v>
      </c>
      <c r="E24" s="89">
        <v>1198.4670000000001</v>
      </c>
      <c r="F24" s="89">
        <v>56.807000000000002</v>
      </c>
      <c r="G24" s="89">
        <v>409.38400000000001</v>
      </c>
      <c r="H24" s="89">
        <v>1049.1320000000001</v>
      </c>
      <c r="I24" s="89">
        <v>228.02</v>
      </c>
      <c r="J24" s="89">
        <v>500.952</v>
      </c>
      <c r="K24" s="89">
        <v>145.666</v>
      </c>
      <c r="L24" s="89">
        <v>830.36800000000005</v>
      </c>
      <c r="M24" s="89">
        <v>341.76</v>
      </c>
      <c r="N24" s="89">
        <v>250.58199999999999</v>
      </c>
      <c r="O24" s="89">
        <v>352.90600000000001</v>
      </c>
      <c r="P24" s="89">
        <v>1.081</v>
      </c>
      <c r="Q24" s="90">
        <v>5775.4490000000014</v>
      </c>
      <c r="R24" s="106"/>
      <c r="S24" s="106">
        <f t="shared" si="0"/>
        <v>40452</v>
      </c>
      <c r="T24" s="107">
        <f t="shared" ref="T24:AI24" si="28">B24-B12</f>
        <v>-2.26400000000001</v>
      </c>
      <c r="U24" s="107">
        <f t="shared" si="28"/>
        <v>-0.11400000000000077</v>
      </c>
      <c r="V24" s="107">
        <f t="shared" si="28"/>
        <v>2.9529999999999887</v>
      </c>
      <c r="W24" s="107">
        <f t="shared" si="28"/>
        <v>31.219000000000051</v>
      </c>
      <c r="X24" s="107">
        <f t="shared" si="28"/>
        <v>0.84199999999999875</v>
      </c>
      <c r="Y24" s="107">
        <f t="shared" si="28"/>
        <v>15.54000000000002</v>
      </c>
      <c r="Z24" s="107">
        <f t="shared" si="28"/>
        <v>41.271000000000072</v>
      </c>
      <c r="AA24" s="107">
        <f t="shared" si="28"/>
        <v>9.1440000000000055</v>
      </c>
      <c r="AB24" s="107">
        <f t="shared" si="28"/>
        <v>15.701999999999998</v>
      </c>
      <c r="AC24" s="107">
        <f t="shared" si="28"/>
        <v>5.8179999999999836</v>
      </c>
      <c r="AD24" s="107">
        <f t="shared" si="28"/>
        <v>31.280000000000086</v>
      </c>
      <c r="AE24" s="107">
        <f t="shared" si="28"/>
        <v>10.09899999999999</v>
      </c>
      <c r="AF24" s="107">
        <f t="shared" si="28"/>
        <v>10.656999999999982</v>
      </c>
      <c r="AG24" s="107">
        <f t="shared" si="28"/>
        <v>9.1329999999999814</v>
      </c>
      <c r="AH24" s="107">
        <f t="shared" si="28"/>
        <v>-0.10000000000000009</v>
      </c>
      <c r="AI24" s="107">
        <f t="shared" si="28"/>
        <v>181.1800000000012</v>
      </c>
      <c r="AJ24" s="106"/>
      <c r="AK24" s="106"/>
      <c r="AL24" s="106"/>
      <c r="AN24" s="43">
        <v>40452</v>
      </c>
      <c r="AO24" s="45">
        <f t="shared" si="1"/>
        <v>11.579999999999984</v>
      </c>
      <c r="AP24" s="45">
        <f t="shared" si="2"/>
        <v>-0.7629999999999999</v>
      </c>
      <c r="AQ24" s="45">
        <f t="shared" si="3"/>
        <v>0.30400000000000205</v>
      </c>
      <c r="AR24" s="45">
        <f t="shared" si="4"/>
        <v>3.8210000000001401</v>
      </c>
      <c r="AS24" s="45">
        <f t="shared" si="5"/>
        <v>0.23300000000000409</v>
      </c>
      <c r="AT24" s="45">
        <f t="shared" si="6"/>
        <v>4.5169999999999959</v>
      </c>
      <c r="AU24" s="45">
        <f t="shared" si="7"/>
        <v>7.012000000000171</v>
      </c>
      <c r="AV24" s="45">
        <f t="shared" si="8"/>
        <v>2.3060000000000116</v>
      </c>
      <c r="AW24" s="45">
        <f t="shared" si="9"/>
        <v>1.535000000000025</v>
      </c>
      <c r="AX24" s="45">
        <f t="shared" si="10"/>
        <v>0.62399999999999523</v>
      </c>
      <c r="AY24" s="45">
        <f t="shared" si="11"/>
        <v>5.3940000000000055</v>
      </c>
      <c r="AZ24" s="45">
        <f t="shared" si="12"/>
        <v>1.1499999999999773</v>
      </c>
      <c r="BA24" s="45">
        <f t="shared" si="13"/>
        <v>0.93099999999998317</v>
      </c>
      <c r="BB24" s="45">
        <f t="shared" si="14"/>
        <v>0.63800000000003365</v>
      </c>
      <c r="BC24" s="45"/>
      <c r="BD24" s="45">
        <f t="shared" si="23"/>
        <v>39.27900000000227</v>
      </c>
      <c r="BE24" s="17"/>
      <c r="BF24" s="165"/>
      <c r="BG24" s="167"/>
      <c r="BH24" s="170"/>
      <c r="BI24" s="36"/>
      <c r="BJ24" s="36"/>
      <c r="BK24" s="36"/>
      <c r="BL24" s="165"/>
      <c r="BM24" s="167"/>
      <c r="BN24" s="168"/>
      <c r="BO24" s="46"/>
      <c r="BP24" s="165"/>
      <c r="BQ24" s="167"/>
      <c r="BR24" s="168"/>
      <c r="BS24" s="46"/>
      <c r="BT24" s="165"/>
      <c r="BU24" s="173"/>
      <c r="BV24" s="168"/>
      <c r="BW24" s="46"/>
      <c r="BX24" s="165"/>
      <c r="BY24" s="167"/>
      <c r="BZ24" s="168"/>
      <c r="CA24" s="46"/>
      <c r="CB24" s="165"/>
      <c r="CC24" s="167"/>
      <c r="CD24" s="168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</row>
    <row r="25" spans="1:166" s="44" customFormat="1" ht="18" customHeight="1" x14ac:dyDescent="0.3">
      <c r="A25" s="88">
        <v>40483</v>
      </c>
      <c r="B25" s="89">
        <v>331.90499999999997</v>
      </c>
      <c r="C25" s="89">
        <v>14.231999999999999</v>
      </c>
      <c r="D25" s="89">
        <v>70.302999999999997</v>
      </c>
      <c r="E25" s="89">
        <v>1203.7370000000001</v>
      </c>
      <c r="F25" s="89">
        <v>57.087000000000003</v>
      </c>
      <c r="G25" s="89">
        <v>418.30799999999999</v>
      </c>
      <c r="H25" s="89">
        <v>1058.3589999999999</v>
      </c>
      <c r="I25" s="89">
        <v>230.428</v>
      </c>
      <c r="J25" s="89">
        <v>503.10599999999999</v>
      </c>
      <c r="K25" s="89">
        <v>146.62100000000001</v>
      </c>
      <c r="L25" s="89">
        <v>841.73599999999999</v>
      </c>
      <c r="M25" s="89">
        <v>340.54</v>
      </c>
      <c r="N25" s="89">
        <v>251.87799999999999</v>
      </c>
      <c r="O25" s="89">
        <v>354.87099999999998</v>
      </c>
      <c r="P25" s="89">
        <v>1.073</v>
      </c>
      <c r="Q25" s="90">
        <v>5824.1840000000002</v>
      </c>
      <c r="R25" s="106"/>
      <c r="S25" s="106">
        <f t="shared" si="0"/>
        <v>40483</v>
      </c>
      <c r="T25" s="107">
        <f t="shared" ref="T25:AI25" si="29">B25-B13</f>
        <v>0.18199999999995953</v>
      </c>
      <c r="U25" s="107">
        <f t="shared" si="29"/>
        <v>6.4999999999999503E-2</v>
      </c>
      <c r="V25" s="107">
        <f t="shared" si="29"/>
        <v>3.777000000000001</v>
      </c>
      <c r="W25" s="107">
        <f t="shared" si="29"/>
        <v>35.228000000000065</v>
      </c>
      <c r="X25" s="107">
        <f t="shared" si="29"/>
        <v>1.027000000000001</v>
      </c>
      <c r="Y25" s="107">
        <f t="shared" si="29"/>
        <v>23.769999999999982</v>
      </c>
      <c r="Z25" s="107">
        <f t="shared" si="29"/>
        <v>42.993999999999915</v>
      </c>
      <c r="AA25" s="107">
        <f t="shared" si="29"/>
        <v>9.4509999999999934</v>
      </c>
      <c r="AB25" s="107">
        <f t="shared" si="29"/>
        <v>16.341000000000008</v>
      </c>
      <c r="AC25" s="107">
        <f t="shared" si="29"/>
        <v>6.3720000000000141</v>
      </c>
      <c r="AD25" s="107">
        <f t="shared" si="29"/>
        <v>38.183999999999969</v>
      </c>
      <c r="AE25" s="107">
        <f t="shared" si="29"/>
        <v>9.0910000000000082</v>
      </c>
      <c r="AF25" s="107">
        <f t="shared" si="29"/>
        <v>10.98399999999998</v>
      </c>
      <c r="AG25" s="107">
        <f t="shared" si="29"/>
        <v>9.9239999999999782</v>
      </c>
      <c r="AH25" s="107">
        <f t="shared" si="29"/>
        <v>-0.1140000000000001</v>
      </c>
      <c r="AI25" s="107">
        <f t="shared" si="29"/>
        <v>207.27600000000075</v>
      </c>
      <c r="AJ25" s="106"/>
      <c r="AK25" s="106"/>
      <c r="AL25" s="106"/>
      <c r="AN25" s="43">
        <v>40483</v>
      </c>
      <c r="AO25" s="45">
        <f t="shared" si="1"/>
        <v>5.5099999999999909</v>
      </c>
      <c r="AP25" s="45">
        <f t="shared" si="2"/>
        <v>-7.3000000000000398E-2</v>
      </c>
      <c r="AQ25" s="45">
        <f t="shared" si="3"/>
        <v>0.67900000000000205</v>
      </c>
      <c r="AR25" s="45">
        <f t="shared" si="4"/>
        <v>5.2699999999999818</v>
      </c>
      <c r="AS25" s="45">
        <f t="shared" si="5"/>
        <v>0.28000000000000114</v>
      </c>
      <c r="AT25" s="45">
        <f t="shared" si="6"/>
        <v>8.9239999999999782</v>
      </c>
      <c r="AU25" s="45">
        <f t="shared" si="7"/>
        <v>9.2269999999998618</v>
      </c>
      <c r="AV25" s="45">
        <f t="shared" si="8"/>
        <v>2.407999999999987</v>
      </c>
      <c r="AW25" s="45">
        <f t="shared" si="9"/>
        <v>2.1539999999999964</v>
      </c>
      <c r="AX25" s="45">
        <f t="shared" si="10"/>
        <v>0.95500000000001251</v>
      </c>
      <c r="AY25" s="45">
        <f t="shared" si="11"/>
        <v>11.367999999999938</v>
      </c>
      <c r="AZ25" s="45">
        <f t="shared" si="12"/>
        <v>-1.2199999999999704</v>
      </c>
      <c r="BA25" s="45">
        <f t="shared" si="13"/>
        <v>1.2959999999999923</v>
      </c>
      <c r="BB25" s="45">
        <f t="shared" si="14"/>
        <v>1.964999999999975</v>
      </c>
      <c r="BC25" s="45"/>
      <c r="BD25" s="45">
        <f t="shared" si="23"/>
        <v>48.734999999998763</v>
      </c>
      <c r="BE25" s="17"/>
      <c r="BF25" s="165"/>
      <c r="BG25" s="167"/>
      <c r="BH25" s="170"/>
      <c r="BI25" s="36"/>
      <c r="BJ25" s="36"/>
      <c r="BK25" s="36"/>
      <c r="BL25" s="165"/>
      <c r="BM25" s="167"/>
      <c r="BN25" s="168"/>
      <c r="BO25" s="46"/>
      <c r="BP25" s="165"/>
      <c r="BQ25" s="167"/>
      <c r="BR25" s="168"/>
      <c r="BS25" s="46"/>
      <c r="BT25" s="165"/>
      <c r="BU25" s="173"/>
      <c r="BV25" s="168"/>
      <c r="BW25" s="46"/>
      <c r="BX25" s="165"/>
      <c r="BY25" s="167"/>
      <c r="BZ25" s="168"/>
      <c r="CA25" s="46"/>
      <c r="CB25" s="165"/>
      <c r="CC25" s="167"/>
      <c r="CD25" s="168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</row>
    <row r="26" spans="1:166" s="44" customFormat="1" ht="18" customHeight="1" x14ac:dyDescent="0.3">
      <c r="A26" s="88">
        <v>40513</v>
      </c>
      <c r="B26" s="89">
        <v>324.96100000000001</v>
      </c>
      <c r="C26" s="89">
        <v>14.351000000000001</v>
      </c>
      <c r="D26" s="89">
        <v>70.091999999999999</v>
      </c>
      <c r="E26" s="89">
        <v>1208.3989999999999</v>
      </c>
      <c r="F26" s="89">
        <v>57.253999999999998</v>
      </c>
      <c r="G26" s="89">
        <v>413.548</v>
      </c>
      <c r="H26" s="89">
        <v>1074.962</v>
      </c>
      <c r="I26" s="89">
        <v>235.85599999999999</v>
      </c>
      <c r="J26" s="89">
        <v>506.55700000000002</v>
      </c>
      <c r="K26" s="89">
        <v>146.85499999999999</v>
      </c>
      <c r="L26" s="89">
        <v>862.154</v>
      </c>
      <c r="M26" s="89">
        <v>339.69099999999997</v>
      </c>
      <c r="N26" s="89">
        <v>253.44300000000001</v>
      </c>
      <c r="O26" s="89">
        <v>359.43799999999999</v>
      </c>
      <c r="P26" s="89">
        <v>1.071</v>
      </c>
      <c r="Q26" s="90">
        <v>5868.6319999999996</v>
      </c>
      <c r="R26" s="106"/>
      <c r="S26" s="106">
        <f t="shared" si="0"/>
        <v>40513</v>
      </c>
      <c r="T26" s="107">
        <f t="shared" ref="T26:AI26" si="30">B26-B14</f>
        <v>4.1340000000000146</v>
      </c>
      <c r="U26" s="107">
        <f t="shared" si="30"/>
        <v>9.3000000000001748E-2</v>
      </c>
      <c r="V26" s="107">
        <f t="shared" si="30"/>
        <v>3.5259999999999962</v>
      </c>
      <c r="W26" s="107">
        <f t="shared" si="30"/>
        <v>40.151999999999816</v>
      </c>
      <c r="X26" s="107">
        <f t="shared" si="30"/>
        <v>1.1430000000000007</v>
      </c>
      <c r="Y26" s="107">
        <f t="shared" si="30"/>
        <v>29.790999999999997</v>
      </c>
      <c r="Z26" s="107">
        <f t="shared" si="30"/>
        <v>47.597999999999956</v>
      </c>
      <c r="AA26" s="107">
        <f t="shared" si="30"/>
        <v>8.789999999999992</v>
      </c>
      <c r="AB26" s="107">
        <f t="shared" si="30"/>
        <v>17.812000000000012</v>
      </c>
      <c r="AC26" s="107">
        <f t="shared" si="30"/>
        <v>6.8669999999999902</v>
      </c>
      <c r="AD26" s="107">
        <f t="shared" si="30"/>
        <v>40.934999999999945</v>
      </c>
      <c r="AE26" s="107">
        <f t="shared" si="30"/>
        <v>9.6909999999999741</v>
      </c>
      <c r="AF26" s="107">
        <f t="shared" si="30"/>
        <v>11.538000000000011</v>
      </c>
      <c r="AG26" s="107">
        <f t="shared" si="30"/>
        <v>9.1809999999999832</v>
      </c>
      <c r="AH26" s="107">
        <f t="shared" si="30"/>
        <v>-0.12400000000000011</v>
      </c>
      <c r="AI26" s="107">
        <f t="shared" si="30"/>
        <v>231.12700000000132</v>
      </c>
      <c r="AJ26" s="106"/>
      <c r="AK26" s="106"/>
      <c r="AL26" s="106"/>
      <c r="AN26" s="43">
        <v>40513</v>
      </c>
      <c r="AO26" s="45">
        <f t="shared" si="1"/>
        <v>-6.94399999999996</v>
      </c>
      <c r="AP26" s="45">
        <f t="shared" si="2"/>
        <v>0.11900000000000155</v>
      </c>
      <c r="AQ26" s="45">
        <f t="shared" si="3"/>
        <v>-0.21099999999999852</v>
      </c>
      <c r="AR26" s="45">
        <f t="shared" si="4"/>
        <v>4.6619999999998072</v>
      </c>
      <c r="AS26" s="45">
        <f t="shared" si="5"/>
        <v>0.16699999999999449</v>
      </c>
      <c r="AT26" s="45">
        <f t="shared" si="6"/>
        <v>-4.7599999999999909</v>
      </c>
      <c r="AU26" s="45">
        <f t="shared" si="7"/>
        <v>16.603000000000065</v>
      </c>
      <c r="AV26" s="45">
        <f t="shared" si="8"/>
        <v>5.4279999999999973</v>
      </c>
      <c r="AW26" s="45">
        <f t="shared" si="9"/>
        <v>3.4510000000000218</v>
      </c>
      <c r="AX26" s="45">
        <f t="shared" si="10"/>
        <v>0.23399999999998045</v>
      </c>
      <c r="AY26" s="45">
        <f t="shared" si="11"/>
        <v>20.418000000000006</v>
      </c>
      <c r="AZ26" s="45">
        <f t="shared" si="12"/>
        <v>-0.84900000000004638</v>
      </c>
      <c r="BA26" s="45">
        <f t="shared" si="13"/>
        <v>1.5650000000000261</v>
      </c>
      <c r="BB26" s="45">
        <f t="shared" si="14"/>
        <v>4.5670000000000073</v>
      </c>
      <c r="BC26" s="45"/>
      <c r="BD26" s="45">
        <f t="shared" si="23"/>
        <v>44.447999999999411</v>
      </c>
      <c r="BE26" s="17"/>
      <c r="BF26" s="166"/>
      <c r="BG26" s="167"/>
      <c r="BH26" s="171"/>
      <c r="BI26" s="36"/>
      <c r="BJ26" s="36"/>
      <c r="BK26" s="36"/>
      <c r="BL26" s="166"/>
      <c r="BM26" s="167"/>
      <c r="BN26" s="168"/>
      <c r="BO26" s="46"/>
      <c r="BP26" s="166"/>
      <c r="BQ26" s="167"/>
      <c r="BR26" s="168"/>
      <c r="BS26" s="46"/>
      <c r="BT26" s="166"/>
      <c r="BU26" s="174"/>
      <c r="BV26" s="168"/>
      <c r="BW26" s="46"/>
      <c r="BX26" s="166"/>
      <c r="BY26" s="167"/>
      <c r="BZ26" s="168"/>
      <c r="CA26" s="46"/>
      <c r="CB26" s="166"/>
      <c r="CC26" s="167"/>
      <c r="CD26" s="168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</row>
    <row r="27" spans="1:166" s="44" customFormat="1" ht="18" customHeight="1" x14ac:dyDescent="0.3">
      <c r="A27" s="88">
        <v>40544</v>
      </c>
      <c r="B27" s="89">
        <v>329.63400000000001</v>
      </c>
      <c r="C27" s="89">
        <v>14.478</v>
      </c>
      <c r="D27" s="89">
        <v>70.647000000000006</v>
      </c>
      <c r="E27" s="89">
        <v>1211.329</v>
      </c>
      <c r="F27" s="89">
        <v>57.581000000000003</v>
      </c>
      <c r="G27" s="89">
        <v>414.60199999999998</v>
      </c>
      <c r="H27" s="89">
        <v>1083.2360000000001</v>
      </c>
      <c r="I27" s="89">
        <v>249.815</v>
      </c>
      <c r="J27" s="89">
        <v>508.96499999999997</v>
      </c>
      <c r="K27" s="89">
        <v>147.37100000000001</v>
      </c>
      <c r="L27" s="89">
        <v>866.05200000000002</v>
      </c>
      <c r="M27" s="89">
        <v>326.13299999999998</v>
      </c>
      <c r="N27" s="89">
        <v>255.21299999999999</v>
      </c>
      <c r="O27" s="89">
        <v>361.49900000000002</v>
      </c>
      <c r="P27" s="89">
        <v>1.115</v>
      </c>
      <c r="Q27" s="90">
        <v>5897.6699999999992</v>
      </c>
      <c r="R27" s="106"/>
      <c r="S27" s="106">
        <f t="shared" si="0"/>
        <v>40544</v>
      </c>
      <c r="T27" s="107">
        <f t="shared" ref="T27:AI27" si="31">B27-B15</f>
        <v>5.9750000000000227</v>
      </c>
      <c r="U27" s="107">
        <f t="shared" si="31"/>
        <v>0.12899999999999956</v>
      </c>
      <c r="V27" s="107">
        <f t="shared" si="31"/>
        <v>3.7960000000000065</v>
      </c>
      <c r="W27" s="107">
        <f t="shared" si="31"/>
        <v>44.293999999999869</v>
      </c>
      <c r="X27" s="107">
        <f t="shared" si="31"/>
        <v>1.4080000000000013</v>
      </c>
      <c r="Y27" s="107">
        <f t="shared" si="31"/>
        <v>34.731999999999971</v>
      </c>
      <c r="Z27" s="107">
        <f t="shared" si="31"/>
        <v>51.399000000000115</v>
      </c>
      <c r="AA27" s="107">
        <f t="shared" si="31"/>
        <v>11.341999999999985</v>
      </c>
      <c r="AB27" s="107">
        <f t="shared" si="31"/>
        <v>19.496999999999957</v>
      </c>
      <c r="AC27" s="107">
        <f t="shared" si="31"/>
        <v>6.796999999999997</v>
      </c>
      <c r="AD27" s="107">
        <f t="shared" si="31"/>
        <v>39.288000000000011</v>
      </c>
      <c r="AE27" s="107">
        <f t="shared" si="31"/>
        <v>10.436999999999955</v>
      </c>
      <c r="AF27" s="107">
        <f t="shared" si="31"/>
        <v>11.587999999999994</v>
      </c>
      <c r="AG27" s="107">
        <f t="shared" si="31"/>
        <v>10.600000000000023</v>
      </c>
      <c r="AH27" s="107">
        <f t="shared" si="31"/>
        <v>-6.6000000000000059E-2</v>
      </c>
      <c r="AI27" s="107">
        <f t="shared" si="31"/>
        <v>251.21599999999944</v>
      </c>
      <c r="AJ27" s="106"/>
      <c r="AK27" s="106"/>
      <c r="AL27" s="106"/>
      <c r="AN27" s="43">
        <v>40544</v>
      </c>
      <c r="AO27" s="45">
        <f t="shared" si="1"/>
        <v>4.6730000000000018</v>
      </c>
      <c r="AP27" s="45">
        <f t="shared" si="2"/>
        <v>0.12699999999999889</v>
      </c>
      <c r="AQ27" s="45">
        <f t="shared" si="3"/>
        <v>0.55500000000000682</v>
      </c>
      <c r="AR27" s="45">
        <f t="shared" si="4"/>
        <v>2.9300000000000637</v>
      </c>
      <c r="AS27" s="45">
        <f t="shared" si="5"/>
        <v>0.32700000000000529</v>
      </c>
      <c r="AT27" s="45">
        <f t="shared" si="6"/>
        <v>1.0539999999999736</v>
      </c>
      <c r="AU27" s="45">
        <f t="shared" si="7"/>
        <v>8.2740000000001146</v>
      </c>
      <c r="AV27" s="45">
        <f t="shared" si="8"/>
        <v>13.959000000000003</v>
      </c>
      <c r="AW27" s="45">
        <f t="shared" si="9"/>
        <v>2.4079999999999586</v>
      </c>
      <c r="AX27" s="45">
        <f t="shared" si="10"/>
        <v>0.51600000000001955</v>
      </c>
      <c r="AY27" s="45">
        <f t="shared" si="11"/>
        <v>3.8980000000000246</v>
      </c>
      <c r="AZ27" s="45">
        <f t="shared" si="12"/>
        <v>-13.557999999999993</v>
      </c>
      <c r="BA27" s="45">
        <f t="shared" si="13"/>
        <v>1.7699999999999818</v>
      </c>
      <c r="BB27" s="45">
        <f t="shared" si="14"/>
        <v>2.0610000000000355</v>
      </c>
      <c r="BC27" s="45"/>
      <c r="BD27" s="45">
        <f t="shared" si="23"/>
        <v>29.037999999999556</v>
      </c>
      <c r="BE27" s="17"/>
      <c r="BF27" s="164">
        <v>2011</v>
      </c>
      <c r="BG27" s="167" t="s">
        <v>38</v>
      </c>
      <c r="BH27" s="168" t="str">
        <f>AR2</f>
        <v>Industrias manufactureras</v>
      </c>
      <c r="BI27" s="36"/>
      <c r="BJ27" s="36"/>
      <c r="BK27" s="36"/>
      <c r="BL27" s="165"/>
      <c r="BM27" s="167"/>
      <c r="BN27" s="168"/>
      <c r="BO27" s="46"/>
      <c r="BP27" s="165"/>
      <c r="BQ27" s="167"/>
      <c r="BR27" s="168"/>
      <c r="BS27" s="46"/>
      <c r="BT27" s="165"/>
      <c r="BU27" s="173"/>
      <c r="BV27" s="168"/>
      <c r="BW27" s="46"/>
      <c r="BX27" s="165"/>
      <c r="BY27" s="167"/>
      <c r="BZ27" s="168"/>
      <c r="CA27" s="46"/>
      <c r="CB27" s="165"/>
      <c r="CC27" s="167"/>
      <c r="CD27" s="168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</row>
    <row r="28" spans="1:166" s="44" customFormat="1" ht="18" customHeight="1" x14ac:dyDescent="0.3">
      <c r="A28" s="88">
        <v>40575</v>
      </c>
      <c r="B28" s="89">
        <v>342.14100000000002</v>
      </c>
      <c r="C28" s="89">
        <v>15.243</v>
      </c>
      <c r="D28" s="89">
        <v>71.048000000000002</v>
      </c>
      <c r="E28" s="89">
        <v>1221.3119999999999</v>
      </c>
      <c r="F28" s="89">
        <v>57.682000000000002</v>
      </c>
      <c r="G28" s="89">
        <v>422.78899999999999</v>
      </c>
      <c r="H28" s="89">
        <v>1080.8399999999999</v>
      </c>
      <c r="I28" s="89">
        <v>247.74</v>
      </c>
      <c r="J28" s="89">
        <v>511.91800000000001</v>
      </c>
      <c r="K28" s="89">
        <v>147.86699999999999</v>
      </c>
      <c r="L28" s="89">
        <v>865.89700000000005</v>
      </c>
      <c r="M28" s="89">
        <v>329.32900000000001</v>
      </c>
      <c r="N28" s="89">
        <v>255.73</v>
      </c>
      <c r="O28" s="89">
        <v>362.93</v>
      </c>
      <c r="P28" s="89">
        <v>1.085</v>
      </c>
      <c r="Q28" s="90">
        <v>5933.5509999999995</v>
      </c>
      <c r="R28" s="106"/>
      <c r="S28" s="106">
        <f t="shared" si="0"/>
        <v>40575</v>
      </c>
      <c r="T28" s="107">
        <f t="shared" ref="T28:AI28" si="32">B28-B16</f>
        <v>9.6260000000000332</v>
      </c>
      <c r="U28" s="107">
        <f t="shared" si="32"/>
        <v>0.47700000000000031</v>
      </c>
      <c r="V28" s="107">
        <f t="shared" si="32"/>
        <v>3.742999999999995</v>
      </c>
      <c r="W28" s="107">
        <f t="shared" si="32"/>
        <v>44.327999999999975</v>
      </c>
      <c r="X28" s="107">
        <f t="shared" si="32"/>
        <v>1.6060000000000016</v>
      </c>
      <c r="Y28" s="107">
        <f t="shared" si="32"/>
        <v>36.533999999999992</v>
      </c>
      <c r="Z28" s="107">
        <f t="shared" si="32"/>
        <v>48.629999999999882</v>
      </c>
      <c r="AA28" s="107">
        <f t="shared" si="32"/>
        <v>11.13900000000001</v>
      </c>
      <c r="AB28" s="107">
        <f t="shared" si="32"/>
        <v>21.900000000000034</v>
      </c>
      <c r="AC28" s="107">
        <f t="shared" si="32"/>
        <v>7.313999999999993</v>
      </c>
      <c r="AD28" s="107">
        <f t="shared" si="32"/>
        <v>34.458000000000084</v>
      </c>
      <c r="AE28" s="107">
        <f t="shared" si="32"/>
        <v>12.973000000000013</v>
      </c>
      <c r="AF28" s="107">
        <f t="shared" si="32"/>
        <v>11.831999999999994</v>
      </c>
      <c r="AG28" s="107">
        <f t="shared" si="32"/>
        <v>10.084000000000003</v>
      </c>
      <c r="AH28" s="107">
        <f t="shared" si="32"/>
        <v>-0.10299999999999998</v>
      </c>
      <c r="AI28" s="107">
        <f t="shared" si="32"/>
        <v>254.54099999999926</v>
      </c>
      <c r="AJ28" s="106"/>
      <c r="AK28" s="106"/>
      <c r="AL28" s="106"/>
      <c r="AN28" s="43">
        <v>40575</v>
      </c>
      <c r="AO28" s="45">
        <f t="shared" si="1"/>
        <v>12.507000000000005</v>
      </c>
      <c r="AP28" s="45">
        <f t="shared" si="2"/>
        <v>0.76500000000000057</v>
      </c>
      <c r="AQ28" s="45">
        <f t="shared" si="3"/>
        <v>0.40099999999999625</v>
      </c>
      <c r="AR28" s="45">
        <f t="shared" si="4"/>
        <v>9.9829999999999472</v>
      </c>
      <c r="AS28" s="45">
        <f t="shared" si="5"/>
        <v>0.10099999999999909</v>
      </c>
      <c r="AT28" s="45">
        <f t="shared" si="6"/>
        <v>8.1870000000000118</v>
      </c>
      <c r="AU28" s="45">
        <f t="shared" si="7"/>
        <v>-2.3960000000001855</v>
      </c>
      <c r="AV28" s="45">
        <f t="shared" si="8"/>
        <v>-2.0749999999999886</v>
      </c>
      <c r="AW28" s="45">
        <f t="shared" si="9"/>
        <v>2.9530000000000314</v>
      </c>
      <c r="AX28" s="45">
        <f t="shared" si="10"/>
        <v>0.4959999999999809</v>
      </c>
      <c r="AY28" s="45">
        <f t="shared" si="11"/>
        <v>-0.15499999999997272</v>
      </c>
      <c r="AZ28" s="45">
        <f t="shared" si="12"/>
        <v>3.1960000000000264</v>
      </c>
      <c r="BA28" s="45">
        <f t="shared" si="13"/>
        <v>0.51699999999999591</v>
      </c>
      <c r="BB28" s="45">
        <f t="shared" si="14"/>
        <v>1.4309999999999832</v>
      </c>
      <c r="BC28" s="45"/>
      <c r="BD28" s="45">
        <f t="shared" si="23"/>
        <v>35.881000000000313</v>
      </c>
      <c r="BE28" s="17"/>
      <c r="BF28" s="165"/>
      <c r="BG28" s="167"/>
      <c r="BH28" s="168"/>
      <c r="BI28" s="36"/>
      <c r="BJ28" s="36"/>
      <c r="BK28" s="36"/>
      <c r="BL28" s="165"/>
      <c r="BM28" s="167"/>
      <c r="BN28" s="168"/>
      <c r="BO28" s="46"/>
      <c r="BP28" s="165"/>
      <c r="BQ28" s="167"/>
      <c r="BR28" s="168"/>
      <c r="BS28" s="46"/>
      <c r="BT28" s="165"/>
      <c r="BU28" s="174"/>
      <c r="BV28" s="168"/>
      <c r="BW28" s="46"/>
      <c r="BX28" s="165"/>
      <c r="BY28" s="167"/>
      <c r="BZ28" s="168"/>
      <c r="CA28" s="46"/>
      <c r="CB28" s="165"/>
      <c r="CC28" s="167"/>
      <c r="CD28" s="168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</row>
    <row r="29" spans="1:166" s="44" customFormat="1" ht="18" customHeight="1" x14ac:dyDescent="0.3">
      <c r="A29" s="88">
        <v>40603</v>
      </c>
      <c r="B29" s="89">
        <v>356.27499999999998</v>
      </c>
      <c r="C29" s="89">
        <v>15.353</v>
      </c>
      <c r="D29" s="89">
        <v>71.552000000000007</v>
      </c>
      <c r="E29" s="89">
        <v>1229.144</v>
      </c>
      <c r="F29" s="89">
        <v>57.673000000000002</v>
      </c>
      <c r="G29" s="89">
        <v>429.51600000000002</v>
      </c>
      <c r="H29" s="89">
        <v>1076.549</v>
      </c>
      <c r="I29" s="89">
        <v>237.67</v>
      </c>
      <c r="J29" s="89">
        <v>513.77300000000002</v>
      </c>
      <c r="K29" s="89">
        <v>148.542</v>
      </c>
      <c r="L29" s="89">
        <v>862.46299999999997</v>
      </c>
      <c r="M29" s="89">
        <v>337.35399999999998</v>
      </c>
      <c r="N29" s="89">
        <v>256.06</v>
      </c>
      <c r="O29" s="89">
        <v>359.755</v>
      </c>
      <c r="P29" s="89">
        <v>1.0489999999999999</v>
      </c>
      <c r="Q29" s="90">
        <v>5952.728000000001</v>
      </c>
      <c r="R29" s="106"/>
      <c r="S29" s="106">
        <f t="shared" si="0"/>
        <v>40603</v>
      </c>
      <c r="T29" s="107">
        <f t="shared" ref="T29:AI29" si="33">B29-B17</f>
        <v>12.613</v>
      </c>
      <c r="U29" s="107">
        <f t="shared" si="33"/>
        <v>0.42600000000000016</v>
      </c>
      <c r="V29" s="107">
        <f t="shared" si="33"/>
        <v>3.7520000000000095</v>
      </c>
      <c r="W29" s="107">
        <f t="shared" si="33"/>
        <v>44.435999999999922</v>
      </c>
      <c r="X29" s="107">
        <f t="shared" si="33"/>
        <v>1.5680000000000049</v>
      </c>
      <c r="Y29" s="107">
        <f t="shared" si="33"/>
        <v>36.596000000000004</v>
      </c>
      <c r="Z29" s="107">
        <f t="shared" si="33"/>
        <v>45.352000000000089</v>
      </c>
      <c r="AA29" s="107">
        <f t="shared" si="33"/>
        <v>10.909999999999997</v>
      </c>
      <c r="AB29" s="107">
        <f t="shared" si="33"/>
        <v>20.365000000000009</v>
      </c>
      <c r="AC29" s="107">
        <f t="shared" si="33"/>
        <v>7.3720000000000141</v>
      </c>
      <c r="AD29" s="107">
        <f t="shared" si="33"/>
        <v>30.850999999999999</v>
      </c>
      <c r="AE29" s="107">
        <f t="shared" si="33"/>
        <v>12.716000000000008</v>
      </c>
      <c r="AF29" s="107">
        <f t="shared" si="33"/>
        <v>11.388000000000005</v>
      </c>
      <c r="AG29" s="107">
        <f t="shared" si="33"/>
        <v>10.617000000000019</v>
      </c>
      <c r="AH29" s="107">
        <f t="shared" si="33"/>
        <v>-0.10600000000000009</v>
      </c>
      <c r="AI29" s="107">
        <f t="shared" si="33"/>
        <v>248.85600000000159</v>
      </c>
      <c r="AJ29" s="106"/>
      <c r="AK29" s="106"/>
      <c r="AL29" s="106"/>
      <c r="AN29" s="43">
        <v>40603</v>
      </c>
      <c r="AO29" s="45">
        <f t="shared" si="1"/>
        <v>14.133999999999958</v>
      </c>
      <c r="AP29" s="45">
        <f t="shared" si="2"/>
        <v>0.10999999999999943</v>
      </c>
      <c r="AQ29" s="45">
        <f t="shared" si="3"/>
        <v>0.50400000000000489</v>
      </c>
      <c r="AR29" s="45">
        <f t="shared" si="4"/>
        <v>7.8320000000001073</v>
      </c>
      <c r="AS29" s="45">
        <f t="shared" si="5"/>
        <v>-9.0000000000003411E-3</v>
      </c>
      <c r="AT29" s="45">
        <f t="shared" si="6"/>
        <v>6.7270000000000323</v>
      </c>
      <c r="AU29" s="45">
        <f t="shared" si="7"/>
        <v>-4.29099999999994</v>
      </c>
      <c r="AV29" s="45">
        <f t="shared" si="8"/>
        <v>-10.070000000000022</v>
      </c>
      <c r="AW29" s="45">
        <f t="shared" si="9"/>
        <v>1.8550000000000182</v>
      </c>
      <c r="AX29" s="45">
        <f t="shared" si="10"/>
        <v>0.67500000000001137</v>
      </c>
      <c r="AY29" s="45">
        <f t="shared" si="11"/>
        <v>-3.4340000000000828</v>
      </c>
      <c r="AZ29" s="45">
        <f t="shared" si="12"/>
        <v>8.0249999999999773</v>
      </c>
      <c r="BA29" s="45">
        <f t="shared" si="13"/>
        <v>0.33000000000001251</v>
      </c>
      <c r="BB29" s="45">
        <f t="shared" si="14"/>
        <v>-3.1750000000000114</v>
      </c>
      <c r="BC29" s="45"/>
      <c r="BD29" s="45">
        <f t="shared" si="23"/>
        <v>19.177000000001499</v>
      </c>
      <c r="BE29" s="17"/>
      <c r="BF29" s="165"/>
      <c r="BG29" s="167"/>
      <c r="BH29" s="168"/>
      <c r="BI29" s="36"/>
      <c r="BJ29" s="36"/>
      <c r="BK29" s="36"/>
      <c r="BL29" s="165"/>
      <c r="BM29" s="167" t="s">
        <v>39</v>
      </c>
      <c r="BN29" s="168" t="str">
        <f t="shared" ref="BN29" si="34">BH31</f>
        <v>Comercio y reparaciones</v>
      </c>
      <c r="BO29" s="46"/>
      <c r="BP29" s="165"/>
      <c r="BQ29" s="167" t="s">
        <v>39</v>
      </c>
      <c r="BR29" s="168" t="str">
        <f>BH67</f>
        <v>Construcción</v>
      </c>
      <c r="BS29" s="46"/>
      <c r="BT29" s="165"/>
      <c r="BU29" s="172" t="s">
        <v>39</v>
      </c>
      <c r="BV29" s="168" t="str">
        <f>BH103</f>
        <v>Comercio y reparaciones</v>
      </c>
      <c r="BW29" s="46"/>
      <c r="BX29" s="165"/>
      <c r="BY29" s="167" t="s">
        <v>39</v>
      </c>
      <c r="BZ29" s="168" t="str">
        <f>BH139</f>
        <v>Actividades inmobiliarias, 
empresariales y de alquiler</v>
      </c>
      <c r="CA29" s="46"/>
      <c r="CB29" s="165"/>
      <c r="CC29" s="167" t="s">
        <v>39</v>
      </c>
      <c r="CD29" s="168" t="str">
        <f>BH175</f>
        <v>Construcción</v>
      </c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</row>
    <row r="30" spans="1:166" s="44" customFormat="1" ht="18" customHeight="1" x14ac:dyDescent="0.3">
      <c r="A30" s="88">
        <v>40634</v>
      </c>
      <c r="B30" s="89">
        <v>349.52600000000001</v>
      </c>
      <c r="C30" s="89">
        <v>15.195</v>
      </c>
      <c r="D30" s="89">
        <v>71.561000000000007</v>
      </c>
      <c r="E30" s="89">
        <v>1231.854</v>
      </c>
      <c r="F30" s="89">
        <v>57.89</v>
      </c>
      <c r="G30" s="89">
        <v>433.03399999999999</v>
      </c>
      <c r="H30" s="89">
        <v>1073.4159999999999</v>
      </c>
      <c r="I30" s="89">
        <v>232.667</v>
      </c>
      <c r="J30" s="89">
        <v>514.10799999999995</v>
      </c>
      <c r="K30" s="89">
        <v>149.44499999999999</v>
      </c>
      <c r="L30" s="89">
        <v>857.29499999999996</v>
      </c>
      <c r="M30" s="89">
        <v>344.48399999999998</v>
      </c>
      <c r="N30" s="89">
        <v>256.30500000000001</v>
      </c>
      <c r="O30" s="89">
        <v>358.07600000000002</v>
      </c>
      <c r="P30" s="89">
        <v>1.0309999999999999</v>
      </c>
      <c r="Q30" s="90">
        <v>5945.8869999999997</v>
      </c>
      <c r="R30" s="106"/>
      <c r="S30" s="106">
        <f t="shared" si="0"/>
        <v>40634</v>
      </c>
      <c r="T30" s="107">
        <f t="shared" ref="T30:AI30" si="35">B30-B18</f>
        <v>13.211000000000013</v>
      </c>
      <c r="U30" s="107">
        <f t="shared" si="35"/>
        <v>0.36899999999999977</v>
      </c>
      <c r="V30" s="107">
        <f t="shared" si="35"/>
        <v>3.6240000000000094</v>
      </c>
      <c r="W30" s="107">
        <f t="shared" si="35"/>
        <v>46.855000000000018</v>
      </c>
      <c r="X30" s="107">
        <f t="shared" si="35"/>
        <v>1.7610000000000028</v>
      </c>
      <c r="Y30" s="107">
        <f t="shared" si="35"/>
        <v>41.368999999999971</v>
      </c>
      <c r="Z30" s="107">
        <f t="shared" si="35"/>
        <v>45.811999999999898</v>
      </c>
      <c r="AA30" s="107">
        <f t="shared" si="35"/>
        <v>10.051999999999992</v>
      </c>
      <c r="AB30" s="107">
        <f t="shared" si="35"/>
        <v>20.412999999999954</v>
      </c>
      <c r="AC30" s="107">
        <f t="shared" si="35"/>
        <v>7.978999999999985</v>
      </c>
      <c r="AD30" s="107">
        <f t="shared" si="35"/>
        <v>35.320999999999913</v>
      </c>
      <c r="AE30" s="107">
        <f t="shared" si="35"/>
        <v>12.849999999999966</v>
      </c>
      <c r="AF30" s="107">
        <f t="shared" si="35"/>
        <v>11.756</v>
      </c>
      <c r="AG30" s="107">
        <f t="shared" si="35"/>
        <v>10.629999999999995</v>
      </c>
      <c r="AH30" s="107">
        <f t="shared" si="35"/>
        <v>-8.6000000000000076E-2</v>
      </c>
      <c r="AI30" s="107">
        <f t="shared" si="35"/>
        <v>261.91599999999926</v>
      </c>
      <c r="AJ30" s="106"/>
      <c r="AK30" s="106"/>
      <c r="AL30" s="106"/>
      <c r="AN30" s="43">
        <v>40634</v>
      </c>
      <c r="AO30" s="45">
        <f t="shared" si="1"/>
        <v>-6.7489999999999668</v>
      </c>
      <c r="AP30" s="45">
        <f t="shared" si="2"/>
        <v>-0.15799999999999947</v>
      </c>
      <c r="AQ30" s="45">
        <f t="shared" si="3"/>
        <v>9.0000000000003411E-3</v>
      </c>
      <c r="AR30" s="45">
        <f t="shared" si="4"/>
        <v>2.7100000000000364</v>
      </c>
      <c r="AS30" s="45">
        <f t="shared" si="5"/>
        <v>0.21699999999999875</v>
      </c>
      <c r="AT30" s="45">
        <f t="shared" si="6"/>
        <v>3.5179999999999723</v>
      </c>
      <c r="AU30" s="45">
        <f t="shared" si="7"/>
        <v>-3.1330000000000382</v>
      </c>
      <c r="AV30" s="45">
        <f t="shared" si="8"/>
        <v>-5.0029999999999859</v>
      </c>
      <c r="AW30" s="45">
        <f t="shared" si="9"/>
        <v>0.33499999999992269</v>
      </c>
      <c r="AX30" s="45">
        <f t="shared" si="10"/>
        <v>0.90299999999999159</v>
      </c>
      <c r="AY30" s="45">
        <f t="shared" si="11"/>
        <v>-5.1680000000000064</v>
      </c>
      <c r="AZ30" s="45">
        <f t="shared" si="12"/>
        <v>7.1299999999999955</v>
      </c>
      <c r="BA30" s="45">
        <f t="shared" si="13"/>
        <v>0.24500000000000455</v>
      </c>
      <c r="BB30" s="45">
        <f t="shared" si="14"/>
        <v>-1.6789999999999736</v>
      </c>
      <c r="BC30" s="45"/>
      <c r="BD30" s="45">
        <f t="shared" si="23"/>
        <v>-6.8410000000012587</v>
      </c>
      <c r="BE30" s="17"/>
      <c r="BF30" s="165"/>
      <c r="BG30" s="167"/>
      <c r="BH30" s="168"/>
      <c r="BI30" s="36"/>
      <c r="BJ30" s="36"/>
      <c r="BK30" s="36"/>
      <c r="BL30" s="165"/>
      <c r="BM30" s="167"/>
      <c r="BN30" s="168"/>
      <c r="BO30" s="46"/>
      <c r="BP30" s="165"/>
      <c r="BQ30" s="167"/>
      <c r="BR30" s="168"/>
      <c r="BS30" s="46"/>
      <c r="BT30" s="165"/>
      <c r="BU30" s="173"/>
      <c r="BV30" s="168"/>
      <c r="BW30" s="46"/>
      <c r="BX30" s="165"/>
      <c r="BY30" s="167"/>
      <c r="BZ30" s="168"/>
      <c r="CA30" s="46"/>
      <c r="CB30" s="165"/>
      <c r="CC30" s="167"/>
      <c r="CD30" s="168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</row>
    <row r="31" spans="1:166" s="44" customFormat="1" ht="18" customHeight="1" x14ac:dyDescent="0.3">
      <c r="A31" s="88">
        <v>40664</v>
      </c>
      <c r="B31" s="89">
        <v>338.13200000000001</v>
      </c>
      <c r="C31" s="89">
        <v>14.855</v>
      </c>
      <c r="D31" s="89">
        <v>71.783000000000001</v>
      </c>
      <c r="E31" s="89">
        <v>1233.1880000000001</v>
      </c>
      <c r="F31" s="89">
        <v>58.156999999999996</v>
      </c>
      <c r="G31" s="89">
        <v>439.57799999999997</v>
      </c>
      <c r="H31" s="89">
        <v>1074.414</v>
      </c>
      <c r="I31" s="89">
        <v>229.185</v>
      </c>
      <c r="J31" s="89">
        <v>515.755</v>
      </c>
      <c r="K31" s="89">
        <v>150.39099999999999</v>
      </c>
      <c r="L31" s="89">
        <v>853.11800000000005</v>
      </c>
      <c r="M31" s="89">
        <v>348.43299999999999</v>
      </c>
      <c r="N31" s="89">
        <v>258.55700000000002</v>
      </c>
      <c r="O31" s="89">
        <v>357.322</v>
      </c>
      <c r="P31" s="89">
        <v>1.008</v>
      </c>
      <c r="Q31" s="90">
        <v>5943.8760000000002</v>
      </c>
      <c r="R31" s="106"/>
      <c r="S31" s="106">
        <f t="shared" si="0"/>
        <v>40664</v>
      </c>
      <c r="T31" s="107">
        <f t="shared" ref="T31:AI31" si="36">B31-B19</f>
        <v>15.406999999999982</v>
      </c>
      <c r="U31" s="107">
        <f t="shared" si="36"/>
        <v>0.32699999999999996</v>
      </c>
      <c r="V31" s="107">
        <f t="shared" si="36"/>
        <v>3.8469999999999942</v>
      </c>
      <c r="W31" s="107">
        <f t="shared" si="36"/>
        <v>49.820000000000164</v>
      </c>
      <c r="X31" s="107">
        <f t="shared" si="36"/>
        <v>1.9499999999999957</v>
      </c>
      <c r="Y31" s="107">
        <f t="shared" si="36"/>
        <v>48.350999999999999</v>
      </c>
      <c r="Z31" s="107">
        <f t="shared" si="36"/>
        <v>48.47199999999998</v>
      </c>
      <c r="AA31" s="107">
        <f t="shared" si="36"/>
        <v>9.6820000000000164</v>
      </c>
      <c r="AB31" s="107">
        <f t="shared" si="36"/>
        <v>23.137</v>
      </c>
      <c r="AC31" s="107">
        <f t="shared" si="36"/>
        <v>8.1089999999999804</v>
      </c>
      <c r="AD31" s="107">
        <f t="shared" si="36"/>
        <v>36.411000000000058</v>
      </c>
      <c r="AE31" s="107">
        <f t="shared" si="36"/>
        <v>13.243999999999971</v>
      </c>
      <c r="AF31" s="107">
        <f t="shared" si="36"/>
        <v>13.143000000000029</v>
      </c>
      <c r="AG31" s="107">
        <f t="shared" si="36"/>
        <v>10.023000000000025</v>
      </c>
      <c r="AH31" s="107">
        <f t="shared" si="36"/>
        <v>-8.4000000000000075E-2</v>
      </c>
      <c r="AI31" s="107">
        <f t="shared" si="36"/>
        <v>281.83899999999994</v>
      </c>
      <c r="AJ31" s="106"/>
      <c r="AK31" s="106"/>
      <c r="AL31" s="106"/>
      <c r="AN31" s="43">
        <v>40664</v>
      </c>
      <c r="AO31" s="45">
        <f t="shared" si="1"/>
        <v>-11.394000000000005</v>
      </c>
      <c r="AP31" s="45">
        <f t="shared" si="2"/>
        <v>-0.33999999999999986</v>
      </c>
      <c r="AQ31" s="45">
        <f t="shared" si="3"/>
        <v>0.2219999999999942</v>
      </c>
      <c r="AR31" s="45">
        <f t="shared" si="4"/>
        <v>1.33400000000006</v>
      </c>
      <c r="AS31" s="45">
        <f t="shared" si="5"/>
        <v>0.26699999999999591</v>
      </c>
      <c r="AT31" s="45">
        <f t="shared" si="6"/>
        <v>6.5439999999999827</v>
      </c>
      <c r="AU31" s="45">
        <f t="shared" si="7"/>
        <v>0.99800000000004729</v>
      </c>
      <c r="AV31" s="45">
        <f t="shared" si="8"/>
        <v>-3.4819999999999993</v>
      </c>
      <c r="AW31" s="45">
        <f t="shared" si="9"/>
        <v>1.6470000000000482</v>
      </c>
      <c r="AX31" s="45">
        <f t="shared" si="10"/>
        <v>0.94599999999999795</v>
      </c>
      <c r="AY31" s="45">
        <f t="shared" si="11"/>
        <v>-4.1769999999999072</v>
      </c>
      <c r="AZ31" s="45">
        <f t="shared" si="12"/>
        <v>3.9490000000000123</v>
      </c>
      <c r="BA31" s="45">
        <f t="shared" si="13"/>
        <v>2.2520000000000095</v>
      </c>
      <c r="BB31" s="45">
        <f t="shared" si="14"/>
        <v>-0.7540000000000191</v>
      </c>
      <c r="BC31" s="45"/>
      <c r="BD31" s="45">
        <f t="shared" si="23"/>
        <v>-2.0109999999995125</v>
      </c>
      <c r="BE31" s="17"/>
      <c r="BF31" s="165"/>
      <c r="BG31" s="167" t="s">
        <v>39</v>
      </c>
      <c r="BH31" s="169" t="str">
        <f>AU2</f>
        <v>Comercio y reparaciones</v>
      </c>
      <c r="BI31" s="36"/>
      <c r="BJ31" s="36"/>
      <c r="BK31" s="36"/>
      <c r="BL31" s="165"/>
      <c r="BM31" s="167"/>
      <c r="BN31" s="168"/>
      <c r="BO31" s="46"/>
      <c r="BP31" s="165"/>
      <c r="BQ31" s="167"/>
      <c r="BR31" s="168"/>
      <c r="BS31" s="46"/>
      <c r="BT31" s="165"/>
      <c r="BU31" s="173"/>
      <c r="BV31" s="168"/>
      <c r="BW31" s="46"/>
      <c r="BX31" s="165"/>
      <c r="BY31" s="167"/>
      <c r="BZ31" s="168"/>
      <c r="CA31" s="46"/>
      <c r="CB31" s="165"/>
      <c r="CC31" s="167"/>
      <c r="CD31" s="168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</row>
    <row r="32" spans="1:166" s="44" customFormat="1" ht="18" customHeight="1" x14ac:dyDescent="0.3">
      <c r="A32" s="88">
        <v>40695</v>
      </c>
      <c r="B32" s="89">
        <v>335.74700000000001</v>
      </c>
      <c r="C32" s="89">
        <v>15.25</v>
      </c>
      <c r="D32" s="89">
        <v>72.233999999999995</v>
      </c>
      <c r="E32" s="89">
        <v>1234.6659999999999</v>
      </c>
      <c r="F32" s="89">
        <v>58.317</v>
      </c>
      <c r="G32" s="89">
        <v>438.654</v>
      </c>
      <c r="H32" s="89">
        <v>1077.415</v>
      </c>
      <c r="I32" s="89">
        <v>229.33600000000001</v>
      </c>
      <c r="J32" s="89">
        <v>517.53200000000004</v>
      </c>
      <c r="K32" s="89">
        <v>151.03299999999999</v>
      </c>
      <c r="L32" s="89">
        <v>851.80100000000004</v>
      </c>
      <c r="M32" s="89">
        <v>355.04899999999998</v>
      </c>
      <c r="N32" s="89">
        <v>259.83</v>
      </c>
      <c r="O32" s="89">
        <v>358.21300000000002</v>
      </c>
      <c r="P32" s="89">
        <v>1.006</v>
      </c>
      <c r="Q32" s="90">
        <v>5956.0830000000005</v>
      </c>
      <c r="R32" s="106"/>
      <c r="S32" s="106">
        <f t="shared" si="0"/>
        <v>40695</v>
      </c>
      <c r="T32" s="107">
        <f t="shared" ref="T32:AI32" si="37">B32-B20</f>
        <v>13.828000000000031</v>
      </c>
      <c r="U32" s="107">
        <f t="shared" si="37"/>
        <v>0.89899999999999913</v>
      </c>
      <c r="V32" s="107">
        <f t="shared" si="37"/>
        <v>4.1159999999999997</v>
      </c>
      <c r="W32" s="107">
        <f t="shared" si="37"/>
        <v>47.2349999999999</v>
      </c>
      <c r="X32" s="107">
        <f t="shared" si="37"/>
        <v>1.9849999999999994</v>
      </c>
      <c r="Y32" s="107">
        <f t="shared" si="37"/>
        <v>47.338000000000022</v>
      </c>
      <c r="Z32" s="107">
        <f t="shared" si="37"/>
        <v>47.608999999999924</v>
      </c>
      <c r="AA32" s="107">
        <f t="shared" si="37"/>
        <v>9.1980000000000075</v>
      </c>
      <c r="AB32" s="107">
        <f t="shared" si="37"/>
        <v>23.535000000000025</v>
      </c>
      <c r="AC32" s="107">
        <f t="shared" si="37"/>
        <v>8.0579999999999927</v>
      </c>
      <c r="AD32" s="107">
        <f t="shared" si="37"/>
        <v>34.463000000000079</v>
      </c>
      <c r="AE32" s="107">
        <f t="shared" si="37"/>
        <v>13.359999999999957</v>
      </c>
      <c r="AF32" s="107">
        <f t="shared" si="37"/>
        <v>13.499999999999972</v>
      </c>
      <c r="AG32" s="107">
        <f t="shared" si="37"/>
        <v>9.1899999999999977</v>
      </c>
      <c r="AH32" s="107">
        <f t="shared" si="37"/>
        <v>-9.099999999999997E-2</v>
      </c>
      <c r="AI32" s="107">
        <f t="shared" si="37"/>
        <v>274.22300000000087</v>
      </c>
      <c r="AJ32" s="106"/>
      <c r="AK32" s="106"/>
      <c r="AL32" s="106"/>
      <c r="AN32" s="43">
        <v>40695</v>
      </c>
      <c r="AO32" s="45">
        <f t="shared" si="1"/>
        <v>-2.3849999999999909</v>
      </c>
      <c r="AP32" s="45">
        <f t="shared" si="2"/>
        <v>0.39499999999999957</v>
      </c>
      <c r="AQ32" s="45">
        <f t="shared" si="3"/>
        <v>0.45099999999999341</v>
      </c>
      <c r="AR32" s="45">
        <f t="shared" si="4"/>
        <v>1.4779999999998381</v>
      </c>
      <c r="AS32" s="45">
        <f t="shared" si="5"/>
        <v>0.16000000000000369</v>
      </c>
      <c r="AT32" s="45">
        <f t="shared" si="6"/>
        <v>-0.92399999999997817</v>
      </c>
      <c r="AU32" s="45">
        <f t="shared" si="7"/>
        <v>3.0009999999999764</v>
      </c>
      <c r="AV32" s="45">
        <f t="shared" si="8"/>
        <v>0.15100000000001046</v>
      </c>
      <c r="AW32" s="45">
        <f t="shared" si="9"/>
        <v>1.7770000000000437</v>
      </c>
      <c r="AX32" s="45">
        <f t="shared" si="10"/>
        <v>0.64199999999999591</v>
      </c>
      <c r="AY32" s="45">
        <f t="shared" si="11"/>
        <v>-1.3170000000000073</v>
      </c>
      <c r="AZ32" s="45">
        <f t="shared" si="12"/>
        <v>6.6159999999999854</v>
      </c>
      <c r="BA32" s="45">
        <f t="shared" si="13"/>
        <v>1.2729999999999677</v>
      </c>
      <c r="BB32" s="45">
        <f t="shared" si="14"/>
        <v>0.89100000000001955</v>
      </c>
      <c r="BC32" s="45"/>
      <c r="BD32" s="45">
        <f t="shared" si="23"/>
        <v>12.207000000000335</v>
      </c>
      <c r="BE32" s="17"/>
      <c r="BF32" s="165"/>
      <c r="BG32" s="167"/>
      <c r="BH32" s="170"/>
      <c r="BI32" s="36"/>
      <c r="BJ32" s="36"/>
      <c r="BK32" s="36"/>
      <c r="BL32" s="165"/>
      <c r="BM32" s="167"/>
      <c r="BN32" s="168"/>
      <c r="BO32" s="46"/>
      <c r="BP32" s="165"/>
      <c r="BQ32" s="167"/>
      <c r="BR32" s="168"/>
      <c r="BS32" s="46"/>
      <c r="BT32" s="165"/>
      <c r="BU32" s="174"/>
      <c r="BV32" s="168"/>
      <c r="BW32" s="46"/>
      <c r="BX32" s="165"/>
      <c r="BY32" s="167"/>
      <c r="BZ32" s="168"/>
      <c r="CA32" s="46"/>
      <c r="CB32" s="165"/>
      <c r="CC32" s="167"/>
      <c r="CD32" s="168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</row>
    <row r="33" spans="1:166" s="44" customFormat="1" ht="18" customHeight="1" x14ac:dyDescent="0.3">
      <c r="A33" s="88">
        <v>40725</v>
      </c>
      <c r="B33" s="89">
        <v>331.04300000000001</v>
      </c>
      <c r="C33" s="89">
        <v>15.166</v>
      </c>
      <c r="D33" s="89">
        <v>72.563999999999993</v>
      </c>
      <c r="E33" s="89">
        <v>1237.99</v>
      </c>
      <c r="F33" s="89">
        <v>58.396999999999998</v>
      </c>
      <c r="G33" s="89">
        <v>438.16300000000001</v>
      </c>
      <c r="H33" s="89">
        <v>1080.183</v>
      </c>
      <c r="I33" s="89">
        <v>233.964</v>
      </c>
      <c r="J33" s="89">
        <v>519.56700000000001</v>
      </c>
      <c r="K33" s="89">
        <v>152.20699999999999</v>
      </c>
      <c r="L33" s="89">
        <v>851.55799999999999</v>
      </c>
      <c r="M33" s="89">
        <v>350.69799999999998</v>
      </c>
      <c r="N33" s="89">
        <v>260.983</v>
      </c>
      <c r="O33" s="89">
        <v>359.58499999999998</v>
      </c>
      <c r="P33" s="89">
        <v>0.995</v>
      </c>
      <c r="Q33" s="90">
        <v>5963.0630000000001</v>
      </c>
      <c r="R33" s="106"/>
      <c r="S33" s="106">
        <f t="shared" si="0"/>
        <v>40725</v>
      </c>
      <c r="T33" s="107">
        <f t="shared" ref="T33:AI33" si="38">B33-B21</f>
        <v>14.831999999999994</v>
      </c>
      <c r="U33" s="107">
        <f t="shared" si="38"/>
        <v>6.0999999999999943E-2</v>
      </c>
      <c r="V33" s="107">
        <f t="shared" si="38"/>
        <v>4.063999999999993</v>
      </c>
      <c r="W33" s="107">
        <f t="shared" si="38"/>
        <v>49.529999999999973</v>
      </c>
      <c r="X33" s="107">
        <f t="shared" si="38"/>
        <v>1.9840000000000018</v>
      </c>
      <c r="Y33" s="107">
        <f t="shared" si="38"/>
        <v>46.471000000000004</v>
      </c>
      <c r="Z33" s="107">
        <f t="shared" si="38"/>
        <v>47.131000000000085</v>
      </c>
      <c r="AA33" s="107">
        <f t="shared" si="38"/>
        <v>10.40100000000001</v>
      </c>
      <c r="AB33" s="107">
        <f t="shared" si="38"/>
        <v>23.574999999999989</v>
      </c>
      <c r="AC33" s="107">
        <f t="shared" si="38"/>
        <v>8.4619999999999891</v>
      </c>
      <c r="AD33" s="107">
        <f t="shared" si="38"/>
        <v>33.16700000000003</v>
      </c>
      <c r="AE33" s="107">
        <f t="shared" si="38"/>
        <v>13.074999999999989</v>
      </c>
      <c r="AF33" s="107">
        <f t="shared" si="38"/>
        <v>13.685000000000002</v>
      </c>
      <c r="AG33" s="107">
        <f t="shared" si="38"/>
        <v>8.6440000000000055</v>
      </c>
      <c r="AH33" s="107">
        <f t="shared" si="38"/>
        <v>-0.1170000000000001</v>
      </c>
      <c r="AI33" s="107">
        <f t="shared" si="38"/>
        <v>274.96500000000106</v>
      </c>
      <c r="AJ33" s="106"/>
      <c r="AK33" s="106"/>
      <c r="AL33" s="106"/>
      <c r="AN33" s="43">
        <v>40725</v>
      </c>
      <c r="AO33" s="45">
        <f t="shared" si="1"/>
        <v>-4.7040000000000077</v>
      </c>
      <c r="AP33" s="45">
        <f t="shared" si="2"/>
        <v>-8.3999999999999631E-2</v>
      </c>
      <c r="AQ33" s="45">
        <f t="shared" si="3"/>
        <v>0.32999999999999829</v>
      </c>
      <c r="AR33" s="45">
        <f t="shared" si="4"/>
        <v>3.3240000000000691</v>
      </c>
      <c r="AS33" s="45">
        <f t="shared" si="5"/>
        <v>7.9999999999998295E-2</v>
      </c>
      <c r="AT33" s="45">
        <f t="shared" si="6"/>
        <v>-0.49099999999998545</v>
      </c>
      <c r="AU33" s="45">
        <f t="shared" si="7"/>
        <v>2.7680000000000291</v>
      </c>
      <c r="AV33" s="45">
        <f t="shared" si="8"/>
        <v>4.6279999999999859</v>
      </c>
      <c r="AW33" s="45">
        <f t="shared" si="9"/>
        <v>2.0349999999999682</v>
      </c>
      <c r="AX33" s="45">
        <f t="shared" si="10"/>
        <v>1.1740000000000066</v>
      </c>
      <c r="AY33" s="45">
        <f t="shared" si="11"/>
        <v>-0.24300000000005184</v>
      </c>
      <c r="AZ33" s="45">
        <f t="shared" si="12"/>
        <v>-4.3509999999999991</v>
      </c>
      <c r="BA33" s="45">
        <f t="shared" si="13"/>
        <v>1.15300000000002</v>
      </c>
      <c r="BB33" s="45">
        <f t="shared" si="14"/>
        <v>1.3719999999999573</v>
      </c>
      <c r="BC33" s="45"/>
      <c r="BD33" s="45">
        <f t="shared" si="23"/>
        <v>6.9799999999995634</v>
      </c>
      <c r="BE33" s="17"/>
      <c r="BF33" s="165"/>
      <c r="BG33" s="167"/>
      <c r="BH33" s="170"/>
      <c r="BI33" s="36"/>
      <c r="BJ33" s="36"/>
      <c r="BK33" s="36"/>
      <c r="BL33" s="165"/>
      <c r="BM33" s="167" t="s">
        <v>40</v>
      </c>
      <c r="BN33" s="168" t="str">
        <f t="shared" ref="BN33" si="39">BH35</f>
        <v>Transporte, almacenamiento
 y comunicación</v>
      </c>
      <c r="BO33" s="46"/>
      <c r="BP33" s="165"/>
      <c r="BQ33" s="167" t="s">
        <v>40</v>
      </c>
      <c r="BR33" s="168" t="str">
        <f>BH71</f>
        <v>Servicios sociales 
y de salud</v>
      </c>
      <c r="BS33" s="46"/>
      <c r="BT33" s="165"/>
      <c r="BU33" s="172" t="s">
        <v>40</v>
      </c>
      <c r="BV33" s="168" t="str">
        <f>BH107</f>
        <v>Actividades inmobiliarias, 
empresariales y de alquiler</v>
      </c>
      <c r="BW33" s="46"/>
      <c r="BX33" s="165"/>
      <c r="BY33" s="167" t="s">
        <v>40</v>
      </c>
      <c r="BZ33" s="168" t="str">
        <f>BH143</f>
        <v>Servicios sociales 
y de salud</v>
      </c>
      <c r="CA33" s="46"/>
      <c r="CB33" s="165"/>
      <c r="CC33" s="167" t="s">
        <v>40</v>
      </c>
      <c r="CD33" s="168" t="str">
        <f>BH179</f>
        <v>Hoteles y restaurantes</v>
      </c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</row>
    <row r="34" spans="1:166" s="44" customFormat="1" ht="18" customHeight="1" x14ac:dyDescent="0.3">
      <c r="A34" s="88">
        <v>40756</v>
      </c>
      <c r="B34" s="89">
        <v>327.32299999999998</v>
      </c>
      <c r="C34" s="89">
        <v>15.23</v>
      </c>
      <c r="D34" s="89">
        <v>72.861000000000004</v>
      </c>
      <c r="E34" s="89">
        <v>1242.787</v>
      </c>
      <c r="F34" s="89">
        <v>58.478999999999999</v>
      </c>
      <c r="G34" s="89">
        <v>442.13099999999997</v>
      </c>
      <c r="H34" s="89">
        <v>1086.646</v>
      </c>
      <c r="I34" s="89">
        <v>234.70599999999999</v>
      </c>
      <c r="J34" s="89">
        <v>521.48599999999999</v>
      </c>
      <c r="K34" s="89">
        <v>153.357</v>
      </c>
      <c r="L34" s="89">
        <v>862.98400000000004</v>
      </c>
      <c r="M34" s="89">
        <v>353.935</v>
      </c>
      <c r="N34" s="89">
        <v>262.60000000000002</v>
      </c>
      <c r="O34" s="89">
        <v>356.88499999999999</v>
      </c>
      <c r="P34" s="89">
        <v>0.99</v>
      </c>
      <c r="Q34" s="90">
        <v>5992.4000000000015</v>
      </c>
      <c r="R34" s="106"/>
      <c r="S34" s="106">
        <f t="shared" si="0"/>
        <v>40756</v>
      </c>
      <c r="T34" s="107">
        <f t="shared" ref="T34:AI34" si="40">B34-B22</f>
        <v>13.837999999999965</v>
      </c>
      <c r="U34" s="107">
        <f t="shared" si="40"/>
        <v>-5.7999999999999829E-2</v>
      </c>
      <c r="V34" s="107">
        <f t="shared" si="40"/>
        <v>3.847999999999999</v>
      </c>
      <c r="W34" s="107">
        <f t="shared" si="40"/>
        <v>49.460000000000036</v>
      </c>
      <c r="X34" s="107">
        <f t="shared" si="40"/>
        <v>2.0379999999999967</v>
      </c>
      <c r="Y34" s="107">
        <f t="shared" si="40"/>
        <v>44.404999999999973</v>
      </c>
      <c r="Z34" s="107">
        <f t="shared" si="40"/>
        <v>48.240999999999985</v>
      </c>
      <c r="AA34" s="107">
        <f t="shared" si="40"/>
        <v>9.945999999999998</v>
      </c>
      <c r="AB34" s="107">
        <f t="shared" si="40"/>
        <v>23.77600000000001</v>
      </c>
      <c r="AC34" s="107">
        <f t="shared" si="40"/>
        <v>9.1059999999999945</v>
      </c>
      <c r="AD34" s="107">
        <f t="shared" si="40"/>
        <v>41.537000000000035</v>
      </c>
      <c r="AE34" s="107">
        <f t="shared" si="40"/>
        <v>14.798999999999978</v>
      </c>
      <c r="AF34" s="107">
        <f t="shared" si="40"/>
        <v>14.29000000000002</v>
      </c>
      <c r="AG34" s="107">
        <f t="shared" si="40"/>
        <v>4.950999999999965</v>
      </c>
      <c r="AH34" s="107">
        <f t="shared" si="40"/>
        <v>-0.10899999999999999</v>
      </c>
      <c r="AI34" s="107">
        <f t="shared" si="40"/>
        <v>280.0679999999993</v>
      </c>
      <c r="AJ34" s="106"/>
      <c r="AK34" s="106"/>
      <c r="AL34" s="106"/>
      <c r="AN34" s="43">
        <v>40756</v>
      </c>
      <c r="AO34" s="45">
        <f t="shared" si="1"/>
        <v>-3.7200000000000273</v>
      </c>
      <c r="AP34" s="45">
        <f t="shared" si="2"/>
        <v>6.4000000000000057E-2</v>
      </c>
      <c r="AQ34" s="45">
        <f t="shared" si="3"/>
        <v>0.29700000000001125</v>
      </c>
      <c r="AR34" s="45">
        <f t="shared" si="4"/>
        <v>4.7970000000000255</v>
      </c>
      <c r="AS34" s="45">
        <f t="shared" si="5"/>
        <v>8.2000000000000739E-2</v>
      </c>
      <c r="AT34" s="45">
        <f t="shared" si="6"/>
        <v>3.9679999999999609</v>
      </c>
      <c r="AU34" s="45">
        <f t="shared" si="7"/>
        <v>6.4629999999999654</v>
      </c>
      <c r="AV34" s="45">
        <f t="shared" si="8"/>
        <v>0.74199999999999022</v>
      </c>
      <c r="AW34" s="45">
        <f t="shared" si="9"/>
        <v>1.9189999999999827</v>
      </c>
      <c r="AX34" s="45">
        <f t="shared" si="10"/>
        <v>1.1500000000000057</v>
      </c>
      <c r="AY34" s="45">
        <f t="shared" si="11"/>
        <v>11.426000000000045</v>
      </c>
      <c r="AZ34" s="45">
        <f t="shared" si="12"/>
        <v>3.2370000000000232</v>
      </c>
      <c r="BA34" s="45">
        <f t="shared" si="13"/>
        <v>1.6170000000000186</v>
      </c>
      <c r="BB34" s="45">
        <f t="shared" si="14"/>
        <v>-2.6999999999999886</v>
      </c>
      <c r="BC34" s="45"/>
      <c r="BD34" s="45">
        <f t="shared" si="23"/>
        <v>29.337000000001353</v>
      </c>
      <c r="BE34" s="17"/>
      <c r="BF34" s="165"/>
      <c r="BG34" s="167"/>
      <c r="BH34" s="171"/>
      <c r="BI34" s="36"/>
      <c r="BJ34" s="36"/>
      <c r="BK34" s="36"/>
      <c r="BL34" s="165"/>
      <c r="BM34" s="167"/>
      <c r="BN34" s="168"/>
      <c r="BO34" s="46"/>
      <c r="BP34" s="165"/>
      <c r="BQ34" s="167"/>
      <c r="BR34" s="168"/>
      <c r="BS34" s="46"/>
      <c r="BT34" s="165"/>
      <c r="BU34" s="173"/>
      <c r="BV34" s="168"/>
      <c r="BW34" s="46"/>
      <c r="BX34" s="165"/>
      <c r="BY34" s="167"/>
      <c r="BZ34" s="168"/>
      <c r="CA34" s="46"/>
      <c r="CB34" s="165"/>
      <c r="CC34" s="167"/>
      <c r="CD34" s="168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</row>
    <row r="35" spans="1:166" s="44" customFormat="1" ht="18" customHeight="1" x14ac:dyDescent="0.3">
      <c r="A35" s="88">
        <v>40787</v>
      </c>
      <c r="B35" s="89">
        <v>327.32900000000001</v>
      </c>
      <c r="C35" s="89">
        <v>14.698</v>
      </c>
      <c r="D35" s="89">
        <v>73.424000000000007</v>
      </c>
      <c r="E35" s="89">
        <v>1247.789</v>
      </c>
      <c r="F35" s="89">
        <v>58.677999999999997</v>
      </c>
      <c r="G35" s="89">
        <v>447.72</v>
      </c>
      <c r="H35" s="89">
        <v>1088.5820000000001</v>
      </c>
      <c r="I35" s="89">
        <v>236.482</v>
      </c>
      <c r="J35" s="89">
        <v>523.37800000000004</v>
      </c>
      <c r="K35" s="89">
        <v>153.982</v>
      </c>
      <c r="L35" s="89">
        <v>859.87099999999998</v>
      </c>
      <c r="M35" s="89">
        <v>355.21499999999997</v>
      </c>
      <c r="N35" s="89">
        <v>263.70400000000001</v>
      </c>
      <c r="O35" s="89">
        <v>356.81599999999997</v>
      </c>
      <c r="P35" s="89">
        <v>0.98399999999999999</v>
      </c>
      <c r="Q35" s="90">
        <v>6008.652000000001</v>
      </c>
      <c r="R35" s="106"/>
      <c r="S35" s="106">
        <f t="shared" si="0"/>
        <v>40787</v>
      </c>
      <c r="T35" s="107">
        <f t="shared" ref="T35:AI35" si="41">B35-B23</f>
        <v>12.51400000000001</v>
      </c>
      <c r="U35" s="107">
        <f t="shared" si="41"/>
        <v>-0.36999999999999922</v>
      </c>
      <c r="V35" s="107">
        <f t="shared" si="41"/>
        <v>4.1040000000000134</v>
      </c>
      <c r="W35" s="107">
        <f t="shared" si="41"/>
        <v>53.143000000000029</v>
      </c>
      <c r="X35" s="107">
        <f t="shared" si="41"/>
        <v>2.1039999999999992</v>
      </c>
      <c r="Y35" s="107">
        <f t="shared" si="41"/>
        <v>42.853000000000009</v>
      </c>
      <c r="Z35" s="107">
        <f t="shared" si="41"/>
        <v>46.462000000000216</v>
      </c>
      <c r="AA35" s="107">
        <f t="shared" si="41"/>
        <v>10.768000000000001</v>
      </c>
      <c r="AB35" s="107">
        <f t="shared" si="41"/>
        <v>23.96100000000007</v>
      </c>
      <c r="AC35" s="107">
        <f t="shared" si="41"/>
        <v>8.9399999999999977</v>
      </c>
      <c r="AD35" s="107">
        <f t="shared" si="41"/>
        <v>34.896999999999935</v>
      </c>
      <c r="AE35" s="107">
        <f t="shared" si="41"/>
        <v>14.604999999999961</v>
      </c>
      <c r="AF35" s="107">
        <f t="shared" si="41"/>
        <v>14.052999999999997</v>
      </c>
      <c r="AG35" s="107">
        <f t="shared" si="41"/>
        <v>4.5480000000000018</v>
      </c>
      <c r="AH35" s="107">
        <f t="shared" si="41"/>
        <v>-0.10000000000000009</v>
      </c>
      <c r="AI35" s="107">
        <f t="shared" si="41"/>
        <v>272.48200000000179</v>
      </c>
      <c r="AJ35" s="106"/>
      <c r="AK35" s="106"/>
      <c r="AL35" s="106"/>
      <c r="AN35" s="43">
        <v>40787</v>
      </c>
      <c r="AO35" s="45">
        <f t="shared" si="1"/>
        <v>6.0000000000286491E-3</v>
      </c>
      <c r="AP35" s="45">
        <f t="shared" si="2"/>
        <v>-0.53200000000000003</v>
      </c>
      <c r="AQ35" s="45">
        <f t="shared" si="3"/>
        <v>0.56300000000000239</v>
      </c>
      <c r="AR35" s="45">
        <f t="shared" si="4"/>
        <v>5.0019999999999527</v>
      </c>
      <c r="AS35" s="45">
        <f t="shared" si="5"/>
        <v>0.19899999999999807</v>
      </c>
      <c r="AT35" s="45">
        <f t="shared" si="6"/>
        <v>5.5890000000000555</v>
      </c>
      <c r="AU35" s="45">
        <f t="shared" si="7"/>
        <v>1.9360000000001492</v>
      </c>
      <c r="AV35" s="45">
        <f t="shared" si="8"/>
        <v>1.7760000000000105</v>
      </c>
      <c r="AW35" s="45">
        <f t="shared" si="9"/>
        <v>1.8920000000000528</v>
      </c>
      <c r="AX35" s="45">
        <f t="shared" si="10"/>
        <v>0.625</v>
      </c>
      <c r="AY35" s="45">
        <f t="shared" si="11"/>
        <v>-3.1130000000000564</v>
      </c>
      <c r="AZ35" s="45">
        <f t="shared" si="12"/>
        <v>1.2799999999999727</v>
      </c>
      <c r="BA35" s="45">
        <f t="shared" si="13"/>
        <v>1.103999999999985</v>
      </c>
      <c r="BB35" s="45">
        <f t="shared" si="14"/>
        <v>-6.9000000000016826E-2</v>
      </c>
      <c r="BC35" s="45"/>
      <c r="BD35" s="45">
        <f t="shared" si="23"/>
        <v>16.251999999999498</v>
      </c>
      <c r="BE35" s="17"/>
      <c r="BF35" s="165"/>
      <c r="BG35" s="167" t="s">
        <v>40</v>
      </c>
      <c r="BH35" s="169" t="str">
        <f>AW2</f>
        <v>Transporte, almacenamiento
 y comunicación</v>
      </c>
      <c r="BI35" s="36"/>
      <c r="BJ35" s="36"/>
      <c r="BK35" s="36"/>
      <c r="BL35" s="165"/>
      <c r="BM35" s="167"/>
      <c r="BN35" s="168"/>
      <c r="BO35" s="46"/>
      <c r="BP35" s="165"/>
      <c r="BQ35" s="167"/>
      <c r="BR35" s="168"/>
      <c r="BS35" s="46"/>
      <c r="BT35" s="165"/>
      <c r="BU35" s="173"/>
      <c r="BV35" s="168"/>
      <c r="BW35" s="46"/>
      <c r="BX35" s="165"/>
      <c r="BY35" s="167"/>
      <c r="BZ35" s="168"/>
      <c r="CA35" s="46"/>
      <c r="CB35" s="165"/>
      <c r="CC35" s="167"/>
      <c r="CD35" s="168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</row>
    <row r="36" spans="1:166" s="44" customFormat="1" ht="18" customHeight="1" x14ac:dyDescent="0.3">
      <c r="A36" s="88">
        <v>40817</v>
      </c>
      <c r="B36" s="89">
        <v>340.10399999999998</v>
      </c>
      <c r="C36" s="89">
        <v>14.632999999999999</v>
      </c>
      <c r="D36" s="89">
        <v>73.872</v>
      </c>
      <c r="E36" s="89">
        <v>1251.5360000000001</v>
      </c>
      <c r="F36" s="89">
        <v>58.762</v>
      </c>
      <c r="G36" s="89">
        <v>452.02800000000002</v>
      </c>
      <c r="H36" s="89">
        <v>1094.204</v>
      </c>
      <c r="I36" s="89">
        <v>238.58500000000001</v>
      </c>
      <c r="J36" s="89">
        <v>524.92700000000002</v>
      </c>
      <c r="K36" s="89">
        <v>154.53700000000001</v>
      </c>
      <c r="L36" s="89">
        <v>864.17899999999997</v>
      </c>
      <c r="M36" s="89">
        <v>355.86</v>
      </c>
      <c r="N36" s="89">
        <v>265.52100000000002</v>
      </c>
      <c r="O36" s="89">
        <v>357.77300000000002</v>
      </c>
      <c r="P36" s="89">
        <v>0.96899999999999997</v>
      </c>
      <c r="Q36" s="90">
        <v>6047.49</v>
      </c>
      <c r="R36" s="106"/>
      <c r="S36" s="106">
        <f t="shared" si="0"/>
        <v>40817</v>
      </c>
      <c r="T36" s="107">
        <f t="shared" ref="T36:AI36" si="42">B36-B24</f>
        <v>13.709000000000003</v>
      </c>
      <c r="U36" s="107">
        <f t="shared" si="42"/>
        <v>0.3279999999999994</v>
      </c>
      <c r="V36" s="107">
        <f t="shared" si="42"/>
        <v>4.2480000000000047</v>
      </c>
      <c r="W36" s="107">
        <f t="shared" si="42"/>
        <v>53.06899999999996</v>
      </c>
      <c r="X36" s="107">
        <f t="shared" si="42"/>
        <v>1.9549999999999983</v>
      </c>
      <c r="Y36" s="107">
        <f t="shared" si="42"/>
        <v>42.644000000000005</v>
      </c>
      <c r="Z36" s="107">
        <f t="shared" si="42"/>
        <v>45.071999999999889</v>
      </c>
      <c r="AA36" s="107">
        <f t="shared" si="42"/>
        <v>10.564999999999998</v>
      </c>
      <c r="AB36" s="107">
        <f t="shared" si="42"/>
        <v>23.975000000000023</v>
      </c>
      <c r="AC36" s="107">
        <f t="shared" si="42"/>
        <v>8.8710000000000093</v>
      </c>
      <c r="AD36" s="107">
        <f t="shared" si="42"/>
        <v>33.810999999999922</v>
      </c>
      <c r="AE36" s="107">
        <f t="shared" si="42"/>
        <v>14.100000000000023</v>
      </c>
      <c r="AF36" s="107">
        <f t="shared" si="42"/>
        <v>14.939000000000021</v>
      </c>
      <c r="AG36" s="107">
        <f t="shared" si="42"/>
        <v>4.8670000000000186</v>
      </c>
      <c r="AH36" s="107">
        <f t="shared" si="42"/>
        <v>-0.11199999999999999</v>
      </c>
      <c r="AI36" s="107">
        <f t="shared" si="42"/>
        <v>272.04099999999835</v>
      </c>
      <c r="AJ36" s="106"/>
      <c r="AK36" s="106"/>
      <c r="AL36" s="106"/>
      <c r="AN36" s="43">
        <v>40817</v>
      </c>
      <c r="AO36" s="45">
        <f t="shared" ref="AO36:AO67" si="43">B36-B35</f>
        <v>12.774999999999977</v>
      </c>
      <c r="AP36" s="45">
        <f t="shared" ref="AP36:AP67" si="44">C36-C35</f>
        <v>-6.5000000000001279E-2</v>
      </c>
      <c r="AQ36" s="45">
        <f t="shared" ref="AQ36:AQ67" si="45">D36-D35</f>
        <v>0.44799999999999329</v>
      </c>
      <c r="AR36" s="45">
        <f t="shared" ref="AR36:AR67" si="46">E36-E35</f>
        <v>3.7470000000000709</v>
      </c>
      <c r="AS36" s="45">
        <f t="shared" ref="AS36:AS67" si="47">F36-F35</f>
        <v>8.4000000000003183E-2</v>
      </c>
      <c r="AT36" s="45">
        <f t="shared" ref="AT36:AT67" si="48">G36-G35</f>
        <v>4.3079999999999927</v>
      </c>
      <c r="AU36" s="45">
        <f t="shared" ref="AU36:AU67" si="49">H36-H35</f>
        <v>5.6219999999998436</v>
      </c>
      <c r="AV36" s="45">
        <f t="shared" ref="AV36:AV67" si="50">I36-I35</f>
        <v>2.1030000000000086</v>
      </c>
      <c r="AW36" s="45">
        <f t="shared" ref="AW36:AW67" si="51">J36-J35</f>
        <v>1.5489999999999782</v>
      </c>
      <c r="AX36" s="45">
        <f t="shared" ref="AX36:AX67" si="52">K36-K35</f>
        <v>0.55500000000000682</v>
      </c>
      <c r="AY36" s="45">
        <f t="shared" ref="AY36:AY67" si="53">L36-L35</f>
        <v>4.3079999999999927</v>
      </c>
      <c r="AZ36" s="45">
        <f t="shared" ref="AZ36:AZ67" si="54">M36-M35</f>
        <v>0.64500000000003865</v>
      </c>
      <c r="BA36" s="45">
        <f t="shared" ref="BA36:BA67" si="55">N36-N35</f>
        <v>1.8170000000000073</v>
      </c>
      <c r="BB36" s="45">
        <f t="shared" ref="BB36:BB67" si="56">O36-O35</f>
        <v>0.95700000000005048</v>
      </c>
      <c r="BC36" s="45"/>
      <c r="BD36" s="45">
        <f t="shared" si="23"/>
        <v>38.837999999998829</v>
      </c>
      <c r="BE36" s="17"/>
      <c r="BF36" s="165"/>
      <c r="BG36" s="167"/>
      <c r="BH36" s="170"/>
      <c r="BI36" s="36"/>
      <c r="BJ36" s="36"/>
      <c r="BK36" s="36"/>
      <c r="BL36" s="166"/>
      <c r="BM36" s="167"/>
      <c r="BN36" s="168"/>
      <c r="BO36" s="46"/>
      <c r="BP36" s="166"/>
      <c r="BQ36" s="167"/>
      <c r="BR36" s="168"/>
      <c r="BS36" s="46"/>
      <c r="BT36" s="166"/>
      <c r="BU36" s="174"/>
      <c r="BV36" s="168"/>
      <c r="BW36" s="46"/>
      <c r="BX36" s="166"/>
      <c r="BY36" s="167"/>
      <c r="BZ36" s="168"/>
      <c r="CA36" s="46"/>
      <c r="CB36" s="166"/>
      <c r="CC36" s="167"/>
      <c r="CD36" s="168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</row>
    <row r="37" spans="1:166" s="44" customFormat="1" ht="18" customHeight="1" x14ac:dyDescent="0.3">
      <c r="A37" s="88">
        <v>40848</v>
      </c>
      <c r="B37" s="89">
        <v>341.46600000000001</v>
      </c>
      <c r="C37" s="89">
        <v>14.335000000000001</v>
      </c>
      <c r="D37" s="89">
        <v>74.198999999999998</v>
      </c>
      <c r="E37" s="89">
        <v>1257.421</v>
      </c>
      <c r="F37" s="89">
        <v>58.978000000000002</v>
      </c>
      <c r="G37" s="89">
        <v>457.48599999999999</v>
      </c>
      <c r="H37" s="89">
        <v>1103.5409999999999</v>
      </c>
      <c r="I37" s="89">
        <v>242.03200000000001</v>
      </c>
      <c r="J37" s="89">
        <v>528.10400000000004</v>
      </c>
      <c r="K37" s="89">
        <v>154.95400000000001</v>
      </c>
      <c r="L37" s="89">
        <v>874.52200000000005</v>
      </c>
      <c r="M37" s="89">
        <v>356.01799999999997</v>
      </c>
      <c r="N37" s="89">
        <v>267.06299999999999</v>
      </c>
      <c r="O37" s="89">
        <v>359.47199999999998</v>
      </c>
      <c r="P37" s="89">
        <v>0.97899999999999998</v>
      </c>
      <c r="Q37" s="90">
        <v>6090.5700000000006</v>
      </c>
      <c r="R37" s="106"/>
      <c r="S37" s="106">
        <f t="shared" si="0"/>
        <v>40848</v>
      </c>
      <c r="T37" s="107">
        <f t="shared" ref="T37:AI37" si="57">B37-B25</f>
        <v>9.5610000000000355</v>
      </c>
      <c r="U37" s="107">
        <f t="shared" si="57"/>
        <v>0.10300000000000153</v>
      </c>
      <c r="V37" s="107">
        <f t="shared" si="57"/>
        <v>3.8960000000000008</v>
      </c>
      <c r="W37" s="107">
        <f t="shared" si="57"/>
        <v>53.683999999999969</v>
      </c>
      <c r="X37" s="107">
        <f t="shared" si="57"/>
        <v>1.8909999999999982</v>
      </c>
      <c r="Y37" s="107">
        <f t="shared" si="57"/>
        <v>39.177999999999997</v>
      </c>
      <c r="Z37" s="107">
        <f t="shared" si="57"/>
        <v>45.182000000000016</v>
      </c>
      <c r="AA37" s="107">
        <f t="shared" si="57"/>
        <v>11.604000000000013</v>
      </c>
      <c r="AB37" s="107">
        <f t="shared" si="57"/>
        <v>24.998000000000047</v>
      </c>
      <c r="AC37" s="107">
        <f t="shared" si="57"/>
        <v>8.3329999999999984</v>
      </c>
      <c r="AD37" s="107">
        <f t="shared" si="57"/>
        <v>32.786000000000058</v>
      </c>
      <c r="AE37" s="107">
        <f t="shared" si="57"/>
        <v>15.477999999999952</v>
      </c>
      <c r="AF37" s="107">
        <f t="shared" si="57"/>
        <v>15.185000000000002</v>
      </c>
      <c r="AG37" s="107">
        <f t="shared" si="57"/>
        <v>4.6009999999999991</v>
      </c>
      <c r="AH37" s="107">
        <f t="shared" si="57"/>
        <v>-9.3999999999999972E-2</v>
      </c>
      <c r="AI37" s="107">
        <f t="shared" si="57"/>
        <v>266.38600000000042</v>
      </c>
      <c r="AJ37" s="106"/>
      <c r="AK37" s="106"/>
      <c r="AL37" s="106"/>
      <c r="AN37" s="43">
        <v>40848</v>
      </c>
      <c r="AO37" s="45">
        <f t="shared" si="43"/>
        <v>1.3620000000000232</v>
      </c>
      <c r="AP37" s="45">
        <f t="shared" si="44"/>
        <v>-0.29799999999999827</v>
      </c>
      <c r="AQ37" s="45">
        <f t="shared" si="45"/>
        <v>0.32699999999999818</v>
      </c>
      <c r="AR37" s="45">
        <f t="shared" si="46"/>
        <v>5.8849999999999909</v>
      </c>
      <c r="AS37" s="45">
        <f t="shared" si="47"/>
        <v>0.21600000000000108</v>
      </c>
      <c r="AT37" s="45">
        <f t="shared" si="48"/>
        <v>5.45799999999997</v>
      </c>
      <c r="AU37" s="45">
        <f t="shared" si="49"/>
        <v>9.3369999999999891</v>
      </c>
      <c r="AV37" s="45">
        <f t="shared" si="50"/>
        <v>3.4470000000000027</v>
      </c>
      <c r="AW37" s="45">
        <f t="shared" si="51"/>
        <v>3.1770000000000209</v>
      </c>
      <c r="AX37" s="45">
        <f t="shared" si="52"/>
        <v>0.41700000000000159</v>
      </c>
      <c r="AY37" s="45">
        <f t="shared" si="53"/>
        <v>10.343000000000075</v>
      </c>
      <c r="AZ37" s="45">
        <f t="shared" si="54"/>
        <v>0.15799999999995862</v>
      </c>
      <c r="BA37" s="45">
        <f t="shared" si="55"/>
        <v>1.5419999999999732</v>
      </c>
      <c r="BB37" s="45">
        <f t="shared" si="56"/>
        <v>1.6989999999999554</v>
      </c>
      <c r="BC37" s="45"/>
      <c r="BD37" s="45">
        <f t="shared" si="23"/>
        <v>43.080000000000837</v>
      </c>
      <c r="BE37" s="17"/>
      <c r="BF37" s="165"/>
      <c r="BG37" s="167"/>
      <c r="BH37" s="170"/>
      <c r="BI37" s="36"/>
      <c r="BJ37" s="36"/>
      <c r="BK37" s="36"/>
      <c r="BL37" s="164">
        <v>2012</v>
      </c>
      <c r="BM37" s="167" t="s">
        <v>38</v>
      </c>
      <c r="BN37" s="168" t="str">
        <f>BH39</f>
        <v>Comercio y reparaciones</v>
      </c>
      <c r="BO37" s="46"/>
      <c r="BP37" s="164">
        <v>2015</v>
      </c>
      <c r="BQ37" s="172" t="s">
        <v>38</v>
      </c>
      <c r="BR37" s="168" t="str">
        <f>BH75</f>
        <v>Comercio y reparaciones</v>
      </c>
      <c r="BS37" s="46"/>
      <c r="BT37" s="164">
        <v>2018</v>
      </c>
      <c r="BU37" s="167" t="s">
        <v>38</v>
      </c>
      <c r="BV37" s="168" t="str">
        <f>BH111</f>
        <v>Enseñanza</v>
      </c>
      <c r="BW37" s="46"/>
      <c r="BX37" s="164">
        <v>2021</v>
      </c>
      <c r="BY37" s="167" t="s">
        <v>38</v>
      </c>
      <c r="BZ37" s="168" t="str">
        <f>BH147</f>
        <v>Construcción</v>
      </c>
      <c r="CA37" s="4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</row>
    <row r="38" spans="1:166" s="44" customFormat="1" ht="18" customHeight="1" x14ac:dyDescent="0.3">
      <c r="A38" s="88">
        <v>40878</v>
      </c>
      <c r="B38" s="89">
        <v>333.96300000000002</v>
      </c>
      <c r="C38" s="89">
        <v>14.154999999999999</v>
      </c>
      <c r="D38" s="89">
        <v>74.444000000000003</v>
      </c>
      <c r="E38" s="89">
        <v>1257.701</v>
      </c>
      <c r="F38" s="89">
        <v>59.075000000000003</v>
      </c>
      <c r="G38" s="89">
        <v>443.21600000000001</v>
      </c>
      <c r="H38" s="89">
        <v>1118.0060000000001</v>
      </c>
      <c r="I38" s="89">
        <v>248.27</v>
      </c>
      <c r="J38" s="89">
        <v>530.12099999999998</v>
      </c>
      <c r="K38" s="89">
        <v>154.827</v>
      </c>
      <c r="L38" s="89">
        <v>879.08799999999997</v>
      </c>
      <c r="M38" s="89">
        <v>354.69499999999999</v>
      </c>
      <c r="N38" s="89">
        <v>267.77199999999999</v>
      </c>
      <c r="O38" s="89">
        <v>363.142</v>
      </c>
      <c r="P38" s="89">
        <v>0.94599999999999995</v>
      </c>
      <c r="Q38" s="90">
        <v>6099.4209999999994</v>
      </c>
      <c r="R38" s="106"/>
      <c r="S38" s="106">
        <f t="shared" si="0"/>
        <v>40878</v>
      </c>
      <c r="T38" s="107">
        <f t="shared" ref="T38:AI38" si="58">B38-B26</f>
        <v>9.0020000000000095</v>
      </c>
      <c r="U38" s="107">
        <f t="shared" si="58"/>
        <v>-0.19600000000000151</v>
      </c>
      <c r="V38" s="107">
        <f t="shared" si="58"/>
        <v>4.3520000000000039</v>
      </c>
      <c r="W38" s="107">
        <f t="shared" si="58"/>
        <v>49.302000000000135</v>
      </c>
      <c r="X38" s="107">
        <f t="shared" si="58"/>
        <v>1.8210000000000051</v>
      </c>
      <c r="Y38" s="107">
        <f t="shared" si="58"/>
        <v>29.668000000000006</v>
      </c>
      <c r="Z38" s="107">
        <f t="shared" si="58"/>
        <v>43.044000000000096</v>
      </c>
      <c r="AA38" s="107">
        <f t="shared" si="58"/>
        <v>12.414000000000016</v>
      </c>
      <c r="AB38" s="107">
        <f t="shared" si="58"/>
        <v>23.563999999999965</v>
      </c>
      <c r="AC38" s="107">
        <f t="shared" si="58"/>
        <v>7.9720000000000084</v>
      </c>
      <c r="AD38" s="107">
        <f t="shared" si="58"/>
        <v>16.933999999999969</v>
      </c>
      <c r="AE38" s="107">
        <f t="shared" si="58"/>
        <v>15.004000000000019</v>
      </c>
      <c r="AF38" s="107">
        <f t="shared" si="58"/>
        <v>14.328999999999979</v>
      </c>
      <c r="AG38" s="107">
        <f t="shared" si="58"/>
        <v>3.7040000000000077</v>
      </c>
      <c r="AH38" s="107">
        <f t="shared" si="58"/>
        <v>-0.125</v>
      </c>
      <c r="AI38" s="107">
        <f t="shared" si="58"/>
        <v>230.78899999999976</v>
      </c>
      <c r="AJ38" s="106"/>
      <c r="AK38" s="106"/>
      <c r="AL38" s="106"/>
      <c r="AN38" s="43">
        <v>40878</v>
      </c>
      <c r="AO38" s="45">
        <f t="shared" si="43"/>
        <v>-7.5029999999999859</v>
      </c>
      <c r="AP38" s="45">
        <f t="shared" si="44"/>
        <v>-0.18000000000000149</v>
      </c>
      <c r="AQ38" s="45">
        <f t="shared" si="45"/>
        <v>0.24500000000000455</v>
      </c>
      <c r="AR38" s="45">
        <f t="shared" si="46"/>
        <v>0.27999999999997272</v>
      </c>
      <c r="AS38" s="45">
        <f t="shared" si="47"/>
        <v>9.7000000000001307E-2</v>
      </c>
      <c r="AT38" s="45">
        <f t="shared" si="48"/>
        <v>-14.269999999999982</v>
      </c>
      <c r="AU38" s="45">
        <f t="shared" si="49"/>
        <v>14.465000000000146</v>
      </c>
      <c r="AV38" s="45">
        <f t="shared" si="50"/>
        <v>6.2379999999999995</v>
      </c>
      <c r="AW38" s="45">
        <f t="shared" si="51"/>
        <v>2.0169999999999391</v>
      </c>
      <c r="AX38" s="45">
        <f t="shared" si="52"/>
        <v>-0.12700000000000955</v>
      </c>
      <c r="AY38" s="45">
        <f t="shared" si="53"/>
        <v>4.5659999999999172</v>
      </c>
      <c r="AZ38" s="45">
        <f t="shared" si="54"/>
        <v>-1.3229999999999791</v>
      </c>
      <c r="BA38" s="45">
        <f t="shared" si="55"/>
        <v>0.70900000000000318</v>
      </c>
      <c r="BB38" s="45">
        <f t="shared" si="56"/>
        <v>3.6700000000000159</v>
      </c>
      <c r="BC38" s="45"/>
      <c r="BD38" s="45">
        <f t="shared" si="23"/>
        <v>8.8509999999987485</v>
      </c>
      <c r="BE38" s="17"/>
      <c r="BF38" s="166"/>
      <c r="BG38" s="167"/>
      <c r="BH38" s="171"/>
      <c r="BI38" s="36"/>
      <c r="BJ38" s="36"/>
      <c r="BK38" s="36"/>
      <c r="BL38" s="165"/>
      <c r="BM38" s="167"/>
      <c r="BN38" s="168"/>
      <c r="BO38" s="46"/>
      <c r="BP38" s="165"/>
      <c r="BQ38" s="173"/>
      <c r="BR38" s="168"/>
      <c r="BS38" s="46"/>
      <c r="BT38" s="165"/>
      <c r="BU38" s="167"/>
      <c r="BV38" s="168"/>
      <c r="BW38" s="46"/>
      <c r="BX38" s="165"/>
      <c r="BY38" s="167"/>
      <c r="BZ38" s="168"/>
      <c r="CA38" s="48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</row>
    <row r="39" spans="1:166" s="44" customFormat="1" ht="18" customHeight="1" x14ac:dyDescent="0.3">
      <c r="A39" s="88">
        <v>40909</v>
      </c>
      <c r="B39" s="89">
        <v>337.14299999999997</v>
      </c>
      <c r="C39" s="89">
        <v>14.364000000000001</v>
      </c>
      <c r="D39" s="89">
        <v>74.960999999999999</v>
      </c>
      <c r="E39" s="89">
        <v>1254.854</v>
      </c>
      <c r="F39" s="89">
        <v>59.292000000000002</v>
      </c>
      <c r="G39" s="89">
        <v>435.75299999999999</v>
      </c>
      <c r="H39" s="89">
        <v>1121.788</v>
      </c>
      <c r="I39" s="89">
        <v>261.63900000000001</v>
      </c>
      <c r="J39" s="89">
        <v>531.75199999999995</v>
      </c>
      <c r="K39" s="89">
        <v>155.613</v>
      </c>
      <c r="L39" s="89">
        <v>883.48199999999997</v>
      </c>
      <c r="M39" s="89">
        <v>339.10500000000002</v>
      </c>
      <c r="N39" s="89">
        <v>269.21699999999998</v>
      </c>
      <c r="O39" s="89">
        <v>366.024</v>
      </c>
      <c r="P39" s="89">
        <v>0.96599999999999997</v>
      </c>
      <c r="Q39" s="90">
        <v>6105.9530000000013</v>
      </c>
      <c r="R39" s="106"/>
      <c r="S39" s="106">
        <f t="shared" si="0"/>
        <v>40909</v>
      </c>
      <c r="T39" s="107">
        <f t="shared" ref="T39:AI39" si="59">B39-B27</f>
        <v>7.5089999999999577</v>
      </c>
      <c r="U39" s="107">
        <f t="shared" si="59"/>
        <v>-0.11399999999999899</v>
      </c>
      <c r="V39" s="107">
        <f t="shared" si="59"/>
        <v>4.313999999999993</v>
      </c>
      <c r="W39" s="107">
        <f t="shared" si="59"/>
        <v>43.525000000000091</v>
      </c>
      <c r="X39" s="107">
        <f t="shared" si="59"/>
        <v>1.7109999999999985</v>
      </c>
      <c r="Y39" s="107">
        <f t="shared" si="59"/>
        <v>21.15100000000001</v>
      </c>
      <c r="Z39" s="107">
        <f t="shared" si="59"/>
        <v>38.551999999999907</v>
      </c>
      <c r="AA39" s="107">
        <f t="shared" si="59"/>
        <v>11.824000000000012</v>
      </c>
      <c r="AB39" s="107">
        <f t="shared" si="59"/>
        <v>22.786999999999978</v>
      </c>
      <c r="AC39" s="107">
        <f t="shared" si="59"/>
        <v>8.2419999999999902</v>
      </c>
      <c r="AD39" s="107">
        <f t="shared" si="59"/>
        <v>17.42999999999995</v>
      </c>
      <c r="AE39" s="107">
        <f t="shared" si="59"/>
        <v>12.972000000000037</v>
      </c>
      <c r="AF39" s="107">
        <f t="shared" si="59"/>
        <v>14.003999999999991</v>
      </c>
      <c r="AG39" s="107">
        <f t="shared" si="59"/>
        <v>4.5249999999999773</v>
      </c>
      <c r="AH39" s="107">
        <f t="shared" si="59"/>
        <v>-0.14900000000000002</v>
      </c>
      <c r="AI39" s="107">
        <f t="shared" si="59"/>
        <v>208.28300000000218</v>
      </c>
      <c r="AJ39" s="106"/>
      <c r="AK39" s="106"/>
      <c r="AL39" s="106"/>
      <c r="AM39" s="17"/>
      <c r="AN39" s="43">
        <v>40909</v>
      </c>
      <c r="AO39" s="45">
        <f t="shared" si="43"/>
        <v>3.17999999999995</v>
      </c>
      <c r="AP39" s="45">
        <f t="shared" si="44"/>
        <v>0.20900000000000141</v>
      </c>
      <c r="AQ39" s="45">
        <f t="shared" si="45"/>
        <v>0.51699999999999591</v>
      </c>
      <c r="AR39" s="45">
        <f t="shared" si="46"/>
        <v>-2.84699999999998</v>
      </c>
      <c r="AS39" s="45">
        <f t="shared" si="47"/>
        <v>0.21699999999999875</v>
      </c>
      <c r="AT39" s="45">
        <f t="shared" si="48"/>
        <v>-7.4630000000000223</v>
      </c>
      <c r="AU39" s="45">
        <f t="shared" si="49"/>
        <v>3.7819999999999254</v>
      </c>
      <c r="AV39" s="45">
        <f t="shared" si="50"/>
        <v>13.369</v>
      </c>
      <c r="AW39" s="45">
        <f t="shared" si="51"/>
        <v>1.6309999999999718</v>
      </c>
      <c r="AX39" s="45">
        <f t="shared" si="52"/>
        <v>0.78600000000000136</v>
      </c>
      <c r="AY39" s="45">
        <f t="shared" si="53"/>
        <v>4.3940000000000055</v>
      </c>
      <c r="AZ39" s="45">
        <f t="shared" si="54"/>
        <v>-15.589999999999975</v>
      </c>
      <c r="BA39" s="45">
        <f t="shared" si="55"/>
        <v>1.4449999999999932</v>
      </c>
      <c r="BB39" s="45">
        <f t="shared" si="56"/>
        <v>2.882000000000005</v>
      </c>
      <c r="BC39" s="45"/>
      <c r="BD39" s="45">
        <f t="shared" si="23"/>
        <v>6.5320000000019718</v>
      </c>
      <c r="BE39" s="17"/>
      <c r="BF39" s="164">
        <v>2012</v>
      </c>
      <c r="BG39" s="167" t="s">
        <v>38</v>
      </c>
      <c r="BH39" s="168" t="str">
        <f>AU2</f>
        <v>Comercio y reparaciones</v>
      </c>
      <c r="BI39" s="36"/>
      <c r="BJ39" s="36"/>
      <c r="BK39" s="36"/>
      <c r="BL39" s="165"/>
      <c r="BM39" s="167" t="s">
        <v>39</v>
      </c>
      <c r="BN39" s="168" t="str">
        <f>BH43</f>
        <v>Hoteles y restaurantes</v>
      </c>
      <c r="BO39" s="46"/>
      <c r="BP39" s="165"/>
      <c r="BQ39" s="172" t="s">
        <v>39</v>
      </c>
      <c r="BR39" s="168" t="str">
        <f>BH79</f>
        <v>Transporte, almacenamiento
 y comunicación</v>
      </c>
      <c r="BS39" s="46"/>
      <c r="BT39" s="165"/>
      <c r="BU39" s="167" t="s">
        <v>39</v>
      </c>
      <c r="BV39" s="168" t="str">
        <f>BH115</f>
        <v>Explotación de 
minas y canteras</v>
      </c>
      <c r="BW39" s="46"/>
      <c r="BX39" s="165"/>
      <c r="BY39" s="167" t="s">
        <v>39</v>
      </c>
      <c r="BZ39" s="168" t="str">
        <f>BH151</f>
        <v>Actividades inmobiliarias, 
empresariales y de alquiler</v>
      </c>
      <c r="CA39" s="48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</row>
    <row r="40" spans="1:166" s="44" customFormat="1" ht="18" customHeight="1" x14ac:dyDescent="0.3">
      <c r="A40" s="88">
        <v>40940</v>
      </c>
      <c r="B40" s="89">
        <v>341.52699999999999</v>
      </c>
      <c r="C40" s="89">
        <v>14.617000000000001</v>
      </c>
      <c r="D40" s="89">
        <v>75.287000000000006</v>
      </c>
      <c r="E40" s="89">
        <v>1256.3440000000001</v>
      </c>
      <c r="F40" s="89">
        <v>59.366</v>
      </c>
      <c r="G40" s="89">
        <v>436.06700000000001</v>
      </c>
      <c r="H40" s="89">
        <v>1114.5450000000001</v>
      </c>
      <c r="I40" s="89">
        <v>259.13299999999998</v>
      </c>
      <c r="J40" s="89">
        <v>531.12199999999996</v>
      </c>
      <c r="K40" s="89">
        <v>155.56100000000001</v>
      </c>
      <c r="L40" s="89">
        <v>880.53099999999995</v>
      </c>
      <c r="M40" s="89">
        <v>342.07299999999998</v>
      </c>
      <c r="N40" s="89">
        <v>269.31599999999997</v>
      </c>
      <c r="O40" s="89">
        <v>366.923</v>
      </c>
      <c r="P40" s="89">
        <v>0.97</v>
      </c>
      <c r="Q40" s="90">
        <v>6103.3819999999996</v>
      </c>
      <c r="R40" s="106"/>
      <c r="S40" s="106">
        <f t="shared" si="0"/>
        <v>40940</v>
      </c>
      <c r="T40" s="107">
        <f t="shared" ref="T40:AI40" si="60">B40-B28</f>
        <v>-0.61400000000003274</v>
      </c>
      <c r="U40" s="107">
        <f t="shared" si="60"/>
        <v>-0.62599999999999945</v>
      </c>
      <c r="V40" s="107">
        <f t="shared" si="60"/>
        <v>4.2390000000000043</v>
      </c>
      <c r="W40" s="107">
        <f t="shared" si="60"/>
        <v>35.032000000000153</v>
      </c>
      <c r="X40" s="107">
        <f t="shared" si="60"/>
        <v>1.6839999999999975</v>
      </c>
      <c r="Y40" s="107">
        <f t="shared" si="60"/>
        <v>13.27800000000002</v>
      </c>
      <c r="Z40" s="107">
        <f t="shared" si="60"/>
        <v>33.705000000000155</v>
      </c>
      <c r="AA40" s="107">
        <f t="shared" si="60"/>
        <v>11.392999999999972</v>
      </c>
      <c r="AB40" s="107">
        <f t="shared" si="60"/>
        <v>19.203999999999951</v>
      </c>
      <c r="AC40" s="107">
        <f t="shared" si="60"/>
        <v>7.6940000000000168</v>
      </c>
      <c r="AD40" s="107">
        <f t="shared" si="60"/>
        <v>14.633999999999901</v>
      </c>
      <c r="AE40" s="107">
        <f t="shared" si="60"/>
        <v>12.743999999999971</v>
      </c>
      <c r="AF40" s="107">
        <f t="shared" si="60"/>
        <v>13.585999999999984</v>
      </c>
      <c r="AG40" s="107">
        <f t="shared" si="60"/>
        <v>3.992999999999995</v>
      </c>
      <c r="AH40" s="107">
        <f t="shared" si="60"/>
        <v>-0.11499999999999999</v>
      </c>
      <c r="AI40" s="107">
        <f t="shared" si="60"/>
        <v>169.83100000000013</v>
      </c>
      <c r="AJ40" s="106"/>
      <c r="AK40" s="106"/>
      <c r="AL40" s="106"/>
      <c r="AM40" s="17"/>
      <c r="AN40" s="43">
        <v>40940</v>
      </c>
      <c r="AO40" s="45">
        <f t="shared" si="43"/>
        <v>4.3840000000000146</v>
      </c>
      <c r="AP40" s="45">
        <f t="shared" si="44"/>
        <v>0.25300000000000011</v>
      </c>
      <c r="AQ40" s="45">
        <f t="shared" si="45"/>
        <v>0.32600000000000762</v>
      </c>
      <c r="AR40" s="45">
        <f t="shared" si="46"/>
        <v>1.4900000000000091</v>
      </c>
      <c r="AS40" s="45">
        <f t="shared" si="47"/>
        <v>7.3999999999998067E-2</v>
      </c>
      <c r="AT40" s="45">
        <f t="shared" si="48"/>
        <v>0.31400000000002137</v>
      </c>
      <c r="AU40" s="45">
        <f t="shared" si="49"/>
        <v>-7.2429999999999382</v>
      </c>
      <c r="AV40" s="45">
        <f t="shared" si="50"/>
        <v>-2.5060000000000286</v>
      </c>
      <c r="AW40" s="45">
        <f t="shared" si="51"/>
        <v>-0.62999999999999545</v>
      </c>
      <c r="AX40" s="45">
        <f t="shared" si="52"/>
        <v>-5.1999999999992497E-2</v>
      </c>
      <c r="AY40" s="45">
        <f t="shared" si="53"/>
        <v>-2.9510000000000218</v>
      </c>
      <c r="AZ40" s="45">
        <f t="shared" si="54"/>
        <v>2.9679999999999609</v>
      </c>
      <c r="BA40" s="45">
        <f t="shared" si="55"/>
        <v>9.8999999999989541E-2</v>
      </c>
      <c r="BB40" s="45">
        <f t="shared" si="56"/>
        <v>0.89900000000000091</v>
      </c>
      <c r="BC40" s="45"/>
      <c r="BD40" s="45">
        <f t="shared" si="23"/>
        <v>-2.5710000000017317</v>
      </c>
      <c r="BE40" s="17"/>
      <c r="BF40" s="165"/>
      <c r="BG40" s="167"/>
      <c r="BH40" s="168"/>
      <c r="BI40" s="36"/>
      <c r="BJ40" s="36"/>
      <c r="BK40" s="36"/>
      <c r="BL40" s="165"/>
      <c r="BM40" s="167"/>
      <c r="BN40" s="168"/>
      <c r="BO40" s="46"/>
      <c r="BP40" s="165"/>
      <c r="BQ40" s="173"/>
      <c r="BR40" s="168"/>
      <c r="BS40" s="46"/>
      <c r="BT40" s="165"/>
      <c r="BU40" s="167"/>
      <c r="BV40" s="168"/>
      <c r="BW40" s="46"/>
      <c r="BX40" s="165"/>
      <c r="BY40" s="167"/>
      <c r="BZ40" s="168"/>
      <c r="CA40" s="48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</row>
    <row r="41" spans="1:166" s="44" customFormat="1" ht="18" customHeight="1" x14ac:dyDescent="0.3">
      <c r="A41" s="88">
        <v>40969</v>
      </c>
      <c r="B41" s="89">
        <v>346.072</v>
      </c>
      <c r="C41" s="89">
        <v>14.483000000000001</v>
      </c>
      <c r="D41" s="89">
        <v>75.602999999999994</v>
      </c>
      <c r="E41" s="89">
        <v>1260.8340000000001</v>
      </c>
      <c r="F41" s="89">
        <v>59.564999999999998</v>
      </c>
      <c r="G41" s="89">
        <v>441.72500000000002</v>
      </c>
      <c r="H41" s="89">
        <v>1109.585</v>
      </c>
      <c r="I41" s="89">
        <v>248.07900000000001</v>
      </c>
      <c r="J41" s="89">
        <v>532.75</v>
      </c>
      <c r="K41" s="89">
        <v>155.84899999999999</v>
      </c>
      <c r="L41" s="89">
        <v>880.48800000000006</v>
      </c>
      <c r="M41" s="89">
        <v>351.52199999999999</v>
      </c>
      <c r="N41" s="89">
        <v>270.05700000000002</v>
      </c>
      <c r="O41" s="89">
        <v>364.82299999999998</v>
      </c>
      <c r="P41" s="89">
        <v>0.93700000000000006</v>
      </c>
      <c r="Q41" s="90">
        <v>6112.3720000000003</v>
      </c>
      <c r="R41" s="106"/>
      <c r="S41" s="106">
        <f t="shared" si="0"/>
        <v>40969</v>
      </c>
      <c r="T41" s="107">
        <f t="shared" ref="T41:AI41" si="61">B41-B29</f>
        <v>-10.202999999999975</v>
      </c>
      <c r="U41" s="107">
        <f t="shared" si="61"/>
        <v>-0.86999999999999922</v>
      </c>
      <c r="V41" s="107">
        <f t="shared" si="61"/>
        <v>4.0509999999999877</v>
      </c>
      <c r="W41" s="107">
        <f t="shared" si="61"/>
        <v>31.690000000000055</v>
      </c>
      <c r="X41" s="107">
        <f t="shared" si="61"/>
        <v>1.8919999999999959</v>
      </c>
      <c r="Y41" s="107">
        <f t="shared" si="61"/>
        <v>12.209000000000003</v>
      </c>
      <c r="Z41" s="107">
        <f t="shared" si="61"/>
        <v>33.036000000000058</v>
      </c>
      <c r="AA41" s="107">
        <f t="shared" si="61"/>
        <v>10.40900000000002</v>
      </c>
      <c r="AB41" s="107">
        <f t="shared" si="61"/>
        <v>18.976999999999975</v>
      </c>
      <c r="AC41" s="107">
        <f t="shared" si="61"/>
        <v>7.3069999999999879</v>
      </c>
      <c r="AD41" s="107">
        <f t="shared" si="61"/>
        <v>18.025000000000091</v>
      </c>
      <c r="AE41" s="107">
        <f t="shared" si="61"/>
        <v>14.168000000000006</v>
      </c>
      <c r="AF41" s="107">
        <f t="shared" si="61"/>
        <v>13.997000000000014</v>
      </c>
      <c r="AG41" s="107">
        <f t="shared" si="61"/>
        <v>5.0679999999999836</v>
      </c>
      <c r="AH41" s="107">
        <f t="shared" si="61"/>
        <v>-0.11199999999999988</v>
      </c>
      <c r="AI41" s="107">
        <f t="shared" si="61"/>
        <v>159.64399999999932</v>
      </c>
      <c r="AJ41" s="106"/>
      <c r="AK41" s="106"/>
      <c r="AL41" s="106"/>
      <c r="AM41" s="17"/>
      <c r="AN41" s="43">
        <v>40969</v>
      </c>
      <c r="AO41" s="45">
        <f t="shared" si="43"/>
        <v>4.5450000000000159</v>
      </c>
      <c r="AP41" s="45">
        <f t="shared" si="44"/>
        <v>-0.13400000000000034</v>
      </c>
      <c r="AQ41" s="45">
        <f t="shared" si="45"/>
        <v>0.31599999999998829</v>
      </c>
      <c r="AR41" s="45">
        <f t="shared" si="46"/>
        <v>4.4900000000000091</v>
      </c>
      <c r="AS41" s="45">
        <f t="shared" si="47"/>
        <v>0.19899999999999807</v>
      </c>
      <c r="AT41" s="45">
        <f t="shared" si="48"/>
        <v>5.6580000000000155</v>
      </c>
      <c r="AU41" s="45">
        <f t="shared" si="49"/>
        <v>-4.9600000000000364</v>
      </c>
      <c r="AV41" s="45">
        <f t="shared" si="50"/>
        <v>-11.053999999999974</v>
      </c>
      <c r="AW41" s="45">
        <f t="shared" si="51"/>
        <v>1.6280000000000427</v>
      </c>
      <c r="AX41" s="45">
        <f t="shared" si="52"/>
        <v>0.28799999999998249</v>
      </c>
      <c r="AY41" s="45">
        <f t="shared" si="53"/>
        <v>-4.299999999989268E-2</v>
      </c>
      <c r="AZ41" s="45">
        <f t="shared" si="54"/>
        <v>9.4490000000000123</v>
      </c>
      <c r="BA41" s="45">
        <f t="shared" si="55"/>
        <v>0.74100000000004229</v>
      </c>
      <c r="BB41" s="45">
        <f t="shared" si="56"/>
        <v>-2.1000000000000227</v>
      </c>
      <c r="BC41" s="45"/>
      <c r="BD41" s="45">
        <f t="shared" si="23"/>
        <v>8.9900000000006912</v>
      </c>
      <c r="BE41" s="17"/>
      <c r="BF41" s="165"/>
      <c r="BG41" s="167"/>
      <c r="BH41" s="168"/>
      <c r="BI41" s="36"/>
      <c r="BJ41" s="36"/>
      <c r="BK41" s="36"/>
      <c r="BL41" s="165"/>
      <c r="BM41" s="167"/>
      <c r="BN41" s="168"/>
      <c r="BO41" s="46"/>
      <c r="BP41" s="165"/>
      <c r="BQ41" s="173"/>
      <c r="BR41" s="168"/>
      <c r="BS41" s="46"/>
      <c r="BT41" s="165"/>
      <c r="BU41" s="167"/>
      <c r="BV41" s="168"/>
      <c r="BW41" s="46"/>
      <c r="BX41" s="165"/>
      <c r="BY41" s="167"/>
      <c r="BZ41" s="168"/>
      <c r="CA41" s="48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</row>
    <row r="42" spans="1:166" s="44" customFormat="1" ht="18" customHeight="1" x14ac:dyDescent="0.3">
      <c r="A42" s="88">
        <v>41000</v>
      </c>
      <c r="B42" s="89">
        <v>333.54399999999998</v>
      </c>
      <c r="C42" s="89">
        <v>14.32</v>
      </c>
      <c r="D42" s="89">
        <v>75.620999999999995</v>
      </c>
      <c r="E42" s="89">
        <v>1255.136</v>
      </c>
      <c r="F42" s="89">
        <v>59.606999999999999</v>
      </c>
      <c r="G42" s="89">
        <v>436.07900000000001</v>
      </c>
      <c r="H42" s="89">
        <v>1101.5609999999999</v>
      </c>
      <c r="I42" s="89">
        <v>243.86199999999999</v>
      </c>
      <c r="J42" s="89">
        <v>530.83399999999995</v>
      </c>
      <c r="K42" s="89">
        <v>156.07300000000001</v>
      </c>
      <c r="L42" s="89">
        <v>859.947</v>
      </c>
      <c r="M42" s="89">
        <v>355.95699999999999</v>
      </c>
      <c r="N42" s="89">
        <v>269.49200000000002</v>
      </c>
      <c r="O42" s="89">
        <v>362.09500000000003</v>
      </c>
      <c r="P42" s="89">
        <v>0.91900000000000004</v>
      </c>
      <c r="Q42" s="90">
        <v>6055.0470000000005</v>
      </c>
      <c r="R42" s="106"/>
      <c r="S42" s="106">
        <f t="shared" si="0"/>
        <v>41000</v>
      </c>
      <c r="T42" s="107">
        <f t="shared" ref="T42:AI42" si="62">B42-B30</f>
        <v>-15.982000000000028</v>
      </c>
      <c r="U42" s="107">
        <f t="shared" si="62"/>
        <v>-0.875</v>
      </c>
      <c r="V42" s="107">
        <f t="shared" si="62"/>
        <v>4.0599999999999881</v>
      </c>
      <c r="W42" s="107">
        <f t="shared" si="62"/>
        <v>23.281999999999925</v>
      </c>
      <c r="X42" s="107">
        <f t="shared" si="62"/>
        <v>1.7169999999999987</v>
      </c>
      <c r="Y42" s="107">
        <f t="shared" si="62"/>
        <v>3.0450000000000159</v>
      </c>
      <c r="Z42" s="107">
        <f t="shared" si="62"/>
        <v>28.144999999999982</v>
      </c>
      <c r="AA42" s="107">
        <f t="shared" si="62"/>
        <v>11.194999999999993</v>
      </c>
      <c r="AB42" s="107">
        <f t="shared" si="62"/>
        <v>16.725999999999999</v>
      </c>
      <c r="AC42" s="107">
        <f t="shared" si="62"/>
        <v>6.6280000000000143</v>
      </c>
      <c r="AD42" s="107">
        <f t="shared" si="62"/>
        <v>2.6520000000000437</v>
      </c>
      <c r="AE42" s="107">
        <f t="shared" si="62"/>
        <v>11.473000000000013</v>
      </c>
      <c r="AF42" s="107">
        <f t="shared" si="62"/>
        <v>13.187000000000012</v>
      </c>
      <c r="AG42" s="107">
        <f t="shared" si="62"/>
        <v>4.0190000000000055</v>
      </c>
      <c r="AH42" s="107">
        <f t="shared" si="62"/>
        <v>-0.11199999999999988</v>
      </c>
      <c r="AI42" s="107">
        <f t="shared" si="62"/>
        <v>109.16000000000076</v>
      </c>
      <c r="AJ42" s="106"/>
      <c r="AK42" s="106"/>
      <c r="AL42" s="106"/>
      <c r="AM42" s="17"/>
      <c r="AN42" s="43">
        <v>41000</v>
      </c>
      <c r="AO42" s="45">
        <f t="shared" si="43"/>
        <v>-12.52800000000002</v>
      </c>
      <c r="AP42" s="45">
        <f t="shared" si="44"/>
        <v>-0.16300000000000026</v>
      </c>
      <c r="AQ42" s="45">
        <f t="shared" si="45"/>
        <v>1.8000000000000682E-2</v>
      </c>
      <c r="AR42" s="45">
        <f t="shared" si="46"/>
        <v>-5.6980000000000928</v>
      </c>
      <c r="AS42" s="45">
        <f t="shared" si="47"/>
        <v>4.2000000000001592E-2</v>
      </c>
      <c r="AT42" s="45">
        <f t="shared" si="48"/>
        <v>-5.646000000000015</v>
      </c>
      <c r="AU42" s="45">
        <f t="shared" si="49"/>
        <v>-8.0240000000001146</v>
      </c>
      <c r="AV42" s="45">
        <f t="shared" si="50"/>
        <v>-4.217000000000013</v>
      </c>
      <c r="AW42" s="45">
        <f t="shared" si="51"/>
        <v>-1.9160000000000537</v>
      </c>
      <c r="AX42" s="45">
        <f t="shared" si="52"/>
        <v>0.22400000000001796</v>
      </c>
      <c r="AY42" s="45">
        <f t="shared" si="53"/>
        <v>-20.541000000000054</v>
      </c>
      <c r="AZ42" s="45">
        <f t="shared" si="54"/>
        <v>4.4350000000000023</v>
      </c>
      <c r="BA42" s="45">
        <f t="shared" si="55"/>
        <v>-0.56499999999999773</v>
      </c>
      <c r="BB42" s="45">
        <f t="shared" si="56"/>
        <v>-2.7279999999999518</v>
      </c>
      <c r="BC42" s="45"/>
      <c r="BD42" s="45">
        <f t="shared" si="23"/>
        <v>-57.324999999999818</v>
      </c>
      <c r="BE42" s="17"/>
      <c r="BF42" s="165"/>
      <c r="BG42" s="167"/>
      <c r="BH42" s="168"/>
      <c r="BI42" s="36"/>
      <c r="BJ42" s="36"/>
      <c r="BK42" s="36"/>
      <c r="BL42" s="165"/>
      <c r="BM42" s="167"/>
      <c r="BN42" s="168"/>
      <c r="BO42" s="46"/>
      <c r="BP42" s="165"/>
      <c r="BQ42" s="174"/>
      <c r="BR42" s="168"/>
      <c r="BS42" s="46"/>
      <c r="BT42" s="165"/>
      <c r="BU42" s="167"/>
      <c r="BV42" s="168"/>
      <c r="BW42" s="46"/>
      <c r="BX42" s="165"/>
      <c r="BY42" s="167"/>
      <c r="BZ42" s="168"/>
      <c r="CA42" s="48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</row>
    <row r="43" spans="1:166" s="44" customFormat="1" ht="18" customHeight="1" x14ac:dyDescent="0.3">
      <c r="A43" s="88">
        <v>41030</v>
      </c>
      <c r="B43" s="89">
        <v>329.16899999999998</v>
      </c>
      <c r="C43" s="89">
        <v>14.14</v>
      </c>
      <c r="D43" s="89">
        <v>75.763999999999996</v>
      </c>
      <c r="E43" s="89">
        <v>1251.375</v>
      </c>
      <c r="F43" s="89">
        <v>59.734000000000002</v>
      </c>
      <c r="G43" s="89">
        <v>437.22</v>
      </c>
      <c r="H43" s="89">
        <v>1100.8900000000001</v>
      </c>
      <c r="I43" s="89">
        <v>240.16800000000001</v>
      </c>
      <c r="J43" s="89">
        <v>531.40300000000002</v>
      </c>
      <c r="K43" s="89">
        <v>156.602</v>
      </c>
      <c r="L43" s="89">
        <v>855.80600000000004</v>
      </c>
      <c r="M43" s="89">
        <v>358.71600000000001</v>
      </c>
      <c r="N43" s="89">
        <v>270.12</v>
      </c>
      <c r="O43" s="89">
        <v>360.60500000000002</v>
      </c>
      <c r="P43" s="89">
        <v>0.90500000000000003</v>
      </c>
      <c r="Q43" s="90">
        <v>6042.6170000000011</v>
      </c>
      <c r="R43" s="106"/>
      <c r="S43" s="106">
        <f t="shared" si="0"/>
        <v>41030</v>
      </c>
      <c r="T43" s="107">
        <f t="shared" ref="T43:AI43" si="63">B43-B31</f>
        <v>-8.9630000000000223</v>
      </c>
      <c r="U43" s="107">
        <f t="shared" si="63"/>
        <v>-0.71499999999999986</v>
      </c>
      <c r="V43" s="107">
        <f t="shared" si="63"/>
        <v>3.9809999999999945</v>
      </c>
      <c r="W43" s="107">
        <f t="shared" si="63"/>
        <v>18.186999999999898</v>
      </c>
      <c r="X43" s="107">
        <f t="shared" si="63"/>
        <v>1.5770000000000053</v>
      </c>
      <c r="Y43" s="107">
        <f t="shared" si="63"/>
        <v>-2.3579999999999472</v>
      </c>
      <c r="Z43" s="107">
        <f t="shared" si="63"/>
        <v>26.476000000000113</v>
      </c>
      <c r="AA43" s="107">
        <f t="shared" si="63"/>
        <v>10.983000000000004</v>
      </c>
      <c r="AB43" s="107">
        <f t="shared" si="63"/>
        <v>15.648000000000025</v>
      </c>
      <c r="AC43" s="107">
        <f t="shared" si="63"/>
        <v>6.2110000000000127</v>
      </c>
      <c r="AD43" s="107">
        <f t="shared" si="63"/>
        <v>2.6879999999999882</v>
      </c>
      <c r="AE43" s="107">
        <f t="shared" si="63"/>
        <v>10.283000000000015</v>
      </c>
      <c r="AF43" s="107">
        <f t="shared" si="63"/>
        <v>11.562999999999988</v>
      </c>
      <c r="AG43" s="107">
        <f t="shared" si="63"/>
        <v>3.2830000000000155</v>
      </c>
      <c r="AH43" s="107">
        <f t="shared" si="63"/>
        <v>-0.10299999999999998</v>
      </c>
      <c r="AI43" s="107">
        <f t="shared" si="63"/>
        <v>98.741000000000895</v>
      </c>
      <c r="AJ43" s="106"/>
      <c r="AK43" s="106"/>
      <c r="AL43" s="106"/>
      <c r="AM43" s="17"/>
      <c r="AN43" s="43">
        <v>41030</v>
      </c>
      <c r="AO43" s="45">
        <f t="shared" si="43"/>
        <v>-4.375</v>
      </c>
      <c r="AP43" s="45">
        <f t="shared" si="44"/>
        <v>-0.17999999999999972</v>
      </c>
      <c r="AQ43" s="45">
        <f t="shared" si="45"/>
        <v>0.14300000000000068</v>
      </c>
      <c r="AR43" s="45">
        <f t="shared" si="46"/>
        <v>-3.7609999999999673</v>
      </c>
      <c r="AS43" s="45">
        <f t="shared" si="47"/>
        <v>0.12700000000000244</v>
      </c>
      <c r="AT43" s="45">
        <f t="shared" si="48"/>
        <v>1.1410000000000196</v>
      </c>
      <c r="AU43" s="45">
        <f t="shared" si="49"/>
        <v>-0.67099999999982174</v>
      </c>
      <c r="AV43" s="45">
        <f t="shared" si="50"/>
        <v>-3.6939999999999884</v>
      </c>
      <c r="AW43" s="45">
        <f t="shared" si="51"/>
        <v>0.56900000000007367</v>
      </c>
      <c r="AX43" s="45">
        <f t="shared" si="52"/>
        <v>0.52899999999999636</v>
      </c>
      <c r="AY43" s="45">
        <f t="shared" si="53"/>
        <v>-4.1409999999999627</v>
      </c>
      <c r="AZ43" s="45">
        <f t="shared" si="54"/>
        <v>2.7590000000000146</v>
      </c>
      <c r="BA43" s="45">
        <f t="shared" si="55"/>
        <v>0.6279999999999859</v>
      </c>
      <c r="BB43" s="45">
        <f t="shared" si="56"/>
        <v>-1.4900000000000091</v>
      </c>
      <c r="BC43" s="45"/>
      <c r="BD43" s="45">
        <f t="shared" si="23"/>
        <v>-12.429999999999382</v>
      </c>
      <c r="BE43" s="17"/>
      <c r="BF43" s="165"/>
      <c r="BG43" s="167" t="s">
        <v>39</v>
      </c>
      <c r="BH43" s="169" t="str">
        <f>AV2</f>
        <v>Hoteles y restaurantes</v>
      </c>
      <c r="BI43" s="36"/>
      <c r="BJ43" s="36"/>
      <c r="BK43" s="36"/>
      <c r="BL43" s="165"/>
      <c r="BM43" s="167" t="s">
        <v>40</v>
      </c>
      <c r="BN43" s="168" t="str">
        <f>BH47</f>
        <v>Servicios sociales 
y de salud</v>
      </c>
      <c r="BO43" s="46"/>
      <c r="BP43" s="165"/>
      <c r="BQ43" s="172" t="s">
        <v>40</v>
      </c>
      <c r="BR43" s="168" t="str">
        <f>BH83</f>
        <v>Servicios sociales 
y de salud</v>
      </c>
      <c r="BS43" s="46"/>
      <c r="BT43" s="165"/>
      <c r="BU43" s="167" t="s">
        <v>40</v>
      </c>
      <c r="BV43" s="168" t="str">
        <f>BH119</f>
        <v>Agricultura, ganaderÍa, 
caza y silvicultura</v>
      </c>
      <c r="BW43" s="46"/>
      <c r="BX43" s="165"/>
      <c r="BY43" s="167" t="s">
        <v>40</v>
      </c>
      <c r="BZ43" s="168" t="str">
        <f>BH155</f>
        <v>Comercio y reparaciones</v>
      </c>
      <c r="CA43" s="48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</row>
    <row r="44" spans="1:166" s="44" customFormat="1" ht="18" customHeight="1" x14ac:dyDescent="0.3">
      <c r="A44" s="88">
        <v>41061</v>
      </c>
      <c r="B44" s="89">
        <v>329.56099999999998</v>
      </c>
      <c r="C44" s="89">
        <v>13.843999999999999</v>
      </c>
      <c r="D44" s="89">
        <v>75.787999999999997</v>
      </c>
      <c r="E44" s="89">
        <v>1249.616</v>
      </c>
      <c r="F44" s="89">
        <v>59.933</v>
      </c>
      <c r="G44" s="89">
        <v>431.42700000000002</v>
      </c>
      <c r="H44" s="89">
        <v>1098.9739999999999</v>
      </c>
      <c r="I44" s="89">
        <v>238.16399999999999</v>
      </c>
      <c r="J44" s="89">
        <v>531.62199999999996</v>
      </c>
      <c r="K44" s="89">
        <v>156.786</v>
      </c>
      <c r="L44" s="89">
        <v>849.32</v>
      </c>
      <c r="M44" s="89">
        <v>365.029</v>
      </c>
      <c r="N44" s="89">
        <v>271.04399999999998</v>
      </c>
      <c r="O44" s="89">
        <v>361.34399999999999</v>
      </c>
      <c r="P44" s="89">
        <v>0.879</v>
      </c>
      <c r="Q44" s="90">
        <v>6033.3309999999983</v>
      </c>
      <c r="R44" s="106"/>
      <c r="S44" s="106">
        <f t="shared" si="0"/>
        <v>41061</v>
      </c>
      <c r="T44" s="107">
        <f t="shared" ref="T44:AI44" si="64">B44-B32</f>
        <v>-6.1860000000000355</v>
      </c>
      <c r="U44" s="107">
        <f t="shared" si="64"/>
        <v>-1.4060000000000006</v>
      </c>
      <c r="V44" s="107">
        <f t="shared" si="64"/>
        <v>3.554000000000002</v>
      </c>
      <c r="W44" s="107">
        <f t="shared" si="64"/>
        <v>14.950000000000045</v>
      </c>
      <c r="X44" s="107">
        <f t="shared" si="64"/>
        <v>1.6159999999999997</v>
      </c>
      <c r="Y44" s="107">
        <f t="shared" si="64"/>
        <v>-7.2269999999999754</v>
      </c>
      <c r="Z44" s="107">
        <f t="shared" si="64"/>
        <v>21.558999999999969</v>
      </c>
      <c r="AA44" s="107">
        <f t="shared" si="64"/>
        <v>8.8279999999999745</v>
      </c>
      <c r="AB44" s="107">
        <f t="shared" si="64"/>
        <v>14.089999999999918</v>
      </c>
      <c r="AC44" s="107">
        <f t="shared" si="64"/>
        <v>5.7530000000000143</v>
      </c>
      <c r="AD44" s="107">
        <f t="shared" si="64"/>
        <v>-2.4809999999999945</v>
      </c>
      <c r="AE44" s="107">
        <f t="shared" si="64"/>
        <v>9.9800000000000182</v>
      </c>
      <c r="AF44" s="107">
        <f t="shared" si="64"/>
        <v>11.213999999999999</v>
      </c>
      <c r="AG44" s="107">
        <f t="shared" si="64"/>
        <v>3.1309999999999718</v>
      </c>
      <c r="AH44" s="107">
        <f t="shared" si="64"/>
        <v>-0.127</v>
      </c>
      <c r="AI44" s="107">
        <f t="shared" si="64"/>
        <v>77.247999999997774</v>
      </c>
      <c r="AJ44" s="106"/>
      <c r="AK44" s="106"/>
      <c r="AL44" s="106"/>
      <c r="AM44" s="17"/>
      <c r="AN44" s="43">
        <v>41061</v>
      </c>
      <c r="AO44" s="45">
        <f t="shared" si="43"/>
        <v>0.39199999999999591</v>
      </c>
      <c r="AP44" s="45">
        <f t="shared" si="44"/>
        <v>-0.29600000000000115</v>
      </c>
      <c r="AQ44" s="45">
        <f t="shared" si="45"/>
        <v>2.4000000000000909E-2</v>
      </c>
      <c r="AR44" s="45">
        <f t="shared" si="46"/>
        <v>-1.7590000000000146</v>
      </c>
      <c r="AS44" s="45">
        <f t="shared" si="47"/>
        <v>0.19899999999999807</v>
      </c>
      <c r="AT44" s="45">
        <f t="shared" si="48"/>
        <v>-5.7930000000000064</v>
      </c>
      <c r="AU44" s="45">
        <f t="shared" si="49"/>
        <v>-1.9160000000001673</v>
      </c>
      <c r="AV44" s="45">
        <f t="shared" si="50"/>
        <v>-2.0040000000000191</v>
      </c>
      <c r="AW44" s="45">
        <f t="shared" si="51"/>
        <v>0.21899999999993724</v>
      </c>
      <c r="AX44" s="45">
        <f t="shared" si="52"/>
        <v>0.1839999999999975</v>
      </c>
      <c r="AY44" s="45">
        <f t="shared" si="53"/>
        <v>-6.48599999999999</v>
      </c>
      <c r="AZ44" s="45">
        <f t="shared" si="54"/>
        <v>6.3129999999999882</v>
      </c>
      <c r="BA44" s="45">
        <f t="shared" si="55"/>
        <v>0.92399999999997817</v>
      </c>
      <c r="BB44" s="45">
        <f t="shared" si="56"/>
        <v>0.7389999999999759</v>
      </c>
      <c r="BC44" s="45"/>
      <c r="BD44" s="45">
        <f t="shared" si="23"/>
        <v>-9.2860000000027867</v>
      </c>
      <c r="BE44" s="17"/>
      <c r="BF44" s="165"/>
      <c r="BG44" s="167"/>
      <c r="BH44" s="170"/>
      <c r="BI44" s="36"/>
      <c r="BJ44" s="36"/>
      <c r="BK44" s="36"/>
      <c r="BL44" s="165"/>
      <c r="BM44" s="167"/>
      <c r="BN44" s="168"/>
      <c r="BO44" s="46"/>
      <c r="BP44" s="165"/>
      <c r="BQ44" s="173"/>
      <c r="BR44" s="168"/>
      <c r="BS44" s="46"/>
      <c r="BT44" s="165"/>
      <c r="BU44" s="167"/>
      <c r="BV44" s="168"/>
      <c r="BW44" s="46"/>
      <c r="BX44" s="165"/>
      <c r="BY44" s="167"/>
      <c r="BZ44" s="168"/>
      <c r="CA44" s="48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</row>
    <row r="45" spans="1:166" s="44" customFormat="1" ht="18" customHeight="1" x14ac:dyDescent="0.3">
      <c r="A45" s="88">
        <v>41091</v>
      </c>
      <c r="B45" s="89">
        <v>323.98700000000002</v>
      </c>
      <c r="C45" s="89">
        <v>13.417999999999999</v>
      </c>
      <c r="D45" s="89">
        <v>75.492000000000004</v>
      </c>
      <c r="E45" s="89">
        <v>1250.489</v>
      </c>
      <c r="F45" s="89">
        <v>60.05</v>
      </c>
      <c r="G45" s="89">
        <v>428.839</v>
      </c>
      <c r="H45" s="89">
        <v>1098.472</v>
      </c>
      <c r="I45" s="89">
        <v>241.83199999999999</v>
      </c>
      <c r="J45" s="89">
        <v>532.577</v>
      </c>
      <c r="K45" s="89">
        <v>157.47399999999999</v>
      </c>
      <c r="L45" s="89">
        <v>847.53</v>
      </c>
      <c r="M45" s="89">
        <v>360.80500000000001</v>
      </c>
      <c r="N45" s="89">
        <v>272.14</v>
      </c>
      <c r="O45" s="89">
        <v>362.88</v>
      </c>
      <c r="P45" s="89">
        <v>0.89200000000000002</v>
      </c>
      <c r="Q45" s="90">
        <v>6026.8770000000004</v>
      </c>
      <c r="R45" s="106"/>
      <c r="S45" s="106">
        <f t="shared" si="0"/>
        <v>41091</v>
      </c>
      <c r="T45" s="107">
        <f t="shared" ref="T45:AI45" si="65">B45-B33</f>
        <v>-7.0559999999999832</v>
      </c>
      <c r="U45" s="107">
        <f t="shared" si="65"/>
        <v>-1.7480000000000011</v>
      </c>
      <c r="V45" s="107">
        <f t="shared" si="65"/>
        <v>2.9280000000000115</v>
      </c>
      <c r="W45" s="107">
        <f t="shared" si="65"/>
        <v>12.499000000000024</v>
      </c>
      <c r="X45" s="107">
        <f t="shared" si="65"/>
        <v>1.6529999999999987</v>
      </c>
      <c r="Y45" s="107">
        <f t="shared" si="65"/>
        <v>-9.3240000000000123</v>
      </c>
      <c r="Z45" s="107">
        <f t="shared" si="65"/>
        <v>18.288999999999987</v>
      </c>
      <c r="AA45" s="107">
        <f t="shared" si="65"/>
        <v>7.867999999999995</v>
      </c>
      <c r="AB45" s="107">
        <f t="shared" si="65"/>
        <v>13.009999999999991</v>
      </c>
      <c r="AC45" s="107">
        <f t="shared" si="65"/>
        <v>5.2669999999999959</v>
      </c>
      <c r="AD45" s="107">
        <f t="shared" si="65"/>
        <v>-4.02800000000002</v>
      </c>
      <c r="AE45" s="107">
        <f t="shared" si="65"/>
        <v>10.107000000000028</v>
      </c>
      <c r="AF45" s="107">
        <f t="shared" si="65"/>
        <v>11.156999999999982</v>
      </c>
      <c r="AG45" s="107">
        <f t="shared" si="65"/>
        <v>3.2950000000000159</v>
      </c>
      <c r="AH45" s="107">
        <f t="shared" si="65"/>
        <v>-0.10299999999999998</v>
      </c>
      <c r="AI45" s="107">
        <f t="shared" si="65"/>
        <v>63.814000000000306</v>
      </c>
      <c r="AJ45" s="106"/>
      <c r="AK45" s="106"/>
      <c r="AL45" s="106"/>
      <c r="AM45" s="17"/>
      <c r="AN45" s="43">
        <v>41091</v>
      </c>
      <c r="AO45" s="45">
        <f t="shared" si="43"/>
        <v>-5.5739999999999554</v>
      </c>
      <c r="AP45" s="45">
        <f t="shared" si="44"/>
        <v>-0.42600000000000016</v>
      </c>
      <c r="AQ45" s="45">
        <f t="shared" si="45"/>
        <v>-0.29599999999999227</v>
      </c>
      <c r="AR45" s="45">
        <f t="shared" si="46"/>
        <v>0.87300000000004729</v>
      </c>
      <c r="AS45" s="45">
        <f t="shared" si="47"/>
        <v>0.11699999999999733</v>
      </c>
      <c r="AT45" s="45">
        <f t="shared" si="48"/>
        <v>-2.5880000000000223</v>
      </c>
      <c r="AU45" s="45">
        <f t="shared" si="49"/>
        <v>-0.50199999999995271</v>
      </c>
      <c r="AV45" s="45">
        <f t="shared" si="50"/>
        <v>3.6680000000000064</v>
      </c>
      <c r="AW45" s="45">
        <f t="shared" si="51"/>
        <v>0.95500000000004093</v>
      </c>
      <c r="AX45" s="45">
        <f t="shared" si="52"/>
        <v>0.68799999999998818</v>
      </c>
      <c r="AY45" s="45">
        <f t="shared" si="53"/>
        <v>-1.7900000000000773</v>
      </c>
      <c r="AZ45" s="45">
        <f t="shared" si="54"/>
        <v>-4.2239999999999895</v>
      </c>
      <c r="BA45" s="45">
        <f t="shared" si="55"/>
        <v>1.0960000000000036</v>
      </c>
      <c r="BB45" s="45">
        <f t="shared" si="56"/>
        <v>1.5360000000000014</v>
      </c>
      <c r="BC45" s="45"/>
      <c r="BD45" s="45">
        <f t="shared" si="23"/>
        <v>-6.4539999999979045</v>
      </c>
      <c r="BE45" s="17"/>
      <c r="BF45" s="165"/>
      <c r="BG45" s="167"/>
      <c r="BH45" s="170"/>
      <c r="BI45" s="36"/>
      <c r="BJ45" s="36"/>
      <c r="BK45" s="36"/>
      <c r="BL45" s="165"/>
      <c r="BM45" s="167"/>
      <c r="BN45" s="168"/>
      <c r="BO45" s="46"/>
      <c r="BP45" s="165"/>
      <c r="BQ45" s="173"/>
      <c r="BR45" s="168"/>
      <c r="BS45" s="46"/>
      <c r="BT45" s="165"/>
      <c r="BU45" s="167"/>
      <c r="BV45" s="168"/>
      <c r="BW45" s="46"/>
      <c r="BX45" s="165"/>
      <c r="BY45" s="167"/>
      <c r="BZ45" s="168"/>
      <c r="CA45" s="48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</row>
    <row r="46" spans="1:166" s="44" customFormat="1" ht="18" customHeight="1" x14ac:dyDescent="0.3">
      <c r="A46" s="88">
        <v>41122</v>
      </c>
      <c r="B46" s="89">
        <v>320.50599999999997</v>
      </c>
      <c r="C46" s="89">
        <v>13.457000000000001</v>
      </c>
      <c r="D46" s="89">
        <v>75.796999999999997</v>
      </c>
      <c r="E46" s="89">
        <v>1252.0429999999999</v>
      </c>
      <c r="F46" s="89">
        <v>60.206000000000003</v>
      </c>
      <c r="G46" s="89">
        <v>426.041</v>
      </c>
      <c r="H46" s="89">
        <v>1101.184</v>
      </c>
      <c r="I46" s="89">
        <v>242.68100000000001</v>
      </c>
      <c r="J46" s="89">
        <v>532.86500000000001</v>
      </c>
      <c r="K46" s="89">
        <v>158.02600000000001</v>
      </c>
      <c r="L46" s="89">
        <v>846.82299999999998</v>
      </c>
      <c r="M46" s="89">
        <v>362.053</v>
      </c>
      <c r="N46" s="89">
        <v>273.34100000000001</v>
      </c>
      <c r="O46" s="89">
        <v>363.68700000000001</v>
      </c>
      <c r="P46" s="89">
        <v>0.88100000000000001</v>
      </c>
      <c r="Q46" s="90">
        <v>6029.5910000000003</v>
      </c>
      <c r="R46" s="106"/>
      <c r="S46" s="106">
        <f t="shared" si="0"/>
        <v>41122</v>
      </c>
      <c r="T46" s="107">
        <f t="shared" ref="T46:AI46" si="66">B46-B34</f>
        <v>-6.8170000000000073</v>
      </c>
      <c r="U46" s="107">
        <f t="shared" si="66"/>
        <v>-1.7729999999999997</v>
      </c>
      <c r="V46" s="107">
        <f t="shared" si="66"/>
        <v>2.9359999999999928</v>
      </c>
      <c r="W46" s="107">
        <f t="shared" si="66"/>
        <v>9.2559999999998581</v>
      </c>
      <c r="X46" s="107">
        <f t="shared" si="66"/>
        <v>1.7270000000000039</v>
      </c>
      <c r="Y46" s="107">
        <f t="shared" si="66"/>
        <v>-16.089999999999975</v>
      </c>
      <c r="Z46" s="107">
        <f t="shared" si="66"/>
        <v>14.538000000000011</v>
      </c>
      <c r="AA46" s="107">
        <f t="shared" si="66"/>
        <v>7.9750000000000227</v>
      </c>
      <c r="AB46" s="107">
        <f t="shared" si="66"/>
        <v>11.379000000000019</v>
      </c>
      <c r="AC46" s="107">
        <f t="shared" si="66"/>
        <v>4.6690000000000111</v>
      </c>
      <c r="AD46" s="107">
        <f t="shared" si="66"/>
        <v>-16.161000000000058</v>
      </c>
      <c r="AE46" s="107">
        <f t="shared" si="66"/>
        <v>8.117999999999995</v>
      </c>
      <c r="AF46" s="107">
        <f t="shared" si="66"/>
        <v>10.740999999999985</v>
      </c>
      <c r="AG46" s="107">
        <f t="shared" si="66"/>
        <v>6.8020000000000209</v>
      </c>
      <c r="AH46" s="107">
        <f t="shared" si="66"/>
        <v>-0.10899999999999999</v>
      </c>
      <c r="AI46" s="107">
        <f t="shared" si="66"/>
        <v>37.190999999998894</v>
      </c>
      <c r="AJ46" s="106"/>
      <c r="AK46" s="106"/>
      <c r="AL46" s="106"/>
      <c r="AM46" s="17"/>
      <c r="AN46" s="43">
        <v>41122</v>
      </c>
      <c r="AO46" s="45">
        <f t="shared" si="43"/>
        <v>-3.4810000000000514</v>
      </c>
      <c r="AP46" s="45">
        <f t="shared" si="44"/>
        <v>3.9000000000001478E-2</v>
      </c>
      <c r="AQ46" s="45">
        <f t="shared" si="45"/>
        <v>0.30499999999999261</v>
      </c>
      <c r="AR46" s="45">
        <f t="shared" si="46"/>
        <v>1.5539999999998599</v>
      </c>
      <c r="AS46" s="45">
        <f t="shared" si="47"/>
        <v>0.15600000000000591</v>
      </c>
      <c r="AT46" s="45">
        <f t="shared" si="48"/>
        <v>-2.7980000000000018</v>
      </c>
      <c r="AU46" s="45">
        <f t="shared" si="49"/>
        <v>2.7119999999999891</v>
      </c>
      <c r="AV46" s="45">
        <f t="shared" si="50"/>
        <v>0.84900000000001796</v>
      </c>
      <c r="AW46" s="45">
        <f t="shared" si="51"/>
        <v>0.28800000000001091</v>
      </c>
      <c r="AX46" s="45">
        <f t="shared" si="52"/>
        <v>0.55200000000002092</v>
      </c>
      <c r="AY46" s="45">
        <f t="shared" si="53"/>
        <v>-0.70699999999999363</v>
      </c>
      <c r="AZ46" s="45">
        <f t="shared" si="54"/>
        <v>1.2479999999999905</v>
      </c>
      <c r="BA46" s="45">
        <f t="shared" si="55"/>
        <v>1.2010000000000218</v>
      </c>
      <c r="BB46" s="45">
        <f t="shared" si="56"/>
        <v>0.80700000000001637</v>
      </c>
      <c r="BC46" s="45"/>
      <c r="BD46" s="45">
        <f t="shared" si="23"/>
        <v>2.7139999999999418</v>
      </c>
      <c r="BE46" s="17"/>
      <c r="BF46" s="165"/>
      <c r="BG46" s="167"/>
      <c r="BH46" s="171"/>
      <c r="BI46" s="36"/>
      <c r="BJ46" s="36"/>
      <c r="BK46" s="36"/>
      <c r="BL46" s="166"/>
      <c r="BM46" s="167"/>
      <c r="BN46" s="168"/>
      <c r="BO46" s="46"/>
      <c r="BP46" s="166"/>
      <c r="BQ46" s="174"/>
      <c r="BR46" s="168"/>
      <c r="BS46" s="46"/>
      <c r="BT46" s="166"/>
      <c r="BU46" s="167"/>
      <c r="BV46" s="168"/>
      <c r="BW46" s="46"/>
      <c r="BX46" s="166"/>
      <c r="BY46" s="167"/>
      <c r="BZ46" s="168"/>
      <c r="CA46" s="48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</row>
    <row r="47" spans="1:166" s="44" customFormat="1" ht="18" customHeight="1" x14ac:dyDescent="0.3">
      <c r="A47" s="88">
        <v>41153</v>
      </c>
      <c r="B47" s="89">
        <v>321.08100000000002</v>
      </c>
      <c r="C47" s="89">
        <v>13.285</v>
      </c>
      <c r="D47" s="89">
        <v>76.018000000000001</v>
      </c>
      <c r="E47" s="89">
        <v>1251.8699999999999</v>
      </c>
      <c r="F47" s="89">
        <v>60.536000000000001</v>
      </c>
      <c r="G47" s="89">
        <v>422.29500000000002</v>
      </c>
      <c r="H47" s="89">
        <v>1099.518</v>
      </c>
      <c r="I47" s="89">
        <v>244.19399999999999</v>
      </c>
      <c r="J47" s="89">
        <v>532.87599999999998</v>
      </c>
      <c r="K47" s="89">
        <v>158.07599999999999</v>
      </c>
      <c r="L47" s="89">
        <v>842.90200000000004</v>
      </c>
      <c r="M47" s="89">
        <v>362.42099999999999</v>
      </c>
      <c r="N47" s="89">
        <v>274.00799999999998</v>
      </c>
      <c r="O47" s="89">
        <v>362.83199999999999</v>
      </c>
      <c r="P47" s="89">
        <v>0.88800000000000001</v>
      </c>
      <c r="Q47" s="90">
        <v>6022.8</v>
      </c>
      <c r="R47" s="106"/>
      <c r="S47" s="106">
        <f t="shared" si="0"/>
        <v>41153</v>
      </c>
      <c r="T47" s="107">
        <f t="shared" ref="T47:AI47" si="67">B47-B35</f>
        <v>-6.2479999999999905</v>
      </c>
      <c r="U47" s="107">
        <f t="shared" si="67"/>
        <v>-1.4130000000000003</v>
      </c>
      <c r="V47" s="107">
        <f t="shared" si="67"/>
        <v>2.5939999999999941</v>
      </c>
      <c r="W47" s="107">
        <f t="shared" si="67"/>
        <v>4.0809999999999036</v>
      </c>
      <c r="X47" s="107">
        <f t="shared" si="67"/>
        <v>1.8580000000000041</v>
      </c>
      <c r="Y47" s="107">
        <f t="shared" si="67"/>
        <v>-25.425000000000011</v>
      </c>
      <c r="Z47" s="107">
        <f t="shared" si="67"/>
        <v>10.935999999999922</v>
      </c>
      <c r="AA47" s="107">
        <f t="shared" si="67"/>
        <v>7.7119999999999891</v>
      </c>
      <c r="AB47" s="107">
        <f t="shared" si="67"/>
        <v>9.4979999999999336</v>
      </c>
      <c r="AC47" s="107">
        <f t="shared" si="67"/>
        <v>4.0939999999999941</v>
      </c>
      <c r="AD47" s="107">
        <f t="shared" si="67"/>
        <v>-16.968999999999937</v>
      </c>
      <c r="AE47" s="107">
        <f t="shared" si="67"/>
        <v>7.2060000000000173</v>
      </c>
      <c r="AF47" s="107">
        <f t="shared" si="67"/>
        <v>10.303999999999974</v>
      </c>
      <c r="AG47" s="107">
        <f t="shared" si="67"/>
        <v>6.0160000000000196</v>
      </c>
      <c r="AH47" s="107">
        <f t="shared" si="67"/>
        <v>-9.5999999999999974E-2</v>
      </c>
      <c r="AI47" s="107">
        <f t="shared" si="67"/>
        <v>14.147999999999229</v>
      </c>
      <c r="AJ47" s="106"/>
      <c r="AK47" s="106"/>
      <c r="AL47" s="106"/>
      <c r="AM47" s="17"/>
      <c r="AN47" s="43">
        <v>41153</v>
      </c>
      <c r="AO47" s="45">
        <f t="shared" si="43"/>
        <v>0.57500000000004547</v>
      </c>
      <c r="AP47" s="45">
        <f t="shared" si="44"/>
        <v>-0.1720000000000006</v>
      </c>
      <c r="AQ47" s="45">
        <f t="shared" si="45"/>
        <v>0.22100000000000364</v>
      </c>
      <c r="AR47" s="45">
        <f t="shared" si="46"/>
        <v>-0.17300000000000182</v>
      </c>
      <c r="AS47" s="45">
        <f t="shared" si="47"/>
        <v>0.32999999999999829</v>
      </c>
      <c r="AT47" s="45">
        <f t="shared" si="48"/>
        <v>-3.7459999999999809</v>
      </c>
      <c r="AU47" s="45">
        <f t="shared" si="49"/>
        <v>-1.66599999999994</v>
      </c>
      <c r="AV47" s="45">
        <f t="shared" si="50"/>
        <v>1.5129999999999768</v>
      </c>
      <c r="AW47" s="45">
        <f t="shared" si="51"/>
        <v>1.0999999999967258E-2</v>
      </c>
      <c r="AX47" s="45">
        <f t="shared" si="52"/>
        <v>4.9999999999982947E-2</v>
      </c>
      <c r="AY47" s="45">
        <f t="shared" si="53"/>
        <v>-3.9209999999999354</v>
      </c>
      <c r="AZ47" s="45">
        <f t="shared" si="54"/>
        <v>0.367999999999995</v>
      </c>
      <c r="BA47" s="45">
        <f t="shared" si="55"/>
        <v>0.66699999999997317</v>
      </c>
      <c r="BB47" s="45">
        <f t="shared" si="56"/>
        <v>-0.85500000000001819</v>
      </c>
      <c r="BC47" s="45"/>
      <c r="BD47" s="45">
        <f t="shared" si="23"/>
        <v>-6.7910000000001673</v>
      </c>
      <c r="BE47" s="17"/>
      <c r="BF47" s="165"/>
      <c r="BG47" s="167" t="s">
        <v>40</v>
      </c>
      <c r="BH47" s="169" t="str">
        <f>BA2</f>
        <v>Servicios sociales 
y de salud</v>
      </c>
      <c r="BI47" s="36"/>
      <c r="BJ47" s="36"/>
      <c r="BK47" s="36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</row>
    <row r="48" spans="1:166" s="44" customFormat="1" ht="18" customHeight="1" x14ac:dyDescent="0.3">
      <c r="A48" s="88">
        <v>41183</v>
      </c>
      <c r="B48" s="89">
        <v>330.47500000000002</v>
      </c>
      <c r="C48" s="89">
        <v>13.47</v>
      </c>
      <c r="D48" s="89">
        <v>76.313000000000002</v>
      </c>
      <c r="E48" s="89">
        <v>1255.6279999999999</v>
      </c>
      <c r="F48" s="89">
        <v>60.692</v>
      </c>
      <c r="G48" s="89">
        <v>427.67599999999999</v>
      </c>
      <c r="H48" s="89">
        <v>1106.538</v>
      </c>
      <c r="I48" s="89">
        <v>246.672</v>
      </c>
      <c r="J48" s="89">
        <v>534.78499999999997</v>
      </c>
      <c r="K48" s="89">
        <v>158.56399999999999</v>
      </c>
      <c r="L48" s="89">
        <v>847.84199999999998</v>
      </c>
      <c r="M48" s="89">
        <v>364.25400000000002</v>
      </c>
      <c r="N48" s="89">
        <v>275.233</v>
      </c>
      <c r="O48" s="89">
        <v>364.43599999999998</v>
      </c>
      <c r="P48" s="89">
        <v>0.877</v>
      </c>
      <c r="Q48" s="90">
        <v>6063.4549999999999</v>
      </c>
      <c r="R48" s="106"/>
      <c r="S48" s="106">
        <f t="shared" si="0"/>
        <v>41183</v>
      </c>
      <c r="T48" s="107">
        <f t="shared" ref="T48:AI48" si="68">B48-B36</f>
        <v>-9.6289999999999623</v>
      </c>
      <c r="U48" s="107">
        <f t="shared" si="68"/>
        <v>-1.1629999999999985</v>
      </c>
      <c r="V48" s="107">
        <f t="shared" si="68"/>
        <v>2.4410000000000025</v>
      </c>
      <c r="W48" s="107">
        <f t="shared" si="68"/>
        <v>4.0919999999998709</v>
      </c>
      <c r="X48" s="107">
        <f t="shared" si="68"/>
        <v>1.9299999999999997</v>
      </c>
      <c r="Y48" s="107">
        <f t="shared" si="68"/>
        <v>-24.352000000000032</v>
      </c>
      <c r="Z48" s="107">
        <f t="shared" si="68"/>
        <v>12.33400000000006</v>
      </c>
      <c r="AA48" s="107">
        <f t="shared" si="68"/>
        <v>8.0869999999999891</v>
      </c>
      <c r="AB48" s="107">
        <f t="shared" si="68"/>
        <v>9.8579999999999472</v>
      </c>
      <c r="AC48" s="107">
        <f t="shared" si="68"/>
        <v>4.0269999999999868</v>
      </c>
      <c r="AD48" s="107">
        <f t="shared" si="68"/>
        <v>-16.336999999999989</v>
      </c>
      <c r="AE48" s="107">
        <f t="shared" si="68"/>
        <v>8.3940000000000055</v>
      </c>
      <c r="AF48" s="107">
        <f t="shared" si="68"/>
        <v>9.7119999999999891</v>
      </c>
      <c r="AG48" s="107">
        <f t="shared" si="68"/>
        <v>6.6629999999999541</v>
      </c>
      <c r="AH48" s="107">
        <f t="shared" si="68"/>
        <v>-9.1999999999999971E-2</v>
      </c>
      <c r="AI48" s="107">
        <f t="shared" si="68"/>
        <v>15.965000000000146</v>
      </c>
      <c r="AJ48" s="106"/>
      <c r="AK48" s="106"/>
      <c r="AL48" s="106"/>
      <c r="AM48" s="17"/>
      <c r="AN48" s="43">
        <v>41183</v>
      </c>
      <c r="AO48" s="45">
        <f t="shared" si="43"/>
        <v>9.3940000000000055</v>
      </c>
      <c r="AP48" s="45">
        <f t="shared" si="44"/>
        <v>0.1850000000000005</v>
      </c>
      <c r="AQ48" s="45">
        <f t="shared" si="45"/>
        <v>0.29500000000000171</v>
      </c>
      <c r="AR48" s="45">
        <f t="shared" si="46"/>
        <v>3.7580000000000382</v>
      </c>
      <c r="AS48" s="45">
        <f t="shared" si="47"/>
        <v>0.15599999999999881</v>
      </c>
      <c r="AT48" s="45">
        <f t="shared" si="48"/>
        <v>5.3809999999999718</v>
      </c>
      <c r="AU48" s="45">
        <f t="shared" si="49"/>
        <v>7.0199999999999818</v>
      </c>
      <c r="AV48" s="45">
        <f t="shared" si="50"/>
        <v>2.4780000000000086</v>
      </c>
      <c r="AW48" s="45">
        <f t="shared" si="51"/>
        <v>1.9089999999999918</v>
      </c>
      <c r="AX48" s="45">
        <f t="shared" si="52"/>
        <v>0.48799999999999955</v>
      </c>
      <c r="AY48" s="45">
        <f t="shared" si="53"/>
        <v>4.9399999999999409</v>
      </c>
      <c r="AZ48" s="45">
        <f t="shared" si="54"/>
        <v>1.8330000000000268</v>
      </c>
      <c r="BA48" s="45">
        <f t="shared" si="55"/>
        <v>1.2250000000000227</v>
      </c>
      <c r="BB48" s="45">
        <f t="shared" si="56"/>
        <v>1.603999999999985</v>
      </c>
      <c r="BC48" s="45"/>
      <c r="BD48" s="45">
        <f t="shared" si="23"/>
        <v>40.654999999999745</v>
      </c>
      <c r="BE48" s="17"/>
      <c r="BF48" s="165"/>
      <c r="BG48" s="167"/>
      <c r="BH48" s="170"/>
      <c r="BI48" s="36"/>
      <c r="BJ48" s="36"/>
      <c r="BK48" s="36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</row>
    <row r="49" spans="1:166" s="44" customFormat="1" ht="18" customHeight="1" x14ac:dyDescent="0.3">
      <c r="A49" s="88">
        <v>41214</v>
      </c>
      <c r="B49" s="89">
        <v>332.976</v>
      </c>
      <c r="C49" s="89">
        <v>13.012</v>
      </c>
      <c r="D49" s="89">
        <v>76.376999999999995</v>
      </c>
      <c r="E49" s="89">
        <v>1260.5139999999999</v>
      </c>
      <c r="F49" s="89">
        <v>61.012</v>
      </c>
      <c r="G49" s="89">
        <v>429.14600000000002</v>
      </c>
      <c r="H49" s="89">
        <v>1111.932</v>
      </c>
      <c r="I49" s="89">
        <v>249.785</v>
      </c>
      <c r="J49" s="89">
        <v>535.66399999999999</v>
      </c>
      <c r="K49" s="89">
        <v>158.56399999999999</v>
      </c>
      <c r="L49" s="89">
        <v>851.03800000000001</v>
      </c>
      <c r="M49" s="89">
        <v>364.666</v>
      </c>
      <c r="N49" s="89">
        <v>276.392</v>
      </c>
      <c r="O49" s="89">
        <v>365.18</v>
      </c>
      <c r="P49" s="89">
        <v>0.877</v>
      </c>
      <c r="Q49" s="90">
        <v>6087.1350000000011</v>
      </c>
      <c r="R49" s="106"/>
      <c r="S49" s="106">
        <f t="shared" si="0"/>
        <v>41214</v>
      </c>
      <c r="T49" s="107">
        <f t="shared" ref="T49:AI49" si="69">B49-B37</f>
        <v>-8.4900000000000091</v>
      </c>
      <c r="U49" s="107">
        <f t="shared" si="69"/>
        <v>-1.3230000000000004</v>
      </c>
      <c r="V49" s="107">
        <f t="shared" si="69"/>
        <v>2.1779999999999973</v>
      </c>
      <c r="W49" s="107">
        <f t="shared" si="69"/>
        <v>3.0929999999998472</v>
      </c>
      <c r="X49" s="107">
        <f t="shared" si="69"/>
        <v>2.0339999999999989</v>
      </c>
      <c r="Y49" s="107">
        <f t="shared" si="69"/>
        <v>-28.339999999999975</v>
      </c>
      <c r="Z49" s="107">
        <f t="shared" si="69"/>
        <v>8.3910000000000764</v>
      </c>
      <c r="AA49" s="107">
        <f t="shared" si="69"/>
        <v>7.7529999999999859</v>
      </c>
      <c r="AB49" s="107">
        <f t="shared" si="69"/>
        <v>7.5599999999999454</v>
      </c>
      <c r="AC49" s="107">
        <f t="shared" si="69"/>
        <v>3.6099999999999852</v>
      </c>
      <c r="AD49" s="107">
        <f t="shared" si="69"/>
        <v>-23.484000000000037</v>
      </c>
      <c r="AE49" s="107">
        <f t="shared" si="69"/>
        <v>8.6480000000000246</v>
      </c>
      <c r="AF49" s="107">
        <f t="shared" si="69"/>
        <v>9.3290000000000077</v>
      </c>
      <c r="AG49" s="107">
        <f t="shared" si="69"/>
        <v>5.7080000000000268</v>
      </c>
      <c r="AH49" s="107">
        <f t="shared" si="69"/>
        <v>-0.10199999999999998</v>
      </c>
      <c r="AI49" s="107">
        <f t="shared" si="69"/>
        <v>-3.4349999999994907</v>
      </c>
      <c r="AJ49" s="106"/>
      <c r="AK49" s="106"/>
      <c r="AL49" s="106"/>
      <c r="AM49" s="17"/>
      <c r="AN49" s="43">
        <v>41214</v>
      </c>
      <c r="AO49" s="45">
        <f t="shared" si="43"/>
        <v>2.5009999999999764</v>
      </c>
      <c r="AP49" s="45">
        <f t="shared" si="44"/>
        <v>-0.45800000000000018</v>
      </c>
      <c r="AQ49" s="45">
        <f t="shared" si="45"/>
        <v>6.3999999999992951E-2</v>
      </c>
      <c r="AR49" s="45">
        <f t="shared" si="46"/>
        <v>4.8859999999999673</v>
      </c>
      <c r="AS49" s="45">
        <f t="shared" si="47"/>
        <v>0.32000000000000028</v>
      </c>
      <c r="AT49" s="45">
        <f t="shared" si="48"/>
        <v>1.4700000000000273</v>
      </c>
      <c r="AU49" s="45">
        <f t="shared" si="49"/>
        <v>5.3940000000000055</v>
      </c>
      <c r="AV49" s="45">
        <f t="shared" si="50"/>
        <v>3.1129999999999995</v>
      </c>
      <c r="AW49" s="45">
        <f t="shared" si="51"/>
        <v>0.8790000000000191</v>
      </c>
      <c r="AX49" s="45">
        <f t="shared" si="52"/>
        <v>0</v>
      </c>
      <c r="AY49" s="45">
        <f t="shared" si="53"/>
        <v>3.1960000000000264</v>
      </c>
      <c r="AZ49" s="45">
        <f t="shared" si="54"/>
        <v>0.41199999999997772</v>
      </c>
      <c r="BA49" s="45">
        <f t="shared" si="55"/>
        <v>1.1589999999999918</v>
      </c>
      <c r="BB49" s="45">
        <f t="shared" si="56"/>
        <v>0.74400000000002819</v>
      </c>
      <c r="BC49" s="45"/>
      <c r="BD49" s="45">
        <f t="shared" si="23"/>
        <v>23.680000000001201</v>
      </c>
      <c r="BE49" s="17"/>
      <c r="BF49" s="165"/>
      <c r="BG49" s="167"/>
      <c r="BH49" s="170"/>
      <c r="BI49" s="36"/>
      <c r="BJ49" s="36"/>
      <c r="BK49" s="36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</row>
    <row r="50" spans="1:166" s="44" customFormat="1" ht="18" customHeight="1" x14ac:dyDescent="0.3">
      <c r="A50" s="88">
        <v>41244</v>
      </c>
      <c r="B50" s="89">
        <v>330.95499999999998</v>
      </c>
      <c r="C50" s="89">
        <v>12.802</v>
      </c>
      <c r="D50" s="89">
        <v>76.346000000000004</v>
      </c>
      <c r="E50" s="89">
        <v>1263.5239999999999</v>
      </c>
      <c r="F50" s="89">
        <v>61.216999999999999</v>
      </c>
      <c r="G50" s="89">
        <v>414.87900000000002</v>
      </c>
      <c r="H50" s="89">
        <v>1127.731</v>
      </c>
      <c r="I50" s="89">
        <v>255.95599999999999</v>
      </c>
      <c r="J50" s="89">
        <v>537.33900000000006</v>
      </c>
      <c r="K50" s="89">
        <v>158.06</v>
      </c>
      <c r="L50" s="89">
        <v>861.69100000000003</v>
      </c>
      <c r="M50" s="89">
        <v>363.98899999999998</v>
      </c>
      <c r="N50" s="89">
        <v>277.29199999999997</v>
      </c>
      <c r="O50" s="89">
        <v>370.01299999999998</v>
      </c>
      <c r="P50" s="89">
        <v>0.88300000000000001</v>
      </c>
      <c r="Q50" s="90">
        <v>6112.6769999999997</v>
      </c>
      <c r="R50" s="106"/>
      <c r="S50" s="106">
        <f t="shared" si="0"/>
        <v>41244</v>
      </c>
      <c r="T50" s="107">
        <f t="shared" ref="T50:AI50" si="70">B50-B38</f>
        <v>-3.0080000000000382</v>
      </c>
      <c r="U50" s="107">
        <f t="shared" si="70"/>
        <v>-1.3529999999999998</v>
      </c>
      <c r="V50" s="107">
        <f t="shared" si="70"/>
        <v>1.902000000000001</v>
      </c>
      <c r="W50" s="107">
        <f t="shared" si="70"/>
        <v>5.8229999999998654</v>
      </c>
      <c r="X50" s="107">
        <f t="shared" si="70"/>
        <v>2.1419999999999959</v>
      </c>
      <c r="Y50" s="107">
        <f t="shared" si="70"/>
        <v>-28.336999999999989</v>
      </c>
      <c r="Z50" s="107">
        <f t="shared" si="70"/>
        <v>9.7249999999999091</v>
      </c>
      <c r="AA50" s="107">
        <f t="shared" si="70"/>
        <v>7.6859999999999786</v>
      </c>
      <c r="AB50" s="107">
        <f t="shared" si="70"/>
        <v>7.2180000000000746</v>
      </c>
      <c r="AC50" s="107">
        <f t="shared" si="70"/>
        <v>3.2330000000000041</v>
      </c>
      <c r="AD50" s="107">
        <f t="shared" si="70"/>
        <v>-17.396999999999935</v>
      </c>
      <c r="AE50" s="107">
        <f t="shared" si="70"/>
        <v>9.2939999999999827</v>
      </c>
      <c r="AF50" s="107">
        <f t="shared" si="70"/>
        <v>9.5199999999999818</v>
      </c>
      <c r="AG50" s="107">
        <f t="shared" si="70"/>
        <v>6.8709999999999809</v>
      </c>
      <c r="AH50" s="107">
        <f t="shared" si="70"/>
        <v>-6.2999999999999945E-2</v>
      </c>
      <c r="AI50" s="107">
        <f t="shared" si="70"/>
        <v>13.256000000000313</v>
      </c>
      <c r="AJ50" s="106"/>
      <c r="AK50" s="106"/>
      <c r="AL50" s="106"/>
      <c r="AM50" s="17"/>
      <c r="AN50" s="43">
        <v>41244</v>
      </c>
      <c r="AO50" s="45">
        <f t="shared" si="43"/>
        <v>-2.021000000000015</v>
      </c>
      <c r="AP50" s="45">
        <f t="shared" si="44"/>
        <v>-0.21000000000000085</v>
      </c>
      <c r="AQ50" s="45">
        <f t="shared" si="45"/>
        <v>-3.0999999999991701E-2</v>
      </c>
      <c r="AR50" s="45">
        <f t="shared" si="46"/>
        <v>3.0099999999999909</v>
      </c>
      <c r="AS50" s="45">
        <f t="shared" si="47"/>
        <v>0.20499999999999829</v>
      </c>
      <c r="AT50" s="45">
        <f t="shared" si="48"/>
        <v>-14.266999999999996</v>
      </c>
      <c r="AU50" s="45">
        <f t="shared" si="49"/>
        <v>15.798999999999978</v>
      </c>
      <c r="AV50" s="45">
        <f t="shared" si="50"/>
        <v>6.1709999999999923</v>
      </c>
      <c r="AW50" s="45">
        <f t="shared" si="51"/>
        <v>1.6750000000000682</v>
      </c>
      <c r="AX50" s="45">
        <f t="shared" si="52"/>
        <v>-0.50399999999999068</v>
      </c>
      <c r="AY50" s="45">
        <f t="shared" si="53"/>
        <v>10.65300000000002</v>
      </c>
      <c r="AZ50" s="45">
        <f t="shared" si="54"/>
        <v>-0.67700000000002092</v>
      </c>
      <c r="BA50" s="45">
        <f t="shared" si="55"/>
        <v>0.89999999999997726</v>
      </c>
      <c r="BB50" s="45">
        <f t="shared" si="56"/>
        <v>4.83299999999997</v>
      </c>
      <c r="BC50" s="45"/>
      <c r="BD50" s="45">
        <f t="shared" si="23"/>
        <v>25.541999999998552</v>
      </c>
      <c r="BE50" s="17"/>
      <c r="BF50" s="166"/>
      <c r="BG50" s="167"/>
      <c r="BH50" s="171"/>
      <c r="BI50" s="36"/>
      <c r="BJ50" s="36"/>
      <c r="BK50" s="36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</row>
    <row r="51" spans="1:166" s="44" customFormat="1" ht="18" customHeight="1" x14ac:dyDescent="0.3">
      <c r="A51" s="88">
        <v>41275</v>
      </c>
      <c r="B51" s="89">
        <v>337.58</v>
      </c>
      <c r="C51" s="89">
        <v>13.009</v>
      </c>
      <c r="D51" s="89">
        <v>76.704999999999998</v>
      </c>
      <c r="E51" s="89">
        <v>1262.1679999999999</v>
      </c>
      <c r="F51" s="89">
        <v>61.530999999999999</v>
      </c>
      <c r="G51" s="89">
        <v>415.20600000000002</v>
      </c>
      <c r="H51" s="89">
        <v>1133.173</v>
      </c>
      <c r="I51" s="89">
        <v>271.79399999999998</v>
      </c>
      <c r="J51" s="89">
        <v>538.88400000000001</v>
      </c>
      <c r="K51" s="89">
        <v>159.214</v>
      </c>
      <c r="L51" s="89">
        <v>864.87</v>
      </c>
      <c r="M51" s="89">
        <v>345.07100000000003</v>
      </c>
      <c r="N51" s="89">
        <v>278.476</v>
      </c>
      <c r="O51" s="89">
        <v>370.92</v>
      </c>
      <c r="P51" s="89">
        <v>0.92</v>
      </c>
      <c r="Q51" s="90">
        <v>6129.5209999999997</v>
      </c>
      <c r="R51" s="106"/>
      <c r="S51" s="106">
        <f t="shared" si="0"/>
        <v>41275</v>
      </c>
      <c r="T51" s="107">
        <f t="shared" ref="T51:AI51" si="71">B51-B39</f>
        <v>0.43700000000001182</v>
      </c>
      <c r="U51" s="107">
        <f t="shared" si="71"/>
        <v>-1.3550000000000004</v>
      </c>
      <c r="V51" s="107">
        <f t="shared" si="71"/>
        <v>1.7439999999999998</v>
      </c>
      <c r="W51" s="107">
        <f t="shared" si="71"/>
        <v>7.3139999999998508</v>
      </c>
      <c r="X51" s="107">
        <f t="shared" si="71"/>
        <v>2.2389999999999972</v>
      </c>
      <c r="Y51" s="107">
        <f t="shared" si="71"/>
        <v>-20.546999999999969</v>
      </c>
      <c r="Z51" s="107">
        <f t="shared" si="71"/>
        <v>11.384999999999991</v>
      </c>
      <c r="AA51" s="107">
        <f t="shared" si="71"/>
        <v>10.154999999999973</v>
      </c>
      <c r="AB51" s="107">
        <f t="shared" si="71"/>
        <v>7.1320000000000618</v>
      </c>
      <c r="AC51" s="107">
        <f t="shared" si="71"/>
        <v>3.6009999999999991</v>
      </c>
      <c r="AD51" s="107">
        <f t="shared" si="71"/>
        <v>-18.611999999999966</v>
      </c>
      <c r="AE51" s="107">
        <f t="shared" si="71"/>
        <v>5.9660000000000082</v>
      </c>
      <c r="AF51" s="107">
        <f t="shared" si="71"/>
        <v>9.2590000000000146</v>
      </c>
      <c r="AG51" s="107">
        <f t="shared" si="71"/>
        <v>4.896000000000015</v>
      </c>
      <c r="AH51" s="107">
        <f t="shared" si="71"/>
        <v>-4.599999999999993E-2</v>
      </c>
      <c r="AI51" s="107">
        <f t="shared" si="71"/>
        <v>23.567999999998392</v>
      </c>
      <c r="AJ51" s="106"/>
      <c r="AK51" s="106"/>
      <c r="AL51" s="106"/>
      <c r="AM51" s="17"/>
      <c r="AN51" s="43">
        <v>41275</v>
      </c>
      <c r="AO51" s="45">
        <f t="shared" si="43"/>
        <v>6.625</v>
      </c>
      <c r="AP51" s="45">
        <f t="shared" si="44"/>
        <v>0.20700000000000074</v>
      </c>
      <c r="AQ51" s="45">
        <f t="shared" si="45"/>
        <v>0.35899999999999466</v>
      </c>
      <c r="AR51" s="45">
        <f t="shared" si="46"/>
        <v>-1.3559999999999945</v>
      </c>
      <c r="AS51" s="45">
        <f t="shared" si="47"/>
        <v>0.31400000000000006</v>
      </c>
      <c r="AT51" s="45">
        <f t="shared" si="48"/>
        <v>0.32699999999999818</v>
      </c>
      <c r="AU51" s="45">
        <f t="shared" si="49"/>
        <v>5.4420000000000073</v>
      </c>
      <c r="AV51" s="45">
        <f t="shared" si="50"/>
        <v>15.837999999999994</v>
      </c>
      <c r="AW51" s="45">
        <f t="shared" si="51"/>
        <v>1.5449999999999591</v>
      </c>
      <c r="AX51" s="45">
        <f t="shared" si="52"/>
        <v>1.1539999999999964</v>
      </c>
      <c r="AY51" s="45">
        <f t="shared" si="53"/>
        <v>3.1789999999999736</v>
      </c>
      <c r="AZ51" s="45">
        <f t="shared" si="54"/>
        <v>-18.91799999999995</v>
      </c>
      <c r="BA51" s="45">
        <f t="shared" si="55"/>
        <v>1.1840000000000259</v>
      </c>
      <c r="BB51" s="45">
        <f t="shared" si="56"/>
        <v>0.90700000000003911</v>
      </c>
      <c r="BC51" s="45"/>
      <c r="BD51" s="45">
        <f t="shared" si="23"/>
        <v>16.844000000000051</v>
      </c>
      <c r="BE51" s="17"/>
      <c r="BF51" s="164">
        <v>2013</v>
      </c>
      <c r="BG51" s="167" t="s">
        <v>38</v>
      </c>
      <c r="BH51" s="168" t="str">
        <f>AU2</f>
        <v>Comercio y reparaciones</v>
      </c>
      <c r="BI51" s="36"/>
      <c r="BJ51" s="36"/>
      <c r="BK51" s="36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</row>
    <row r="52" spans="1:166" s="44" customFormat="1" ht="18" customHeight="1" x14ac:dyDescent="0.3">
      <c r="A52" s="88">
        <v>41306</v>
      </c>
      <c r="B52" s="89">
        <v>344.505</v>
      </c>
      <c r="C52" s="89">
        <v>13.446</v>
      </c>
      <c r="D52" s="89">
        <v>77.191999999999993</v>
      </c>
      <c r="E52" s="89">
        <v>1265.7619999999999</v>
      </c>
      <c r="F52" s="89">
        <v>61.646999999999998</v>
      </c>
      <c r="G52" s="89">
        <v>418.00599999999997</v>
      </c>
      <c r="H52" s="89">
        <v>1126.943</v>
      </c>
      <c r="I52" s="89">
        <v>267.64299999999997</v>
      </c>
      <c r="J52" s="89">
        <v>537.41600000000005</v>
      </c>
      <c r="K52" s="89">
        <v>158.81899999999999</v>
      </c>
      <c r="L52" s="89">
        <v>862.43700000000001</v>
      </c>
      <c r="M52" s="89">
        <v>352.12900000000002</v>
      </c>
      <c r="N52" s="89">
        <v>278.553</v>
      </c>
      <c r="O52" s="89">
        <v>371.28800000000001</v>
      </c>
      <c r="P52" s="89">
        <v>0.93100000000000005</v>
      </c>
      <c r="Q52" s="90">
        <v>6136.7169999999996</v>
      </c>
      <c r="R52" s="106"/>
      <c r="S52" s="106">
        <f t="shared" si="0"/>
        <v>41306</v>
      </c>
      <c r="T52" s="107">
        <f t="shared" ref="T52:AI52" si="72">B52-B40</f>
        <v>2.9780000000000086</v>
      </c>
      <c r="U52" s="107">
        <f t="shared" si="72"/>
        <v>-1.1710000000000012</v>
      </c>
      <c r="V52" s="107">
        <f t="shared" si="72"/>
        <v>1.9049999999999869</v>
      </c>
      <c r="W52" s="107">
        <f t="shared" si="72"/>
        <v>9.4179999999998927</v>
      </c>
      <c r="X52" s="107">
        <f t="shared" si="72"/>
        <v>2.2809999999999988</v>
      </c>
      <c r="Y52" s="107">
        <f t="shared" si="72"/>
        <v>-18.061000000000035</v>
      </c>
      <c r="Z52" s="107">
        <f t="shared" si="72"/>
        <v>12.397999999999911</v>
      </c>
      <c r="AA52" s="107">
        <f t="shared" si="72"/>
        <v>8.5099999999999909</v>
      </c>
      <c r="AB52" s="107">
        <f t="shared" si="72"/>
        <v>6.2940000000000964</v>
      </c>
      <c r="AC52" s="107">
        <f t="shared" si="72"/>
        <v>3.2579999999999814</v>
      </c>
      <c r="AD52" s="107">
        <f t="shared" si="72"/>
        <v>-18.093999999999937</v>
      </c>
      <c r="AE52" s="107">
        <f t="shared" si="72"/>
        <v>10.05600000000004</v>
      </c>
      <c r="AF52" s="107">
        <f t="shared" si="72"/>
        <v>9.2370000000000232</v>
      </c>
      <c r="AG52" s="107">
        <f t="shared" si="72"/>
        <v>4.3650000000000091</v>
      </c>
      <c r="AH52" s="107">
        <f t="shared" si="72"/>
        <v>-3.8999999999999924E-2</v>
      </c>
      <c r="AI52" s="107">
        <f t="shared" si="72"/>
        <v>33.335000000000036</v>
      </c>
      <c r="AJ52" s="106"/>
      <c r="AK52" s="106"/>
      <c r="AL52" s="106"/>
      <c r="AM52" s="17"/>
      <c r="AN52" s="43">
        <v>41306</v>
      </c>
      <c r="AO52" s="45">
        <f t="shared" si="43"/>
        <v>6.9250000000000114</v>
      </c>
      <c r="AP52" s="45">
        <f t="shared" si="44"/>
        <v>0.43699999999999939</v>
      </c>
      <c r="AQ52" s="45">
        <f t="shared" si="45"/>
        <v>0.48699999999999477</v>
      </c>
      <c r="AR52" s="45">
        <f t="shared" si="46"/>
        <v>3.5940000000000509</v>
      </c>
      <c r="AS52" s="45">
        <f t="shared" si="47"/>
        <v>0.11599999999999966</v>
      </c>
      <c r="AT52" s="45">
        <f t="shared" si="48"/>
        <v>2.7999999999999545</v>
      </c>
      <c r="AU52" s="45">
        <f t="shared" si="49"/>
        <v>-6.2300000000000182</v>
      </c>
      <c r="AV52" s="45">
        <f t="shared" si="50"/>
        <v>-4.1510000000000105</v>
      </c>
      <c r="AW52" s="45">
        <f t="shared" si="51"/>
        <v>-1.4679999999999609</v>
      </c>
      <c r="AX52" s="45">
        <f t="shared" si="52"/>
        <v>-0.39500000000001023</v>
      </c>
      <c r="AY52" s="45">
        <f t="shared" si="53"/>
        <v>-2.4329999999999927</v>
      </c>
      <c r="AZ52" s="45">
        <f t="shared" si="54"/>
        <v>7.0579999999999927</v>
      </c>
      <c r="BA52" s="45">
        <f t="shared" si="55"/>
        <v>7.6999999999998181E-2</v>
      </c>
      <c r="BB52" s="45">
        <f t="shared" si="56"/>
        <v>0.367999999999995</v>
      </c>
      <c r="BC52" s="45"/>
      <c r="BD52" s="45">
        <f t="shared" si="23"/>
        <v>7.1959999999999127</v>
      </c>
      <c r="BE52" s="17"/>
      <c r="BF52" s="165"/>
      <c r="BG52" s="167"/>
      <c r="BH52" s="168"/>
      <c r="BI52" s="36"/>
      <c r="BJ52" s="36"/>
      <c r="BK52" s="36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</row>
    <row r="53" spans="1:166" s="44" customFormat="1" ht="18" customHeight="1" x14ac:dyDescent="0.3">
      <c r="A53" s="88">
        <v>41334</v>
      </c>
      <c r="B53" s="89">
        <v>350.23899999999998</v>
      </c>
      <c r="C53" s="89">
        <v>13.246</v>
      </c>
      <c r="D53" s="89">
        <v>77.528999999999996</v>
      </c>
      <c r="E53" s="89">
        <v>1271.9760000000001</v>
      </c>
      <c r="F53" s="89">
        <v>61.77</v>
      </c>
      <c r="G53" s="89">
        <v>424.14299999999997</v>
      </c>
      <c r="H53" s="89">
        <v>1122.0419999999999</v>
      </c>
      <c r="I53" s="89">
        <v>255.136</v>
      </c>
      <c r="J53" s="89">
        <v>538.60599999999999</v>
      </c>
      <c r="K53" s="89">
        <v>159.41900000000001</v>
      </c>
      <c r="L53" s="89">
        <v>860.12900000000002</v>
      </c>
      <c r="M53" s="89">
        <v>359.43299999999999</v>
      </c>
      <c r="N53" s="89">
        <v>278.80500000000001</v>
      </c>
      <c r="O53" s="89">
        <v>366.22800000000001</v>
      </c>
      <c r="P53" s="89">
        <v>0.90600000000000003</v>
      </c>
      <c r="Q53" s="90">
        <v>6139.607</v>
      </c>
      <c r="R53" s="106"/>
      <c r="S53" s="106">
        <f t="shared" si="0"/>
        <v>41334</v>
      </c>
      <c r="T53" s="107">
        <f t="shared" ref="T53:AI53" si="73">B53-B41</f>
        <v>4.1669999999999732</v>
      </c>
      <c r="U53" s="107">
        <f t="shared" si="73"/>
        <v>-1.2370000000000001</v>
      </c>
      <c r="V53" s="107">
        <f t="shared" si="73"/>
        <v>1.9260000000000019</v>
      </c>
      <c r="W53" s="107">
        <f t="shared" si="73"/>
        <v>11.142000000000053</v>
      </c>
      <c r="X53" s="107">
        <f t="shared" si="73"/>
        <v>2.2050000000000054</v>
      </c>
      <c r="Y53" s="107">
        <f t="shared" si="73"/>
        <v>-17.58200000000005</v>
      </c>
      <c r="Z53" s="107">
        <f t="shared" si="73"/>
        <v>12.45699999999988</v>
      </c>
      <c r="AA53" s="107">
        <f t="shared" si="73"/>
        <v>7.0569999999999879</v>
      </c>
      <c r="AB53" s="107">
        <f t="shared" si="73"/>
        <v>5.8559999999999945</v>
      </c>
      <c r="AC53" s="107">
        <f t="shared" si="73"/>
        <v>3.5700000000000216</v>
      </c>
      <c r="AD53" s="107">
        <f t="shared" si="73"/>
        <v>-20.359000000000037</v>
      </c>
      <c r="AE53" s="107">
        <f t="shared" si="73"/>
        <v>7.9110000000000014</v>
      </c>
      <c r="AF53" s="107">
        <f t="shared" si="73"/>
        <v>8.7479999999999905</v>
      </c>
      <c r="AG53" s="107">
        <f t="shared" si="73"/>
        <v>1.4050000000000296</v>
      </c>
      <c r="AH53" s="107">
        <f t="shared" si="73"/>
        <v>-3.1000000000000028E-2</v>
      </c>
      <c r="AI53" s="107">
        <f t="shared" si="73"/>
        <v>27.234999999999673</v>
      </c>
      <c r="AJ53" s="106"/>
      <c r="AK53" s="106"/>
      <c r="AL53" s="106"/>
      <c r="AN53" s="43">
        <v>41334</v>
      </c>
      <c r="AO53" s="45">
        <f t="shared" si="43"/>
        <v>5.7339999999999804</v>
      </c>
      <c r="AP53" s="45">
        <f t="shared" si="44"/>
        <v>-0.19999999999999929</v>
      </c>
      <c r="AQ53" s="45">
        <f t="shared" si="45"/>
        <v>0.3370000000000033</v>
      </c>
      <c r="AR53" s="45">
        <f t="shared" si="46"/>
        <v>6.2140000000001692</v>
      </c>
      <c r="AS53" s="45">
        <f t="shared" si="47"/>
        <v>0.12300000000000466</v>
      </c>
      <c r="AT53" s="45">
        <f t="shared" si="48"/>
        <v>6.1370000000000005</v>
      </c>
      <c r="AU53" s="45">
        <f t="shared" si="49"/>
        <v>-4.9010000000000673</v>
      </c>
      <c r="AV53" s="45">
        <f t="shared" si="50"/>
        <v>-12.506999999999977</v>
      </c>
      <c r="AW53" s="45">
        <f t="shared" si="51"/>
        <v>1.1899999999999409</v>
      </c>
      <c r="AX53" s="45">
        <f t="shared" si="52"/>
        <v>0.60000000000002274</v>
      </c>
      <c r="AY53" s="45">
        <f t="shared" si="53"/>
        <v>-2.3079999999999927</v>
      </c>
      <c r="AZ53" s="45">
        <f t="shared" si="54"/>
        <v>7.3039999999999736</v>
      </c>
      <c r="BA53" s="45">
        <f t="shared" si="55"/>
        <v>0.25200000000000955</v>
      </c>
      <c r="BB53" s="45">
        <f t="shared" si="56"/>
        <v>-5.0600000000000023</v>
      </c>
      <c r="BC53" s="45"/>
      <c r="BD53" s="45">
        <f t="shared" si="23"/>
        <v>2.8900000000003274</v>
      </c>
      <c r="BE53" s="17"/>
      <c r="BF53" s="165"/>
      <c r="BG53" s="167"/>
      <c r="BH53" s="168"/>
      <c r="BI53" s="36"/>
      <c r="BJ53" s="36"/>
      <c r="BK53" s="36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</row>
    <row r="54" spans="1:166" s="44" customFormat="1" ht="39.950000000000003" customHeight="1" x14ac:dyDescent="0.45">
      <c r="A54" s="88">
        <v>41365</v>
      </c>
      <c r="B54" s="89">
        <v>347.64</v>
      </c>
      <c r="C54" s="89">
        <v>13.257999999999999</v>
      </c>
      <c r="D54" s="89">
        <v>77.893000000000001</v>
      </c>
      <c r="E54" s="89">
        <v>1267.6420000000001</v>
      </c>
      <c r="F54" s="89">
        <v>62.09</v>
      </c>
      <c r="G54" s="89">
        <v>429.18400000000003</v>
      </c>
      <c r="H54" s="89">
        <v>1114.49</v>
      </c>
      <c r="I54" s="89">
        <v>248.33699999999999</v>
      </c>
      <c r="J54" s="89">
        <v>538.34299999999996</v>
      </c>
      <c r="K54" s="89">
        <v>159.58000000000001</v>
      </c>
      <c r="L54" s="89">
        <v>851.80700000000002</v>
      </c>
      <c r="M54" s="89">
        <v>367.46100000000001</v>
      </c>
      <c r="N54" s="89">
        <v>278.68900000000002</v>
      </c>
      <c r="O54" s="89">
        <v>364.31599999999997</v>
      </c>
      <c r="P54" s="89">
        <v>0.879</v>
      </c>
      <c r="Q54" s="90">
        <v>6121.6090000000004</v>
      </c>
      <c r="R54" s="106"/>
      <c r="S54" s="106">
        <f t="shared" si="0"/>
        <v>41365</v>
      </c>
      <c r="T54" s="107">
        <f t="shared" ref="T54:AI54" si="74">B54-B42</f>
        <v>14.096000000000004</v>
      </c>
      <c r="U54" s="107">
        <f t="shared" si="74"/>
        <v>-1.0620000000000012</v>
      </c>
      <c r="V54" s="107">
        <f t="shared" si="74"/>
        <v>2.2720000000000056</v>
      </c>
      <c r="W54" s="107">
        <f t="shared" si="74"/>
        <v>12.506000000000085</v>
      </c>
      <c r="X54" s="107">
        <f t="shared" si="74"/>
        <v>2.4830000000000041</v>
      </c>
      <c r="Y54" s="107">
        <f t="shared" si="74"/>
        <v>-6.8949999999999818</v>
      </c>
      <c r="Z54" s="107">
        <f t="shared" si="74"/>
        <v>12.929000000000087</v>
      </c>
      <c r="AA54" s="107">
        <f t="shared" si="74"/>
        <v>4.4749999999999943</v>
      </c>
      <c r="AB54" s="107">
        <f t="shared" si="74"/>
        <v>7.5090000000000146</v>
      </c>
      <c r="AC54" s="107">
        <f t="shared" si="74"/>
        <v>3.507000000000005</v>
      </c>
      <c r="AD54" s="107">
        <f t="shared" si="74"/>
        <v>-8.1399999999999864</v>
      </c>
      <c r="AE54" s="107">
        <f t="shared" si="74"/>
        <v>11.504000000000019</v>
      </c>
      <c r="AF54" s="107">
        <f t="shared" si="74"/>
        <v>9.1970000000000027</v>
      </c>
      <c r="AG54" s="107">
        <f t="shared" si="74"/>
        <v>2.2209999999999468</v>
      </c>
      <c r="AH54" s="107">
        <f t="shared" si="74"/>
        <v>-4.0000000000000036E-2</v>
      </c>
      <c r="AI54" s="107">
        <f t="shared" si="74"/>
        <v>66.561999999999898</v>
      </c>
      <c r="AJ54" s="106"/>
      <c r="AK54" s="106"/>
      <c r="AL54" s="106"/>
      <c r="AN54" s="43">
        <v>41365</v>
      </c>
      <c r="AO54" s="45">
        <f t="shared" si="43"/>
        <v>-2.5989999999999895</v>
      </c>
      <c r="AP54" s="45">
        <f t="shared" si="44"/>
        <v>1.1999999999998678E-2</v>
      </c>
      <c r="AQ54" s="45">
        <f t="shared" si="45"/>
        <v>0.36400000000000432</v>
      </c>
      <c r="AR54" s="45">
        <f t="shared" si="46"/>
        <v>-4.33400000000006</v>
      </c>
      <c r="AS54" s="45">
        <f t="shared" si="47"/>
        <v>0.32000000000000028</v>
      </c>
      <c r="AT54" s="45">
        <f t="shared" si="48"/>
        <v>5.0410000000000537</v>
      </c>
      <c r="AU54" s="45">
        <f t="shared" si="49"/>
        <v>-7.5519999999999072</v>
      </c>
      <c r="AV54" s="45">
        <f t="shared" si="50"/>
        <v>-6.7990000000000066</v>
      </c>
      <c r="AW54" s="45">
        <f t="shared" si="51"/>
        <v>-0.26300000000003365</v>
      </c>
      <c r="AX54" s="45">
        <f t="shared" si="52"/>
        <v>0.16100000000000136</v>
      </c>
      <c r="AY54" s="45">
        <f t="shared" si="53"/>
        <v>-8.3220000000000027</v>
      </c>
      <c r="AZ54" s="45">
        <f t="shared" si="54"/>
        <v>8.02800000000002</v>
      </c>
      <c r="BA54" s="45">
        <f t="shared" si="55"/>
        <v>-0.11599999999998545</v>
      </c>
      <c r="BB54" s="45">
        <f t="shared" si="56"/>
        <v>-1.9120000000000346</v>
      </c>
      <c r="BC54" s="45"/>
      <c r="BD54" s="45">
        <f t="shared" si="23"/>
        <v>-17.997999999999593</v>
      </c>
      <c r="BE54" s="17"/>
      <c r="BF54" s="165"/>
      <c r="BG54" s="167"/>
      <c r="BH54" s="168"/>
      <c r="BI54" s="36"/>
      <c r="BJ54" s="36"/>
      <c r="BK54" s="36"/>
      <c r="BL54" s="49" t="s">
        <v>41</v>
      </c>
      <c r="BM54" s="49" t="s">
        <v>7</v>
      </c>
      <c r="BN54" s="49" t="s">
        <v>42</v>
      </c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</row>
    <row r="55" spans="1:166" s="44" customFormat="1" ht="39.950000000000003" customHeight="1" x14ac:dyDescent="0.45">
      <c r="A55" s="88">
        <v>41395</v>
      </c>
      <c r="B55" s="89">
        <v>331.43799999999999</v>
      </c>
      <c r="C55" s="89">
        <v>13.446</v>
      </c>
      <c r="D55" s="89">
        <v>77.997</v>
      </c>
      <c r="E55" s="89">
        <v>1263.539</v>
      </c>
      <c r="F55" s="89">
        <v>62.406999999999996</v>
      </c>
      <c r="G55" s="89">
        <v>429.42399999999998</v>
      </c>
      <c r="H55" s="89">
        <v>1111.087</v>
      </c>
      <c r="I55" s="89">
        <v>242.90899999999999</v>
      </c>
      <c r="J55" s="89">
        <v>538.26300000000003</v>
      </c>
      <c r="K55" s="89">
        <v>159.73599999999999</v>
      </c>
      <c r="L55" s="89">
        <v>843.62900000000002</v>
      </c>
      <c r="M55" s="89">
        <v>368.24900000000002</v>
      </c>
      <c r="N55" s="89">
        <v>278.85300000000001</v>
      </c>
      <c r="O55" s="89">
        <v>363.31400000000002</v>
      </c>
      <c r="P55" s="89">
        <v>1.097</v>
      </c>
      <c r="Q55" s="90">
        <v>6085.3879999999999</v>
      </c>
      <c r="R55" s="106"/>
      <c r="S55" s="106">
        <f t="shared" si="0"/>
        <v>41395</v>
      </c>
      <c r="T55" s="107">
        <f t="shared" ref="T55:AI55" si="75">B55-B43</f>
        <v>2.2690000000000055</v>
      </c>
      <c r="U55" s="107">
        <f t="shared" si="75"/>
        <v>-0.69400000000000084</v>
      </c>
      <c r="V55" s="107">
        <f t="shared" si="75"/>
        <v>2.2330000000000041</v>
      </c>
      <c r="W55" s="107">
        <f t="shared" si="75"/>
        <v>12.163999999999987</v>
      </c>
      <c r="X55" s="107">
        <f t="shared" si="75"/>
        <v>2.6729999999999947</v>
      </c>
      <c r="Y55" s="107">
        <f t="shared" si="75"/>
        <v>-7.7960000000000491</v>
      </c>
      <c r="Z55" s="107">
        <f t="shared" si="75"/>
        <v>10.196999999999889</v>
      </c>
      <c r="AA55" s="107">
        <f t="shared" si="75"/>
        <v>2.7409999999999854</v>
      </c>
      <c r="AB55" s="107">
        <f t="shared" si="75"/>
        <v>6.8600000000000136</v>
      </c>
      <c r="AC55" s="107">
        <f t="shared" si="75"/>
        <v>3.1339999999999861</v>
      </c>
      <c r="AD55" s="107">
        <f t="shared" si="75"/>
        <v>-12.177000000000021</v>
      </c>
      <c r="AE55" s="107">
        <f t="shared" si="75"/>
        <v>9.5330000000000155</v>
      </c>
      <c r="AF55" s="107">
        <f t="shared" si="75"/>
        <v>8.7330000000000041</v>
      </c>
      <c r="AG55" s="107">
        <f t="shared" si="75"/>
        <v>2.7090000000000032</v>
      </c>
      <c r="AH55" s="107">
        <f t="shared" si="75"/>
        <v>0.19199999999999995</v>
      </c>
      <c r="AI55" s="107">
        <f t="shared" si="75"/>
        <v>42.770999999998821</v>
      </c>
      <c r="AJ55" s="106"/>
      <c r="AK55" s="106"/>
      <c r="AL55" s="106"/>
      <c r="AN55" s="43">
        <v>41395</v>
      </c>
      <c r="AO55" s="45">
        <f t="shared" si="43"/>
        <v>-16.201999999999998</v>
      </c>
      <c r="AP55" s="45">
        <f t="shared" si="44"/>
        <v>0.18800000000000061</v>
      </c>
      <c r="AQ55" s="45">
        <f t="shared" si="45"/>
        <v>0.1039999999999992</v>
      </c>
      <c r="AR55" s="45">
        <f t="shared" si="46"/>
        <v>-4.1030000000000655</v>
      </c>
      <c r="AS55" s="45">
        <f t="shared" si="47"/>
        <v>0.31699999999999307</v>
      </c>
      <c r="AT55" s="45">
        <f t="shared" si="48"/>
        <v>0.23999999999995225</v>
      </c>
      <c r="AU55" s="45">
        <f t="shared" si="49"/>
        <v>-3.40300000000002</v>
      </c>
      <c r="AV55" s="45">
        <f t="shared" si="50"/>
        <v>-5.4279999999999973</v>
      </c>
      <c r="AW55" s="45">
        <f t="shared" si="51"/>
        <v>-7.999999999992724E-2</v>
      </c>
      <c r="AX55" s="45">
        <f t="shared" si="52"/>
        <v>0.15599999999997749</v>
      </c>
      <c r="AY55" s="45">
        <f t="shared" si="53"/>
        <v>-8.1779999999999973</v>
      </c>
      <c r="AZ55" s="45">
        <f t="shared" si="54"/>
        <v>0.78800000000001091</v>
      </c>
      <c r="BA55" s="45">
        <f t="shared" si="55"/>
        <v>0.16399999999998727</v>
      </c>
      <c r="BB55" s="45">
        <f t="shared" si="56"/>
        <v>-1.0019999999999527</v>
      </c>
      <c r="BC55" s="45"/>
      <c r="BD55" s="45">
        <f t="shared" si="23"/>
        <v>-36.221000000000458</v>
      </c>
      <c r="BE55" s="17"/>
      <c r="BF55" s="165"/>
      <c r="BG55" s="167" t="s">
        <v>39</v>
      </c>
      <c r="BH55" s="169" t="str">
        <f>BA2</f>
        <v>Servicios sociales 
y de salud</v>
      </c>
      <c r="BI55" s="36"/>
      <c r="BJ55" s="36"/>
      <c r="BK55" s="36"/>
      <c r="BL55" s="50">
        <v>1</v>
      </c>
      <c r="BM55" s="49" t="s">
        <v>22</v>
      </c>
      <c r="BN55" s="51">
        <f>AU187</f>
        <v>221.35100000000011</v>
      </c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</row>
    <row r="56" spans="1:166" s="44" customFormat="1" ht="39.950000000000003" customHeight="1" x14ac:dyDescent="0.45">
      <c r="A56" s="88">
        <v>41426</v>
      </c>
      <c r="B56" s="89">
        <v>325.04000000000002</v>
      </c>
      <c r="C56" s="89">
        <v>13.574999999999999</v>
      </c>
      <c r="D56" s="89">
        <v>77.843000000000004</v>
      </c>
      <c r="E56" s="89">
        <v>1260.5630000000001</v>
      </c>
      <c r="F56" s="89">
        <v>62.654000000000003</v>
      </c>
      <c r="G56" s="89">
        <v>423.75299999999999</v>
      </c>
      <c r="H56" s="89">
        <v>1109.6479999999999</v>
      </c>
      <c r="I56" s="89">
        <v>242.517</v>
      </c>
      <c r="J56" s="89">
        <v>538.79200000000003</v>
      </c>
      <c r="K56" s="89">
        <v>158.99799999999999</v>
      </c>
      <c r="L56" s="89">
        <v>833.55600000000004</v>
      </c>
      <c r="M56" s="89">
        <v>373.846</v>
      </c>
      <c r="N56" s="89">
        <v>279.66800000000001</v>
      </c>
      <c r="O56" s="89">
        <v>364.1</v>
      </c>
      <c r="P56" s="89">
        <v>0.85099999999999998</v>
      </c>
      <c r="Q56" s="90">
        <v>6065.4039999999995</v>
      </c>
      <c r="R56" s="106"/>
      <c r="S56" s="106">
        <f t="shared" si="0"/>
        <v>41426</v>
      </c>
      <c r="T56" s="107">
        <f t="shared" ref="T56:AI56" si="76">B56-B44</f>
        <v>-4.5209999999999582</v>
      </c>
      <c r="U56" s="107">
        <f t="shared" si="76"/>
        <v>-0.26900000000000013</v>
      </c>
      <c r="V56" s="107">
        <f t="shared" si="76"/>
        <v>2.0550000000000068</v>
      </c>
      <c r="W56" s="107">
        <f t="shared" si="76"/>
        <v>10.947000000000116</v>
      </c>
      <c r="X56" s="107">
        <f t="shared" si="76"/>
        <v>2.7210000000000036</v>
      </c>
      <c r="Y56" s="107">
        <f t="shared" si="76"/>
        <v>-7.674000000000035</v>
      </c>
      <c r="Z56" s="107">
        <f t="shared" si="76"/>
        <v>10.673999999999978</v>
      </c>
      <c r="AA56" s="107">
        <f t="shared" si="76"/>
        <v>4.3530000000000086</v>
      </c>
      <c r="AB56" s="107">
        <f t="shared" si="76"/>
        <v>7.1700000000000728</v>
      </c>
      <c r="AC56" s="107">
        <f t="shared" si="76"/>
        <v>2.2119999999999891</v>
      </c>
      <c r="AD56" s="107">
        <f t="shared" si="76"/>
        <v>-15.76400000000001</v>
      </c>
      <c r="AE56" s="107">
        <f t="shared" si="76"/>
        <v>8.8170000000000073</v>
      </c>
      <c r="AF56" s="107">
        <f t="shared" si="76"/>
        <v>8.6240000000000236</v>
      </c>
      <c r="AG56" s="107">
        <f t="shared" si="76"/>
        <v>2.7560000000000286</v>
      </c>
      <c r="AH56" s="107">
        <f t="shared" si="76"/>
        <v>-2.8000000000000025E-2</v>
      </c>
      <c r="AI56" s="107">
        <f t="shared" si="76"/>
        <v>32.07300000000123</v>
      </c>
      <c r="AJ56" s="106"/>
      <c r="AK56" s="106"/>
      <c r="AL56" s="106"/>
      <c r="AN56" s="43">
        <v>41426</v>
      </c>
      <c r="AO56" s="45">
        <f t="shared" si="43"/>
        <v>-6.3979999999999677</v>
      </c>
      <c r="AP56" s="45">
        <f t="shared" si="44"/>
        <v>0.12899999999999956</v>
      </c>
      <c r="AQ56" s="45">
        <f t="shared" si="45"/>
        <v>-0.15399999999999636</v>
      </c>
      <c r="AR56" s="45">
        <f t="shared" si="46"/>
        <v>-2.9759999999998854</v>
      </c>
      <c r="AS56" s="45">
        <f t="shared" si="47"/>
        <v>0.24700000000000699</v>
      </c>
      <c r="AT56" s="45">
        <f t="shared" si="48"/>
        <v>-5.6709999999999923</v>
      </c>
      <c r="AU56" s="45">
        <f t="shared" si="49"/>
        <v>-1.4390000000000782</v>
      </c>
      <c r="AV56" s="45">
        <f t="shared" si="50"/>
        <v>-0.39199999999999591</v>
      </c>
      <c r="AW56" s="45">
        <f t="shared" si="51"/>
        <v>0.52899999999999636</v>
      </c>
      <c r="AX56" s="45">
        <f t="shared" si="52"/>
        <v>-0.73799999999999955</v>
      </c>
      <c r="AY56" s="45">
        <f t="shared" si="53"/>
        <v>-10.072999999999979</v>
      </c>
      <c r="AZ56" s="45">
        <f t="shared" si="54"/>
        <v>5.59699999999998</v>
      </c>
      <c r="BA56" s="45">
        <f t="shared" si="55"/>
        <v>0.81499999999999773</v>
      </c>
      <c r="BB56" s="45">
        <f t="shared" si="56"/>
        <v>0.78600000000000136</v>
      </c>
      <c r="BC56" s="45"/>
      <c r="BD56" s="45">
        <f t="shared" si="23"/>
        <v>-19.984000000000378</v>
      </c>
      <c r="BE56" s="17"/>
      <c r="BF56" s="165"/>
      <c r="BG56" s="167"/>
      <c r="BH56" s="170"/>
      <c r="BI56" s="36"/>
      <c r="BJ56" s="36"/>
      <c r="BK56" s="36"/>
      <c r="BL56" s="50">
        <v>2</v>
      </c>
      <c r="BM56" s="49" t="s">
        <v>15</v>
      </c>
      <c r="BN56" s="51">
        <f>BA187</f>
        <v>101.24100000000001</v>
      </c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</row>
    <row r="57" spans="1:166" s="44" customFormat="1" ht="39.950000000000003" customHeight="1" x14ac:dyDescent="0.45">
      <c r="A57" s="88">
        <v>41456</v>
      </c>
      <c r="B57" s="89">
        <v>322.041</v>
      </c>
      <c r="C57" s="89">
        <v>13.305</v>
      </c>
      <c r="D57" s="89">
        <v>78.343000000000004</v>
      </c>
      <c r="E57" s="89">
        <v>1262.104</v>
      </c>
      <c r="F57" s="89">
        <v>63.109000000000002</v>
      </c>
      <c r="G57" s="89">
        <v>427.61399999999998</v>
      </c>
      <c r="H57" s="89">
        <v>1111.7819999999999</v>
      </c>
      <c r="I57" s="89">
        <v>247.59700000000001</v>
      </c>
      <c r="J57" s="89">
        <v>541.26099999999997</v>
      </c>
      <c r="K57" s="89">
        <v>159.72800000000001</v>
      </c>
      <c r="L57" s="89">
        <v>834.87699999999995</v>
      </c>
      <c r="M57" s="89">
        <v>368.36</v>
      </c>
      <c r="N57" s="89">
        <v>280.86099999999999</v>
      </c>
      <c r="O57" s="89">
        <v>366.11900000000003</v>
      </c>
      <c r="P57" s="89">
        <v>0.88</v>
      </c>
      <c r="Q57" s="90">
        <v>6077.9809999999998</v>
      </c>
      <c r="R57" s="106"/>
      <c r="S57" s="106">
        <f t="shared" si="0"/>
        <v>41456</v>
      </c>
      <c r="T57" s="107">
        <f t="shared" ref="T57:AI57" si="77">B57-B45</f>
        <v>-1.9460000000000264</v>
      </c>
      <c r="U57" s="107">
        <f t="shared" si="77"/>
        <v>-0.11299999999999955</v>
      </c>
      <c r="V57" s="107">
        <f t="shared" si="77"/>
        <v>2.8509999999999991</v>
      </c>
      <c r="W57" s="107">
        <f t="shared" si="77"/>
        <v>11.615000000000009</v>
      </c>
      <c r="X57" s="107">
        <f t="shared" si="77"/>
        <v>3.0590000000000046</v>
      </c>
      <c r="Y57" s="107">
        <f t="shared" si="77"/>
        <v>-1.2250000000000227</v>
      </c>
      <c r="Z57" s="107">
        <f t="shared" si="77"/>
        <v>13.309999999999945</v>
      </c>
      <c r="AA57" s="107">
        <f t="shared" si="77"/>
        <v>5.7650000000000148</v>
      </c>
      <c r="AB57" s="107">
        <f t="shared" si="77"/>
        <v>8.6839999999999691</v>
      </c>
      <c r="AC57" s="107">
        <f t="shared" si="77"/>
        <v>2.2540000000000191</v>
      </c>
      <c r="AD57" s="107">
        <f t="shared" si="77"/>
        <v>-12.65300000000002</v>
      </c>
      <c r="AE57" s="107">
        <f t="shared" si="77"/>
        <v>7.5550000000000068</v>
      </c>
      <c r="AF57" s="107">
        <f t="shared" si="77"/>
        <v>8.7210000000000036</v>
      </c>
      <c r="AG57" s="107">
        <f t="shared" si="77"/>
        <v>3.2390000000000327</v>
      </c>
      <c r="AH57" s="107">
        <f t="shared" si="77"/>
        <v>-1.2000000000000011E-2</v>
      </c>
      <c r="AI57" s="107">
        <f t="shared" si="77"/>
        <v>51.10399999999936</v>
      </c>
      <c r="AJ57" s="106"/>
      <c r="AK57" s="106"/>
      <c r="AL57" s="106"/>
      <c r="AN57" s="43">
        <v>41456</v>
      </c>
      <c r="AO57" s="45">
        <f t="shared" si="43"/>
        <v>-2.9990000000000236</v>
      </c>
      <c r="AP57" s="45">
        <f t="shared" si="44"/>
        <v>-0.26999999999999957</v>
      </c>
      <c r="AQ57" s="45">
        <f t="shared" si="45"/>
        <v>0.5</v>
      </c>
      <c r="AR57" s="45">
        <f t="shared" si="46"/>
        <v>1.54099999999994</v>
      </c>
      <c r="AS57" s="45">
        <f t="shared" si="47"/>
        <v>0.45499999999999829</v>
      </c>
      <c r="AT57" s="45">
        <f t="shared" si="48"/>
        <v>3.86099999999999</v>
      </c>
      <c r="AU57" s="45">
        <f t="shared" si="49"/>
        <v>2.1340000000000146</v>
      </c>
      <c r="AV57" s="45">
        <f t="shared" si="50"/>
        <v>5.0800000000000125</v>
      </c>
      <c r="AW57" s="45">
        <f t="shared" si="51"/>
        <v>2.4689999999999372</v>
      </c>
      <c r="AX57" s="45">
        <f t="shared" si="52"/>
        <v>0.73000000000001819</v>
      </c>
      <c r="AY57" s="45">
        <f t="shared" si="53"/>
        <v>1.3209999999999127</v>
      </c>
      <c r="AZ57" s="45">
        <f t="shared" si="54"/>
        <v>-5.48599999999999</v>
      </c>
      <c r="BA57" s="45">
        <f t="shared" si="55"/>
        <v>1.1929999999999836</v>
      </c>
      <c r="BB57" s="45">
        <f t="shared" si="56"/>
        <v>2.0190000000000055</v>
      </c>
      <c r="BC57" s="45"/>
      <c r="BD57" s="45">
        <f t="shared" si="23"/>
        <v>12.577000000000226</v>
      </c>
      <c r="BE57" s="17"/>
      <c r="BF57" s="165"/>
      <c r="BG57" s="167"/>
      <c r="BH57" s="170"/>
      <c r="BI57" s="36"/>
      <c r="BJ57" s="36"/>
      <c r="BK57" s="36"/>
      <c r="BL57" s="50">
        <v>3</v>
      </c>
      <c r="BM57" s="49" t="s">
        <v>16</v>
      </c>
      <c r="BN57" s="51">
        <f>AZ187</f>
        <v>111.26400000000001</v>
      </c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</row>
    <row r="58" spans="1:166" s="44" customFormat="1" ht="39.950000000000003" customHeight="1" x14ac:dyDescent="0.45">
      <c r="A58" s="88">
        <v>41487</v>
      </c>
      <c r="B58" s="89">
        <v>316.61900000000003</v>
      </c>
      <c r="C58" s="89">
        <v>13.212</v>
      </c>
      <c r="D58" s="89">
        <v>78.716999999999999</v>
      </c>
      <c r="E58" s="89">
        <v>1262.6110000000001</v>
      </c>
      <c r="F58" s="89">
        <v>63.36</v>
      </c>
      <c r="G58" s="89">
        <v>428.40100000000001</v>
      </c>
      <c r="H58" s="89">
        <v>1114.5050000000001</v>
      </c>
      <c r="I58" s="89">
        <v>247.221</v>
      </c>
      <c r="J58" s="89">
        <v>541.44000000000005</v>
      </c>
      <c r="K58" s="89">
        <v>159.84299999999999</v>
      </c>
      <c r="L58" s="89">
        <v>847.03800000000001</v>
      </c>
      <c r="M58" s="89">
        <v>370.86399999999998</v>
      </c>
      <c r="N58" s="89">
        <v>281.88600000000002</v>
      </c>
      <c r="O58" s="89">
        <v>366.38200000000001</v>
      </c>
      <c r="P58" s="89">
        <v>0.86599999999999999</v>
      </c>
      <c r="Q58" s="90">
        <v>6092.9650000000001</v>
      </c>
      <c r="R58" s="106"/>
      <c r="S58" s="106">
        <f t="shared" si="0"/>
        <v>41487</v>
      </c>
      <c r="T58" s="107">
        <f t="shared" ref="T58:AI58" si="78">B58-B46</f>
        <v>-3.8869999999999436</v>
      </c>
      <c r="U58" s="107">
        <f t="shared" si="78"/>
        <v>-0.24500000000000099</v>
      </c>
      <c r="V58" s="107">
        <f t="shared" si="78"/>
        <v>2.9200000000000017</v>
      </c>
      <c r="W58" s="107">
        <f t="shared" si="78"/>
        <v>10.568000000000211</v>
      </c>
      <c r="X58" s="107">
        <f t="shared" si="78"/>
        <v>3.1539999999999964</v>
      </c>
      <c r="Y58" s="107">
        <f t="shared" si="78"/>
        <v>2.3600000000000136</v>
      </c>
      <c r="Z58" s="107">
        <f t="shared" si="78"/>
        <v>13.32100000000014</v>
      </c>
      <c r="AA58" s="107">
        <f t="shared" si="78"/>
        <v>4.539999999999992</v>
      </c>
      <c r="AB58" s="107">
        <f t="shared" si="78"/>
        <v>8.5750000000000455</v>
      </c>
      <c r="AC58" s="107">
        <f t="shared" si="78"/>
        <v>1.8169999999999789</v>
      </c>
      <c r="AD58" s="107">
        <f t="shared" si="78"/>
        <v>0.21500000000003183</v>
      </c>
      <c r="AE58" s="107">
        <f t="shared" si="78"/>
        <v>8.8109999999999786</v>
      </c>
      <c r="AF58" s="107">
        <f t="shared" si="78"/>
        <v>8.5450000000000159</v>
      </c>
      <c r="AG58" s="107">
        <f t="shared" si="78"/>
        <v>2.6949999999999932</v>
      </c>
      <c r="AH58" s="107">
        <f t="shared" si="78"/>
        <v>-1.5000000000000013E-2</v>
      </c>
      <c r="AI58" s="107">
        <f t="shared" si="78"/>
        <v>63.373999999999796</v>
      </c>
      <c r="AJ58" s="106"/>
      <c r="AK58" s="106"/>
      <c r="AL58" s="106"/>
      <c r="AN58" s="43">
        <v>41487</v>
      </c>
      <c r="AO58" s="45">
        <f t="shared" si="43"/>
        <v>-5.4219999999999686</v>
      </c>
      <c r="AP58" s="45">
        <f t="shared" si="44"/>
        <v>-9.2999999999999972E-2</v>
      </c>
      <c r="AQ58" s="45">
        <f t="shared" si="45"/>
        <v>0.37399999999999523</v>
      </c>
      <c r="AR58" s="45">
        <f t="shared" si="46"/>
        <v>0.50700000000006185</v>
      </c>
      <c r="AS58" s="45">
        <f t="shared" si="47"/>
        <v>0.25099999999999767</v>
      </c>
      <c r="AT58" s="45">
        <f t="shared" si="48"/>
        <v>0.78700000000003456</v>
      </c>
      <c r="AU58" s="45">
        <f t="shared" si="49"/>
        <v>2.7230000000001837</v>
      </c>
      <c r="AV58" s="45">
        <f t="shared" si="50"/>
        <v>-0.37600000000000477</v>
      </c>
      <c r="AW58" s="45">
        <f t="shared" si="51"/>
        <v>0.17900000000008731</v>
      </c>
      <c r="AX58" s="45">
        <f t="shared" si="52"/>
        <v>0.11499999999998067</v>
      </c>
      <c r="AY58" s="45">
        <f t="shared" si="53"/>
        <v>12.161000000000058</v>
      </c>
      <c r="AZ58" s="45">
        <f t="shared" si="54"/>
        <v>2.5039999999999623</v>
      </c>
      <c r="BA58" s="45">
        <f t="shared" si="55"/>
        <v>1.0250000000000341</v>
      </c>
      <c r="BB58" s="45">
        <f t="shared" si="56"/>
        <v>0.26299999999997681</v>
      </c>
      <c r="BC58" s="45"/>
      <c r="BD58" s="45">
        <f t="shared" si="23"/>
        <v>14.984000000000378</v>
      </c>
      <c r="BE58" s="17"/>
      <c r="BF58" s="165"/>
      <c r="BG58" s="167"/>
      <c r="BH58" s="171"/>
      <c r="BI58" s="36"/>
      <c r="BJ58" s="36"/>
      <c r="BK58" s="36"/>
      <c r="BL58" s="50">
        <v>4</v>
      </c>
      <c r="BM58" s="49" t="s">
        <v>19</v>
      </c>
      <c r="BN58" s="51">
        <f>AY187</f>
        <v>76.785000000000082</v>
      </c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</row>
    <row r="59" spans="1:166" s="44" customFormat="1" ht="39.950000000000003" customHeight="1" x14ac:dyDescent="0.45">
      <c r="A59" s="88">
        <v>41518</v>
      </c>
      <c r="B59" s="89">
        <v>315.57799999999997</v>
      </c>
      <c r="C59" s="89">
        <v>13.087</v>
      </c>
      <c r="D59" s="89">
        <v>79.396000000000001</v>
      </c>
      <c r="E59" s="89">
        <v>1263.692</v>
      </c>
      <c r="F59" s="89">
        <v>63.575000000000003</v>
      </c>
      <c r="G59" s="89">
        <v>430.495</v>
      </c>
      <c r="H59" s="89">
        <v>1114.133</v>
      </c>
      <c r="I59" s="89">
        <v>248.67400000000001</v>
      </c>
      <c r="J59" s="89">
        <v>543.03200000000004</v>
      </c>
      <c r="K59" s="89">
        <v>160.09399999999999</v>
      </c>
      <c r="L59" s="89">
        <v>832.26499999999999</v>
      </c>
      <c r="M59" s="89">
        <v>371.91300000000001</v>
      </c>
      <c r="N59" s="89">
        <v>282.55700000000002</v>
      </c>
      <c r="O59" s="89">
        <v>366.48200000000003</v>
      </c>
      <c r="P59" s="89">
        <v>0.86699999999999999</v>
      </c>
      <c r="Q59" s="90">
        <v>6085.8400000000011</v>
      </c>
      <c r="R59" s="106"/>
      <c r="S59" s="106">
        <f t="shared" si="0"/>
        <v>41518</v>
      </c>
      <c r="T59" s="107">
        <f t="shared" ref="T59:AI59" si="79">B59-B47</f>
        <v>-5.5030000000000427</v>
      </c>
      <c r="U59" s="107">
        <f t="shared" si="79"/>
        <v>-0.1980000000000004</v>
      </c>
      <c r="V59" s="107">
        <f t="shared" si="79"/>
        <v>3.3780000000000001</v>
      </c>
      <c r="W59" s="107">
        <f t="shared" si="79"/>
        <v>11.822000000000116</v>
      </c>
      <c r="X59" s="107">
        <f t="shared" si="79"/>
        <v>3.0390000000000015</v>
      </c>
      <c r="Y59" s="107">
        <f t="shared" si="79"/>
        <v>8.1999999999999886</v>
      </c>
      <c r="Z59" s="107">
        <f t="shared" si="79"/>
        <v>14.615000000000009</v>
      </c>
      <c r="AA59" s="107">
        <f t="shared" si="79"/>
        <v>4.4800000000000182</v>
      </c>
      <c r="AB59" s="107">
        <f t="shared" si="79"/>
        <v>10.156000000000063</v>
      </c>
      <c r="AC59" s="107">
        <f t="shared" si="79"/>
        <v>2.0180000000000007</v>
      </c>
      <c r="AD59" s="107">
        <f t="shared" si="79"/>
        <v>-10.637000000000057</v>
      </c>
      <c r="AE59" s="107">
        <f t="shared" si="79"/>
        <v>9.4920000000000186</v>
      </c>
      <c r="AF59" s="107">
        <f t="shared" si="79"/>
        <v>8.549000000000035</v>
      </c>
      <c r="AG59" s="107">
        <f t="shared" si="79"/>
        <v>3.6500000000000341</v>
      </c>
      <c r="AH59" s="107">
        <f t="shared" si="79"/>
        <v>-2.1000000000000019E-2</v>
      </c>
      <c r="AI59" s="107">
        <f t="shared" si="79"/>
        <v>63.040000000000873</v>
      </c>
      <c r="AJ59" s="106"/>
      <c r="AK59" s="106"/>
      <c r="AL59" s="106"/>
      <c r="AN59" s="43">
        <v>41518</v>
      </c>
      <c r="AO59" s="45">
        <f t="shared" si="43"/>
        <v>-1.0410000000000537</v>
      </c>
      <c r="AP59" s="45">
        <f t="shared" si="44"/>
        <v>-0.125</v>
      </c>
      <c r="AQ59" s="45">
        <f t="shared" si="45"/>
        <v>0.67900000000000205</v>
      </c>
      <c r="AR59" s="45">
        <f t="shared" si="46"/>
        <v>1.0809999999999036</v>
      </c>
      <c r="AS59" s="45">
        <f t="shared" si="47"/>
        <v>0.21500000000000341</v>
      </c>
      <c r="AT59" s="45">
        <f t="shared" si="48"/>
        <v>2.0939999999999941</v>
      </c>
      <c r="AU59" s="45">
        <f t="shared" si="49"/>
        <v>-0.37200000000007094</v>
      </c>
      <c r="AV59" s="45">
        <f t="shared" si="50"/>
        <v>1.453000000000003</v>
      </c>
      <c r="AW59" s="45">
        <f t="shared" si="51"/>
        <v>1.5919999999999845</v>
      </c>
      <c r="AX59" s="45">
        <f t="shared" si="52"/>
        <v>0.25100000000000477</v>
      </c>
      <c r="AY59" s="45">
        <f t="shared" si="53"/>
        <v>-14.773000000000025</v>
      </c>
      <c r="AZ59" s="45">
        <f t="shared" si="54"/>
        <v>1.049000000000035</v>
      </c>
      <c r="BA59" s="45">
        <f t="shared" si="55"/>
        <v>0.67099999999999227</v>
      </c>
      <c r="BB59" s="45">
        <f t="shared" si="56"/>
        <v>0.10000000000002274</v>
      </c>
      <c r="BC59" s="45"/>
      <c r="BD59" s="45">
        <f t="shared" si="23"/>
        <v>-7.1249999999990905</v>
      </c>
      <c r="BE59" s="17"/>
      <c r="BF59" s="165"/>
      <c r="BG59" s="167" t="s">
        <v>40</v>
      </c>
      <c r="BH59" s="169" t="str">
        <f>AW2</f>
        <v>Transporte, almacenamiento
 y comunicación</v>
      </c>
      <c r="BI59" s="36"/>
      <c r="BJ59" s="36"/>
      <c r="BK59" s="36"/>
      <c r="BL59" s="50">
        <v>5</v>
      </c>
      <c r="BM59" s="49" t="s">
        <v>20</v>
      </c>
      <c r="BN59" s="51">
        <f>AV187</f>
        <v>60.348000000000013</v>
      </c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</row>
    <row r="60" spans="1:166" s="44" customFormat="1" ht="39.950000000000003" customHeight="1" x14ac:dyDescent="0.45">
      <c r="A60" s="88">
        <v>41548</v>
      </c>
      <c r="B60" s="89">
        <v>315.83800000000002</v>
      </c>
      <c r="C60" s="89">
        <v>13.324999999999999</v>
      </c>
      <c r="D60" s="89">
        <v>79.921999999999997</v>
      </c>
      <c r="E60" s="89">
        <v>1266.3389999999999</v>
      </c>
      <c r="F60" s="89">
        <v>64.088999999999999</v>
      </c>
      <c r="G60" s="89">
        <v>438.17899999999997</v>
      </c>
      <c r="H60" s="89">
        <v>1118.8050000000001</v>
      </c>
      <c r="I60" s="89">
        <v>251.12</v>
      </c>
      <c r="J60" s="89">
        <v>544.87699999999995</v>
      </c>
      <c r="K60" s="89">
        <v>160.39400000000001</v>
      </c>
      <c r="L60" s="89">
        <v>840.01800000000003</v>
      </c>
      <c r="M60" s="89">
        <v>372.38</v>
      </c>
      <c r="N60" s="89">
        <v>283.82299999999998</v>
      </c>
      <c r="O60" s="89">
        <v>366.59399999999999</v>
      </c>
      <c r="P60" s="89">
        <v>0.87</v>
      </c>
      <c r="Q60" s="90">
        <v>6116.5730000000003</v>
      </c>
      <c r="R60" s="106"/>
      <c r="S60" s="106">
        <f t="shared" si="0"/>
        <v>41548</v>
      </c>
      <c r="T60" s="107">
        <f t="shared" ref="T60:AI60" si="80">B60-B48</f>
        <v>-14.637</v>
      </c>
      <c r="U60" s="107">
        <f t="shared" si="80"/>
        <v>-0.14500000000000135</v>
      </c>
      <c r="V60" s="107">
        <f t="shared" si="80"/>
        <v>3.6089999999999947</v>
      </c>
      <c r="W60" s="107">
        <f t="shared" si="80"/>
        <v>10.711000000000013</v>
      </c>
      <c r="X60" s="107">
        <f t="shared" si="80"/>
        <v>3.3969999999999985</v>
      </c>
      <c r="Y60" s="107">
        <f t="shared" si="80"/>
        <v>10.502999999999986</v>
      </c>
      <c r="Z60" s="107">
        <f t="shared" si="80"/>
        <v>12.267000000000053</v>
      </c>
      <c r="AA60" s="107">
        <f t="shared" si="80"/>
        <v>4.4480000000000075</v>
      </c>
      <c r="AB60" s="107">
        <f t="shared" si="80"/>
        <v>10.091999999999985</v>
      </c>
      <c r="AC60" s="107">
        <f t="shared" si="80"/>
        <v>1.8300000000000125</v>
      </c>
      <c r="AD60" s="107">
        <f t="shared" si="80"/>
        <v>-7.8239999999999554</v>
      </c>
      <c r="AE60" s="107">
        <f t="shared" si="80"/>
        <v>8.1259999999999764</v>
      </c>
      <c r="AF60" s="107">
        <f t="shared" si="80"/>
        <v>8.589999999999975</v>
      </c>
      <c r="AG60" s="107">
        <f t="shared" si="80"/>
        <v>2.1580000000000155</v>
      </c>
      <c r="AH60" s="107">
        <f t="shared" si="80"/>
        <v>-7.0000000000000062E-3</v>
      </c>
      <c r="AI60" s="107">
        <f t="shared" si="80"/>
        <v>53.118000000000393</v>
      </c>
      <c r="AJ60" s="106"/>
      <c r="AK60" s="106"/>
      <c r="AL60" s="106"/>
      <c r="AN60" s="43">
        <v>41548</v>
      </c>
      <c r="AO60" s="45">
        <f t="shared" si="43"/>
        <v>0.26000000000004775</v>
      </c>
      <c r="AP60" s="45">
        <f t="shared" si="44"/>
        <v>0.23799999999999955</v>
      </c>
      <c r="AQ60" s="45">
        <f t="shared" si="45"/>
        <v>0.52599999999999625</v>
      </c>
      <c r="AR60" s="45">
        <f t="shared" si="46"/>
        <v>2.6469999999999345</v>
      </c>
      <c r="AS60" s="45">
        <f t="shared" si="47"/>
        <v>0.51399999999999579</v>
      </c>
      <c r="AT60" s="45">
        <f t="shared" si="48"/>
        <v>7.6839999999999691</v>
      </c>
      <c r="AU60" s="45">
        <f t="shared" si="49"/>
        <v>4.6720000000000255</v>
      </c>
      <c r="AV60" s="45">
        <f t="shared" si="50"/>
        <v>2.445999999999998</v>
      </c>
      <c r="AW60" s="45">
        <f t="shared" si="51"/>
        <v>1.8449999999999136</v>
      </c>
      <c r="AX60" s="45">
        <f t="shared" si="52"/>
        <v>0.30000000000001137</v>
      </c>
      <c r="AY60" s="45">
        <f t="shared" si="53"/>
        <v>7.7530000000000427</v>
      </c>
      <c r="AZ60" s="45">
        <f t="shared" si="54"/>
        <v>0.46699999999998454</v>
      </c>
      <c r="BA60" s="45">
        <f t="shared" si="55"/>
        <v>1.2659999999999627</v>
      </c>
      <c r="BB60" s="45">
        <f t="shared" si="56"/>
        <v>0.11199999999996635</v>
      </c>
      <c r="BC60" s="45"/>
      <c r="BD60" s="45">
        <f t="shared" si="23"/>
        <v>30.732999999999265</v>
      </c>
      <c r="BE60" s="17"/>
      <c r="BF60" s="165"/>
      <c r="BG60" s="167"/>
      <c r="BH60" s="170"/>
      <c r="BI60" s="36"/>
      <c r="BJ60" s="36"/>
      <c r="BK60" s="36"/>
      <c r="BL60" s="50">
        <v>6</v>
      </c>
      <c r="BM60" s="49" t="s">
        <v>9</v>
      </c>
      <c r="BN60" s="51">
        <f>AT187</f>
        <v>24.880999999999972</v>
      </c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</row>
    <row r="61" spans="1:166" s="44" customFormat="1" ht="39.950000000000003" customHeight="1" x14ac:dyDescent="0.45">
      <c r="A61" s="88">
        <v>41579</v>
      </c>
      <c r="B61" s="89">
        <v>320.31599999999997</v>
      </c>
      <c r="C61" s="89">
        <v>13.292</v>
      </c>
      <c r="D61" s="89">
        <v>80.209000000000003</v>
      </c>
      <c r="E61" s="89">
        <v>1267.7650000000001</v>
      </c>
      <c r="F61" s="89">
        <v>64.216999999999999</v>
      </c>
      <c r="G61" s="89">
        <v>433.09500000000003</v>
      </c>
      <c r="H61" s="89">
        <v>1123.7729999999999</v>
      </c>
      <c r="I61" s="89">
        <v>253.76499999999999</v>
      </c>
      <c r="J61" s="89">
        <v>545.09400000000005</v>
      </c>
      <c r="K61" s="89">
        <v>160.02199999999999</v>
      </c>
      <c r="L61" s="89">
        <v>853.72</v>
      </c>
      <c r="M61" s="89">
        <v>372.12700000000001</v>
      </c>
      <c r="N61" s="89">
        <v>284.85899999999998</v>
      </c>
      <c r="O61" s="89">
        <v>368.488</v>
      </c>
      <c r="P61" s="89">
        <v>0.86599999999999999</v>
      </c>
      <c r="Q61" s="90">
        <v>6141.6080000000011</v>
      </c>
      <c r="R61" s="106"/>
      <c r="S61" s="106">
        <f t="shared" si="0"/>
        <v>41579</v>
      </c>
      <c r="T61" s="107">
        <f t="shared" ref="T61:AI61" si="81">B61-B49</f>
        <v>-12.660000000000025</v>
      </c>
      <c r="U61" s="107">
        <f t="shared" si="81"/>
        <v>0.27999999999999936</v>
      </c>
      <c r="V61" s="107">
        <f t="shared" si="81"/>
        <v>3.8320000000000078</v>
      </c>
      <c r="W61" s="107">
        <f t="shared" si="81"/>
        <v>7.2510000000002037</v>
      </c>
      <c r="X61" s="107">
        <f t="shared" si="81"/>
        <v>3.2049999999999983</v>
      </c>
      <c r="Y61" s="107">
        <f t="shared" si="81"/>
        <v>3.9490000000000123</v>
      </c>
      <c r="Z61" s="107">
        <f t="shared" si="81"/>
        <v>11.840999999999894</v>
      </c>
      <c r="AA61" s="107">
        <f t="shared" si="81"/>
        <v>3.9799999999999898</v>
      </c>
      <c r="AB61" s="107">
        <f t="shared" si="81"/>
        <v>9.4300000000000637</v>
      </c>
      <c r="AC61" s="107">
        <f t="shared" si="81"/>
        <v>1.4579999999999984</v>
      </c>
      <c r="AD61" s="107">
        <f t="shared" si="81"/>
        <v>2.6820000000000164</v>
      </c>
      <c r="AE61" s="107">
        <f t="shared" si="81"/>
        <v>7.4610000000000127</v>
      </c>
      <c r="AF61" s="107">
        <f t="shared" si="81"/>
        <v>8.4669999999999845</v>
      </c>
      <c r="AG61" s="107">
        <f t="shared" si="81"/>
        <v>3.3079999999999927</v>
      </c>
      <c r="AH61" s="107">
        <f t="shared" si="81"/>
        <v>-1.100000000000001E-2</v>
      </c>
      <c r="AI61" s="107">
        <f t="shared" si="81"/>
        <v>54.472999999999956</v>
      </c>
      <c r="AJ61" s="106"/>
      <c r="AK61" s="106"/>
      <c r="AL61" s="106"/>
      <c r="AN61" s="43">
        <v>41579</v>
      </c>
      <c r="AO61" s="45">
        <f t="shared" si="43"/>
        <v>4.4779999999999518</v>
      </c>
      <c r="AP61" s="45">
        <f t="shared" si="44"/>
        <v>-3.2999999999999474E-2</v>
      </c>
      <c r="AQ61" s="45">
        <f t="shared" si="45"/>
        <v>0.28700000000000614</v>
      </c>
      <c r="AR61" s="45">
        <f t="shared" si="46"/>
        <v>1.4260000000001583</v>
      </c>
      <c r="AS61" s="45">
        <f t="shared" si="47"/>
        <v>0.12800000000000011</v>
      </c>
      <c r="AT61" s="45">
        <f t="shared" si="48"/>
        <v>-5.0839999999999463</v>
      </c>
      <c r="AU61" s="45">
        <f t="shared" si="49"/>
        <v>4.9679999999998472</v>
      </c>
      <c r="AV61" s="45">
        <f t="shared" si="50"/>
        <v>2.6449999999999818</v>
      </c>
      <c r="AW61" s="45">
        <f t="shared" si="51"/>
        <v>0.21700000000009823</v>
      </c>
      <c r="AX61" s="45">
        <f t="shared" si="52"/>
        <v>-0.3720000000000141</v>
      </c>
      <c r="AY61" s="45">
        <f t="shared" si="53"/>
        <v>13.701999999999998</v>
      </c>
      <c r="AZ61" s="45">
        <f t="shared" si="54"/>
        <v>-0.2529999999999859</v>
      </c>
      <c r="BA61" s="45">
        <f t="shared" si="55"/>
        <v>1.0360000000000014</v>
      </c>
      <c r="BB61" s="45">
        <f t="shared" si="56"/>
        <v>1.8940000000000055</v>
      </c>
      <c r="BC61" s="45"/>
      <c r="BD61" s="45">
        <f t="shared" si="23"/>
        <v>25.035000000000764</v>
      </c>
      <c r="BE61" s="17"/>
      <c r="BF61" s="165"/>
      <c r="BG61" s="167"/>
      <c r="BH61" s="170"/>
      <c r="BI61" s="36"/>
      <c r="BJ61" s="36"/>
      <c r="BK61" s="36"/>
      <c r="BL61" s="50">
        <v>7</v>
      </c>
      <c r="BM61" s="49" t="s">
        <v>14</v>
      </c>
      <c r="BN61" s="51">
        <f>AW187</f>
        <v>40.875000000000057</v>
      </c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</row>
    <row r="62" spans="1:166" s="44" customFormat="1" ht="39.950000000000003" customHeight="1" x14ac:dyDescent="0.45">
      <c r="A62" s="88">
        <v>41609</v>
      </c>
      <c r="B62" s="89">
        <v>324.74299999999999</v>
      </c>
      <c r="C62" s="89">
        <v>13.013999999999999</v>
      </c>
      <c r="D62" s="89">
        <v>80.838999999999999</v>
      </c>
      <c r="E62" s="89">
        <v>1265.806</v>
      </c>
      <c r="F62" s="89">
        <v>64.468999999999994</v>
      </c>
      <c r="G62" s="89">
        <v>420.46</v>
      </c>
      <c r="H62" s="89">
        <v>1137.9010000000001</v>
      </c>
      <c r="I62" s="89">
        <v>260.03300000000002</v>
      </c>
      <c r="J62" s="89">
        <v>546.03800000000001</v>
      </c>
      <c r="K62" s="89">
        <v>159.798</v>
      </c>
      <c r="L62" s="89">
        <v>845.94100000000003</v>
      </c>
      <c r="M62" s="89">
        <v>370.45299999999997</v>
      </c>
      <c r="N62" s="89">
        <v>285.84199999999998</v>
      </c>
      <c r="O62" s="89">
        <v>371.72899999999998</v>
      </c>
      <c r="P62" s="89">
        <v>0.85799999999999998</v>
      </c>
      <c r="Q62" s="90">
        <v>6147.9239999999991</v>
      </c>
      <c r="R62" s="106"/>
      <c r="S62" s="106">
        <f t="shared" si="0"/>
        <v>41609</v>
      </c>
      <c r="T62" s="107">
        <f t="shared" ref="T62:AI62" si="82">B62-B50</f>
        <v>-6.2119999999999891</v>
      </c>
      <c r="U62" s="107">
        <f t="shared" si="82"/>
        <v>0.21199999999999974</v>
      </c>
      <c r="V62" s="107">
        <f t="shared" si="82"/>
        <v>4.492999999999995</v>
      </c>
      <c r="W62" s="107">
        <f t="shared" si="82"/>
        <v>2.2820000000001528</v>
      </c>
      <c r="X62" s="107">
        <f t="shared" si="82"/>
        <v>3.2519999999999953</v>
      </c>
      <c r="Y62" s="107">
        <f t="shared" si="82"/>
        <v>5.5809999999999604</v>
      </c>
      <c r="Z62" s="107">
        <f t="shared" si="82"/>
        <v>10.170000000000073</v>
      </c>
      <c r="AA62" s="107">
        <f t="shared" si="82"/>
        <v>4.0770000000000266</v>
      </c>
      <c r="AB62" s="107">
        <f t="shared" si="82"/>
        <v>8.6989999999999554</v>
      </c>
      <c r="AC62" s="107">
        <f t="shared" si="82"/>
        <v>1.7379999999999995</v>
      </c>
      <c r="AD62" s="107">
        <f t="shared" si="82"/>
        <v>-15.75</v>
      </c>
      <c r="AE62" s="107">
        <f t="shared" si="82"/>
        <v>6.4639999999999986</v>
      </c>
      <c r="AF62" s="107">
        <f t="shared" si="82"/>
        <v>8.5500000000000114</v>
      </c>
      <c r="AG62" s="107">
        <f t="shared" si="82"/>
        <v>1.7160000000000082</v>
      </c>
      <c r="AH62" s="107">
        <f t="shared" si="82"/>
        <v>-2.5000000000000022E-2</v>
      </c>
      <c r="AI62" s="107">
        <f t="shared" si="82"/>
        <v>35.246999999999389</v>
      </c>
      <c r="AJ62" s="106"/>
      <c r="AK62" s="106"/>
      <c r="AL62" s="106"/>
      <c r="AN62" s="43">
        <v>41609</v>
      </c>
      <c r="AO62" s="45">
        <f t="shared" si="43"/>
        <v>4.4270000000000209</v>
      </c>
      <c r="AP62" s="45">
        <f t="shared" si="44"/>
        <v>-0.27800000000000047</v>
      </c>
      <c r="AQ62" s="45">
        <f t="shared" si="45"/>
        <v>0.62999999999999545</v>
      </c>
      <c r="AR62" s="45">
        <f t="shared" si="46"/>
        <v>-1.95900000000006</v>
      </c>
      <c r="AS62" s="45">
        <f t="shared" si="47"/>
        <v>0.25199999999999534</v>
      </c>
      <c r="AT62" s="45">
        <f t="shared" si="48"/>
        <v>-12.635000000000048</v>
      </c>
      <c r="AU62" s="45">
        <f t="shared" si="49"/>
        <v>14.128000000000156</v>
      </c>
      <c r="AV62" s="45">
        <f t="shared" si="50"/>
        <v>6.2680000000000291</v>
      </c>
      <c r="AW62" s="45">
        <f t="shared" si="51"/>
        <v>0.94399999999995998</v>
      </c>
      <c r="AX62" s="45">
        <f t="shared" si="52"/>
        <v>-0.22399999999998954</v>
      </c>
      <c r="AY62" s="45">
        <f t="shared" si="53"/>
        <v>-7.7789999999999964</v>
      </c>
      <c r="AZ62" s="45">
        <f t="shared" si="54"/>
        <v>-1.674000000000035</v>
      </c>
      <c r="BA62" s="45">
        <f t="shared" si="55"/>
        <v>0.98300000000000409</v>
      </c>
      <c r="BB62" s="45">
        <f t="shared" si="56"/>
        <v>3.2409999999999854</v>
      </c>
      <c r="BC62" s="45"/>
      <c r="BD62" s="45">
        <f t="shared" si="23"/>
        <v>6.3159999999979846</v>
      </c>
      <c r="BE62" s="17"/>
      <c r="BF62" s="166"/>
      <c r="BG62" s="167"/>
      <c r="BH62" s="171"/>
      <c r="BI62" s="36"/>
      <c r="BJ62" s="36"/>
      <c r="BK62" s="36"/>
      <c r="BL62" s="50">
        <v>8</v>
      </c>
      <c r="BM62" s="49" t="s">
        <v>18</v>
      </c>
      <c r="BN62" s="51">
        <f>BB187</f>
        <v>37.064999999999998</v>
      </c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</row>
    <row r="63" spans="1:166" s="44" customFormat="1" ht="39.950000000000003" customHeight="1" x14ac:dyDescent="0.45">
      <c r="A63" s="88">
        <v>41640</v>
      </c>
      <c r="B63" s="89">
        <v>328.64400000000001</v>
      </c>
      <c r="C63" s="89">
        <v>12.622</v>
      </c>
      <c r="D63" s="89">
        <v>81.55</v>
      </c>
      <c r="E63" s="89">
        <v>1259.1590000000001</v>
      </c>
      <c r="F63" s="89">
        <v>64.893000000000001</v>
      </c>
      <c r="G63" s="89">
        <v>416.26</v>
      </c>
      <c r="H63" s="89">
        <v>1143.45</v>
      </c>
      <c r="I63" s="89">
        <v>275.85399999999998</v>
      </c>
      <c r="J63" s="89">
        <v>546.93100000000004</v>
      </c>
      <c r="K63" s="89">
        <v>160.54300000000001</v>
      </c>
      <c r="L63" s="89">
        <v>851.16899999999998</v>
      </c>
      <c r="M63" s="89">
        <v>351.31200000000001</v>
      </c>
      <c r="N63" s="89">
        <v>287.40300000000002</v>
      </c>
      <c r="O63" s="89">
        <v>373.05900000000003</v>
      </c>
      <c r="P63" s="89">
        <v>0.89800000000000002</v>
      </c>
      <c r="Q63" s="90">
        <v>6153.7470000000003</v>
      </c>
      <c r="R63" s="106"/>
      <c r="S63" s="106">
        <f t="shared" si="0"/>
        <v>41640</v>
      </c>
      <c r="T63" s="107">
        <f t="shared" ref="T63:AI63" si="83">B63-B51</f>
        <v>-8.9359999999999786</v>
      </c>
      <c r="U63" s="107">
        <f t="shared" si="83"/>
        <v>-0.38700000000000045</v>
      </c>
      <c r="V63" s="107">
        <f t="shared" si="83"/>
        <v>4.8449999999999989</v>
      </c>
      <c r="W63" s="107">
        <f t="shared" si="83"/>
        <v>-3.0089999999997872</v>
      </c>
      <c r="X63" s="107">
        <f t="shared" si="83"/>
        <v>3.3620000000000019</v>
      </c>
      <c r="Y63" s="107">
        <f t="shared" si="83"/>
        <v>1.0539999999999736</v>
      </c>
      <c r="Z63" s="107">
        <f t="shared" si="83"/>
        <v>10.277000000000044</v>
      </c>
      <c r="AA63" s="107">
        <f t="shared" si="83"/>
        <v>4.0600000000000023</v>
      </c>
      <c r="AB63" s="107">
        <f t="shared" si="83"/>
        <v>8.0470000000000255</v>
      </c>
      <c r="AC63" s="107">
        <f t="shared" si="83"/>
        <v>1.3290000000000077</v>
      </c>
      <c r="AD63" s="107">
        <f t="shared" si="83"/>
        <v>-13.701000000000022</v>
      </c>
      <c r="AE63" s="107">
        <f t="shared" si="83"/>
        <v>6.2409999999999854</v>
      </c>
      <c r="AF63" s="107">
        <f t="shared" si="83"/>
        <v>8.9270000000000209</v>
      </c>
      <c r="AG63" s="107">
        <f t="shared" si="83"/>
        <v>2.13900000000001</v>
      </c>
      <c r="AH63" s="107">
        <f t="shared" si="83"/>
        <v>-2.200000000000002E-2</v>
      </c>
      <c r="AI63" s="107">
        <f t="shared" si="83"/>
        <v>24.226000000000568</v>
      </c>
      <c r="AJ63" s="106"/>
      <c r="AK63" s="106"/>
      <c r="AL63" s="106"/>
      <c r="AN63" s="43">
        <v>41640</v>
      </c>
      <c r="AO63" s="45">
        <f t="shared" si="43"/>
        <v>3.9010000000000105</v>
      </c>
      <c r="AP63" s="45">
        <f t="shared" si="44"/>
        <v>-0.39199999999999946</v>
      </c>
      <c r="AQ63" s="45">
        <f t="shared" si="45"/>
        <v>0.71099999999999852</v>
      </c>
      <c r="AR63" s="45">
        <f t="shared" si="46"/>
        <v>-6.6469999999999345</v>
      </c>
      <c r="AS63" s="45">
        <f t="shared" si="47"/>
        <v>0.42400000000000659</v>
      </c>
      <c r="AT63" s="45">
        <f t="shared" si="48"/>
        <v>-4.1999999999999886</v>
      </c>
      <c r="AU63" s="45">
        <f t="shared" si="49"/>
        <v>5.5489999999999782</v>
      </c>
      <c r="AV63" s="45">
        <f t="shared" si="50"/>
        <v>15.82099999999997</v>
      </c>
      <c r="AW63" s="45">
        <f t="shared" si="51"/>
        <v>0.8930000000000291</v>
      </c>
      <c r="AX63" s="45">
        <f t="shared" si="52"/>
        <v>0.74500000000000455</v>
      </c>
      <c r="AY63" s="45">
        <f t="shared" si="53"/>
        <v>5.2279999999999518</v>
      </c>
      <c r="AZ63" s="45">
        <f t="shared" si="54"/>
        <v>-19.140999999999963</v>
      </c>
      <c r="BA63" s="45">
        <f t="shared" si="55"/>
        <v>1.5610000000000355</v>
      </c>
      <c r="BB63" s="45">
        <f t="shared" si="56"/>
        <v>1.3300000000000409</v>
      </c>
      <c r="BC63" s="45"/>
      <c r="BD63" s="45">
        <f t="shared" si="23"/>
        <v>5.8230000000012296</v>
      </c>
      <c r="BE63" s="17"/>
      <c r="BF63" s="164">
        <v>2014</v>
      </c>
      <c r="BG63" s="167" t="s">
        <v>38</v>
      </c>
      <c r="BH63" s="168" t="str">
        <f>AZ2</f>
        <v>Enseñanza</v>
      </c>
      <c r="BI63" s="36"/>
      <c r="BJ63" s="36"/>
      <c r="BK63" s="36"/>
      <c r="BL63" s="50">
        <v>9</v>
      </c>
      <c r="BM63" s="49" t="s">
        <v>17</v>
      </c>
      <c r="BN63" s="51">
        <f>AQ187</f>
        <v>26.349999999999994</v>
      </c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</row>
    <row r="64" spans="1:166" s="44" customFormat="1" ht="39.950000000000003" customHeight="1" x14ac:dyDescent="0.45">
      <c r="A64" s="88">
        <v>41671</v>
      </c>
      <c r="B64" s="89">
        <v>330.91899999999998</v>
      </c>
      <c r="C64" s="89">
        <v>13.153</v>
      </c>
      <c r="D64" s="89">
        <v>82.513999999999996</v>
      </c>
      <c r="E64" s="89">
        <v>1260.0630000000001</v>
      </c>
      <c r="F64" s="89">
        <v>65.052999999999997</v>
      </c>
      <c r="G64" s="89">
        <v>415.44099999999997</v>
      </c>
      <c r="H64" s="89">
        <v>1136.768</v>
      </c>
      <c r="I64" s="89">
        <v>271.28399999999999</v>
      </c>
      <c r="J64" s="89">
        <v>545.327</v>
      </c>
      <c r="K64" s="89">
        <v>160.34299999999999</v>
      </c>
      <c r="L64" s="89">
        <v>847.99099999999999</v>
      </c>
      <c r="M64" s="89">
        <v>357.18700000000001</v>
      </c>
      <c r="N64" s="89">
        <v>287.55</v>
      </c>
      <c r="O64" s="89">
        <v>373.45</v>
      </c>
      <c r="P64" s="89">
        <v>0.91200000000000003</v>
      </c>
      <c r="Q64" s="90">
        <v>6147.9549999999999</v>
      </c>
      <c r="R64" s="106"/>
      <c r="S64" s="106">
        <f t="shared" si="0"/>
        <v>41671</v>
      </c>
      <c r="T64" s="107">
        <f t="shared" ref="T64:AI64" si="84">B64-B52</f>
        <v>-13.586000000000013</v>
      </c>
      <c r="U64" s="107">
        <f t="shared" si="84"/>
        <v>-0.29299999999999926</v>
      </c>
      <c r="V64" s="107">
        <f t="shared" si="84"/>
        <v>5.3220000000000027</v>
      </c>
      <c r="W64" s="107">
        <f t="shared" si="84"/>
        <v>-5.6989999999998417</v>
      </c>
      <c r="X64" s="107">
        <f t="shared" si="84"/>
        <v>3.4059999999999988</v>
      </c>
      <c r="Y64" s="107">
        <f t="shared" si="84"/>
        <v>-2.5649999999999977</v>
      </c>
      <c r="Z64" s="107">
        <f t="shared" si="84"/>
        <v>9.8250000000000455</v>
      </c>
      <c r="AA64" s="107">
        <f t="shared" si="84"/>
        <v>3.6410000000000196</v>
      </c>
      <c r="AB64" s="107">
        <f t="shared" si="84"/>
        <v>7.9109999999999445</v>
      </c>
      <c r="AC64" s="107">
        <f t="shared" si="84"/>
        <v>1.5240000000000009</v>
      </c>
      <c r="AD64" s="107">
        <f t="shared" si="84"/>
        <v>-14.446000000000026</v>
      </c>
      <c r="AE64" s="107">
        <f t="shared" si="84"/>
        <v>5.0579999999999927</v>
      </c>
      <c r="AF64" s="107">
        <f t="shared" si="84"/>
        <v>8.9970000000000141</v>
      </c>
      <c r="AG64" s="107">
        <f t="shared" si="84"/>
        <v>2.1619999999999777</v>
      </c>
      <c r="AH64" s="107">
        <f t="shared" si="84"/>
        <v>-1.9000000000000017E-2</v>
      </c>
      <c r="AI64" s="107">
        <f t="shared" si="84"/>
        <v>11.238000000000284</v>
      </c>
      <c r="AJ64" s="106"/>
      <c r="AK64" s="106"/>
      <c r="AL64" s="106"/>
      <c r="AN64" s="43">
        <v>41671</v>
      </c>
      <c r="AO64" s="45">
        <f t="shared" si="43"/>
        <v>2.2749999999999773</v>
      </c>
      <c r="AP64" s="45">
        <f t="shared" si="44"/>
        <v>0.53100000000000058</v>
      </c>
      <c r="AQ64" s="45">
        <f t="shared" si="45"/>
        <v>0.96399999999999864</v>
      </c>
      <c r="AR64" s="45">
        <f t="shared" si="46"/>
        <v>0.90399999999999636</v>
      </c>
      <c r="AS64" s="45">
        <f t="shared" si="47"/>
        <v>0.15999999999999659</v>
      </c>
      <c r="AT64" s="45">
        <f t="shared" si="48"/>
        <v>-0.81900000000001683</v>
      </c>
      <c r="AU64" s="45">
        <f t="shared" si="49"/>
        <v>-6.6820000000000164</v>
      </c>
      <c r="AV64" s="45">
        <f t="shared" si="50"/>
        <v>-4.5699999999999932</v>
      </c>
      <c r="AW64" s="45">
        <f t="shared" si="51"/>
        <v>-1.6040000000000418</v>
      </c>
      <c r="AX64" s="45">
        <f t="shared" si="52"/>
        <v>-0.20000000000001705</v>
      </c>
      <c r="AY64" s="45">
        <f t="shared" si="53"/>
        <v>-3.1779999999999973</v>
      </c>
      <c r="AZ64" s="45">
        <f t="shared" si="54"/>
        <v>5.875</v>
      </c>
      <c r="BA64" s="45">
        <f t="shared" si="55"/>
        <v>0.14699999999999136</v>
      </c>
      <c r="BB64" s="45">
        <f t="shared" si="56"/>
        <v>0.39099999999996271</v>
      </c>
      <c r="BC64" s="45"/>
      <c r="BD64" s="45">
        <f t="shared" si="23"/>
        <v>-5.7920000000003711</v>
      </c>
      <c r="BE64" s="17"/>
      <c r="BF64" s="165"/>
      <c r="BG64" s="167"/>
      <c r="BH64" s="168"/>
      <c r="BI64" s="36"/>
      <c r="BJ64" s="36"/>
      <c r="BK64" s="36"/>
      <c r="BL64" s="50">
        <v>10</v>
      </c>
      <c r="BM64" s="49" t="s">
        <v>13</v>
      </c>
      <c r="BN64" s="51">
        <f>AS187</f>
        <v>22.682999999999993</v>
      </c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</row>
    <row r="65" spans="1:166" s="44" customFormat="1" ht="39.950000000000003" customHeight="1" x14ac:dyDescent="0.45">
      <c r="A65" s="88">
        <v>41699</v>
      </c>
      <c r="B65" s="89">
        <v>336.29300000000001</v>
      </c>
      <c r="C65" s="89">
        <v>13.058999999999999</v>
      </c>
      <c r="D65" s="89">
        <v>83.031000000000006</v>
      </c>
      <c r="E65" s="89">
        <v>1259.079</v>
      </c>
      <c r="F65" s="89">
        <v>65.126000000000005</v>
      </c>
      <c r="G65" s="89">
        <v>417.428</v>
      </c>
      <c r="H65" s="89">
        <v>1125.1420000000001</v>
      </c>
      <c r="I65" s="89">
        <v>258.678</v>
      </c>
      <c r="J65" s="89">
        <v>544.35</v>
      </c>
      <c r="K65" s="89">
        <v>160.24700000000001</v>
      </c>
      <c r="L65" s="89">
        <v>839.82899999999995</v>
      </c>
      <c r="M65" s="89">
        <v>366.875</v>
      </c>
      <c r="N65" s="89">
        <v>287.03899999999999</v>
      </c>
      <c r="O65" s="89">
        <v>369.98599999999999</v>
      </c>
      <c r="P65" s="89">
        <v>0.89100000000000001</v>
      </c>
      <c r="Q65" s="90">
        <v>6127.0529999999999</v>
      </c>
      <c r="R65" s="106"/>
      <c r="S65" s="106">
        <f t="shared" si="0"/>
        <v>41699</v>
      </c>
      <c r="T65" s="107">
        <f t="shared" ref="T65:AI65" si="85">B65-B53</f>
        <v>-13.94599999999997</v>
      </c>
      <c r="U65" s="107">
        <f t="shared" si="85"/>
        <v>-0.18700000000000117</v>
      </c>
      <c r="V65" s="107">
        <f t="shared" si="85"/>
        <v>5.5020000000000095</v>
      </c>
      <c r="W65" s="107">
        <f t="shared" si="85"/>
        <v>-12.897000000000162</v>
      </c>
      <c r="X65" s="107">
        <f t="shared" si="85"/>
        <v>3.3560000000000016</v>
      </c>
      <c r="Y65" s="107">
        <f t="shared" si="85"/>
        <v>-6.714999999999975</v>
      </c>
      <c r="Z65" s="107">
        <f t="shared" si="85"/>
        <v>3.1000000000001364</v>
      </c>
      <c r="AA65" s="107">
        <f t="shared" si="85"/>
        <v>3.5420000000000016</v>
      </c>
      <c r="AB65" s="107">
        <f t="shared" si="85"/>
        <v>5.7440000000000282</v>
      </c>
      <c r="AC65" s="107">
        <f t="shared" si="85"/>
        <v>0.82800000000000296</v>
      </c>
      <c r="AD65" s="107">
        <f t="shared" si="85"/>
        <v>-20.300000000000068</v>
      </c>
      <c r="AE65" s="107">
        <f t="shared" si="85"/>
        <v>7.4420000000000073</v>
      </c>
      <c r="AF65" s="107">
        <f t="shared" si="85"/>
        <v>8.2339999999999804</v>
      </c>
      <c r="AG65" s="107">
        <f t="shared" si="85"/>
        <v>3.7579999999999814</v>
      </c>
      <c r="AH65" s="107">
        <f t="shared" si="85"/>
        <v>-1.5000000000000013E-2</v>
      </c>
      <c r="AI65" s="107">
        <f t="shared" si="85"/>
        <v>-12.554000000000087</v>
      </c>
      <c r="AJ65" s="106"/>
      <c r="AK65" s="106"/>
      <c r="AL65" s="106"/>
      <c r="AN65" s="43">
        <v>41699</v>
      </c>
      <c r="AO65" s="45">
        <f t="shared" si="43"/>
        <v>5.3740000000000236</v>
      </c>
      <c r="AP65" s="45">
        <f t="shared" si="44"/>
        <v>-9.4000000000001194E-2</v>
      </c>
      <c r="AQ65" s="45">
        <f t="shared" si="45"/>
        <v>0.51700000000001012</v>
      </c>
      <c r="AR65" s="45">
        <f t="shared" si="46"/>
        <v>-0.98400000000015098</v>
      </c>
      <c r="AS65" s="45">
        <f t="shared" si="47"/>
        <v>7.3000000000007503E-2</v>
      </c>
      <c r="AT65" s="45">
        <f t="shared" si="48"/>
        <v>1.9870000000000232</v>
      </c>
      <c r="AU65" s="45">
        <f t="shared" si="49"/>
        <v>-11.625999999999976</v>
      </c>
      <c r="AV65" s="45">
        <f t="shared" si="50"/>
        <v>-12.605999999999995</v>
      </c>
      <c r="AW65" s="45">
        <f t="shared" si="51"/>
        <v>-0.97699999999997544</v>
      </c>
      <c r="AX65" s="45">
        <f t="shared" si="52"/>
        <v>-9.5999999999975216E-2</v>
      </c>
      <c r="AY65" s="45">
        <f t="shared" si="53"/>
        <v>-8.1620000000000346</v>
      </c>
      <c r="AZ65" s="45">
        <f t="shared" si="54"/>
        <v>9.6879999999999882</v>
      </c>
      <c r="BA65" s="45">
        <f t="shared" si="55"/>
        <v>-0.5110000000000241</v>
      </c>
      <c r="BB65" s="45">
        <f t="shared" si="56"/>
        <v>-3.4639999999999986</v>
      </c>
      <c r="BC65" s="45"/>
      <c r="BD65" s="45">
        <f t="shared" si="23"/>
        <v>-20.902000000000044</v>
      </c>
      <c r="BE65" s="17"/>
      <c r="BF65" s="165"/>
      <c r="BG65" s="167"/>
      <c r="BH65" s="168"/>
      <c r="BI65" s="36"/>
      <c r="BJ65" s="36"/>
      <c r="BK65" s="36"/>
      <c r="BL65" s="50">
        <v>11</v>
      </c>
      <c r="BM65" s="49" t="s">
        <v>11</v>
      </c>
      <c r="BN65" s="51">
        <f>AX187</f>
        <v>7.1059999999999945</v>
      </c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</row>
    <row r="66" spans="1:166" s="44" customFormat="1" ht="39.950000000000003" customHeight="1" x14ac:dyDescent="0.45">
      <c r="A66" s="88">
        <v>41730</v>
      </c>
      <c r="B66" s="89">
        <v>328.27</v>
      </c>
      <c r="C66" s="89">
        <v>13.112</v>
      </c>
      <c r="D66" s="89">
        <v>83.37</v>
      </c>
      <c r="E66" s="89">
        <v>1254.877</v>
      </c>
      <c r="F66" s="89">
        <v>65.524000000000001</v>
      </c>
      <c r="G66" s="89">
        <v>416.83199999999999</v>
      </c>
      <c r="H66" s="89">
        <v>1118.0119999999999</v>
      </c>
      <c r="I66" s="89">
        <v>251.94200000000001</v>
      </c>
      <c r="J66" s="89">
        <v>543.99900000000002</v>
      </c>
      <c r="K66" s="89">
        <v>160.01900000000001</v>
      </c>
      <c r="L66" s="89">
        <v>832.31</v>
      </c>
      <c r="M66" s="89">
        <v>373.45299999999997</v>
      </c>
      <c r="N66" s="89">
        <v>286.53100000000001</v>
      </c>
      <c r="O66" s="89">
        <v>367.30700000000002</v>
      </c>
      <c r="P66" s="89">
        <v>0.88200000000000001</v>
      </c>
      <c r="Q66" s="90">
        <v>6096.4399999999987</v>
      </c>
      <c r="R66" s="106"/>
      <c r="S66" s="106">
        <f t="shared" si="0"/>
        <v>41730</v>
      </c>
      <c r="T66" s="107">
        <f t="shared" ref="T66:AI66" si="86">B66-B54</f>
        <v>-19.370000000000005</v>
      </c>
      <c r="U66" s="107">
        <f t="shared" si="86"/>
        <v>-0.14599999999999902</v>
      </c>
      <c r="V66" s="107">
        <f t="shared" si="86"/>
        <v>5.4770000000000039</v>
      </c>
      <c r="W66" s="107">
        <f t="shared" si="86"/>
        <v>-12.7650000000001</v>
      </c>
      <c r="X66" s="107">
        <f t="shared" si="86"/>
        <v>3.4339999999999975</v>
      </c>
      <c r="Y66" s="107">
        <f t="shared" si="86"/>
        <v>-12.352000000000032</v>
      </c>
      <c r="Z66" s="107">
        <f t="shared" si="86"/>
        <v>3.5219999999999345</v>
      </c>
      <c r="AA66" s="107">
        <f t="shared" si="86"/>
        <v>3.6050000000000182</v>
      </c>
      <c r="AB66" s="107">
        <f t="shared" si="86"/>
        <v>5.6560000000000628</v>
      </c>
      <c r="AC66" s="107">
        <f t="shared" si="86"/>
        <v>0.43899999999999295</v>
      </c>
      <c r="AD66" s="107">
        <f t="shared" si="86"/>
        <v>-19.497000000000071</v>
      </c>
      <c r="AE66" s="107">
        <f t="shared" si="86"/>
        <v>5.9919999999999618</v>
      </c>
      <c r="AF66" s="107">
        <f t="shared" si="86"/>
        <v>7.8419999999999845</v>
      </c>
      <c r="AG66" s="107">
        <f t="shared" si="86"/>
        <v>2.9910000000000423</v>
      </c>
      <c r="AH66" s="107">
        <f t="shared" si="86"/>
        <v>3.0000000000000027E-3</v>
      </c>
      <c r="AI66" s="107">
        <f t="shared" si="86"/>
        <v>-25.169000000001688</v>
      </c>
      <c r="AJ66" s="106"/>
      <c r="AK66" s="106"/>
      <c r="AL66" s="106"/>
      <c r="AN66" s="43">
        <v>41730</v>
      </c>
      <c r="AO66" s="45">
        <f t="shared" si="43"/>
        <v>-8.0230000000000246</v>
      </c>
      <c r="AP66" s="45">
        <f t="shared" si="44"/>
        <v>5.3000000000000824E-2</v>
      </c>
      <c r="AQ66" s="45">
        <f t="shared" si="45"/>
        <v>0.33899999999999864</v>
      </c>
      <c r="AR66" s="45">
        <f t="shared" si="46"/>
        <v>-4.2019999999999982</v>
      </c>
      <c r="AS66" s="45">
        <f t="shared" si="47"/>
        <v>0.39799999999999613</v>
      </c>
      <c r="AT66" s="45">
        <f t="shared" si="48"/>
        <v>-0.59600000000000364</v>
      </c>
      <c r="AU66" s="45">
        <f t="shared" si="49"/>
        <v>-7.1300000000001091</v>
      </c>
      <c r="AV66" s="45">
        <f t="shared" si="50"/>
        <v>-6.73599999999999</v>
      </c>
      <c r="AW66" s="45">
        <f t="shared" si="51"/>
        <v>-0.35099999999999909</v>
      </c>
      <c r="AX66" s="45">
        <f t="shared" si="52"/>
        <v>-0.22800000000000864</v>
      </c>
      <c r="AY66" s="45">
        <f t="shared" si="53"/>
        <v>-7.5190000000000055</v>
      </c>
      <c r="AZ66" s="45">
        <f t="shared" si="54"/>
        <v>6.5779999999999745</v>
      </c>
      <c r="BA66" s="45">
        <f t="shared" si="55"/>
        <v>-0.50799999999998136</v>
      </c>
      <c r="BB66" s="45">
        <f t="shared" si="56"/>
        <v>-2.6789999999999736</v>
      </c>
      <c r="BC66" s="45"/>
      <c r="BD66" s="45">
        <f t="shared" si="23"/>
        <v>-30.613000000001193</v>
      </c>
      <c r="BE66" s="17"/>
      <c r="BF66" s="165"/>
      <c r="BG66" s="167"/>
      <c r="BH66" s="168"/>
      <c r="BI66" s="36"/>
      <c r="BJ66" s="36"/>
      <c r="BK66" s="36"/>
      <c r="BL66" s="50">
        <v>12</v>
      </c>
      <c r="BM66" s="49" t="s">
        <v>21</v>
      </c>
      <c r="BN66" s="51">
        <f>AR187</f>
        <v>9.7959999999998217</v>
      </c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</row>
    <row r="67" spans="1:166" s="44" customFormat="1" ht="39.950000000000003" customHeight="1" x14ac:dyDescent="0.45">
      <c r="A67" s="88">
        <v>41760</v>
      </c>
      <c r="B67" s="89">
        <v>320.81</v>
      </c>
      <c r="C67" s="89">
        <v>13.305</v>
      </c>
      <c r="D67" s="89">
        <v>83.677000000000007</v>
      </c>
      <c r="E67" s="89">
        <v>1248.568</v>
      </c>
      <c r="F67" s="89">
        <v>65.888000000000005</v>
      </c>
      <c r="G67" s="89">
        <v>420.505</v>
      </c>
      <c r="H67" s="89">
        <v>1115.4100000000001</v>
      </c>
      <c r="I67" s="89">
        <v>247.88800000000001</v>
      </c>
      <c r="J67" s="89">
        <v>544.048</v>
      </c>
      <c r="K67" s="89">
        <v>160.084</v>
      </c>
      <c r="L67" s="89">
        <v>824.90800000000002</v>
      </c>
      <c r="M67" s="89">
        <v>377.60700000000003</v>
      </c>
      <c r="N67" s="89">
        <v>286.37299999999999</v>
      </c>
      <c r="O67" s="89">
        <v>366.83499999999998</v>
      </c>
      <c r="P67" s="89">
        <v>0.88600000000000001</v>
      </c>
      <c r="Q67" s="90">
        <v>6076.7920000000004</v>
      </c>
      <c r="R67" s="106"/>
      <c r="S67" s="106">
        <f t="shared" si="0"/>
        <v>41760</v>
      </c>
      <c r="T67" s="107">
        <f t="shared" ref="T67:AI67" si="87">B67-B55</f>
        <v>-10.627999999999986</v>
      </c>
      <c r="U67" s="107">
        <f t="shared" si="87"/>
        <v>-0.14100000000000001</v>
      </c>
      <c r="V67" s="107">
        <f t="shared" si="87"/>
        <v>5.6800000000000068</v>
      </c>
      <c r="W67" s="107">
        <f t="shared" si="87"/>
        <v>-14.971000000000004</v>
      </c>
      <c r="X67" s="107">
        <f t="shared" si="87"/>
        <v>3.4810000000000088</v>
      </c>
      <c r="Y67" s="107">
        <f t="shared" si="87"/>
        <v>-8.9189999999999827</v>
      </c>
      <c r="Z67" s="107">
        <f t="shared" si="87"/>
        <v>4.3230000000000928</v>
      </c>
      <c r="AA67" s="107">
        <f t="shared" si="87"/>
        <v>4.9790000000000134</v>
      </c>
      <c r="AB67" s="107">
        <f t="shared" si="87"/>
        <v>5.7849999999999682</v>
      </c>
      <c r="AC67" s="107">
        <f t="shared" si="87"/>
        <v>0.34800000000001319</v>
      </c>
      <c r="AD67" s="107">
        <f t="shared" si="87"/>
        <v>-18.721000000000004</v>
      </c>
      <c r="AE67" s="107">
        <f t="shared" si="87"/>
        <v>9.3580000000000041</v>
      </c>
      <c r="AF67" s="107">
        <f t="shared" si="87"/>
        <v>7.5199999999999818</v>
      </c>
      <c r="AG67" s="107">
        <f t="shared" si="87"/>
        <v>3.5209999999999582</v>
      </c>
      <c r="AH67" s="107">
        <f t="shared" si="87"/>
        <v>-0.21099999999999997</v>
      </c>
      <c r="AI67" s="107">
        <f t="shared" si="87"/>
        <v>-8.5959999999995489</v>
      </c>
      <c r="AJ67" s="106"/>
      <c r="AK67" s="106"/>
      <c r="AL67" s="106"/>
      <c r="AN67" s="43">
        <v>41760</v>
      </c>
      <c r="AO67" s="45">
        <f t="shared" si="43"/>
        <v>-7.4599999999999795</v>
      </c>
      <c r="AP67" s="45">
        <f t="shared" si="44"/>
        <v>0.19299999999999962</v>
      </c>
      <c r="AQ67" s="45">
        <f t="shared" si="45"/>
        <v>0.30700000000000216</v>
      </c>
      <c r="AR67" s="45">
        <f t="shared" si="46"/>
        <v>-6.3089999999999691</v>
      </c>
      <c r="AS67" s="45">
        <f t="shared" si="47"/>
        <v>0.36400000000000432</v>
      </c>
      <c r="AT67" s="45">
        <f t="shared" si="48"/>
        <v>3.6730000000000018</v>
      </c>
      <c r="AU67" s="45">
        <f t="shared" si="49"/>
        <v>-2.6019999999998618</v>
      </c>
      <c r="AV67" s="45">
        <f t="shared" si="50"/>
        <v>-4.054000000000002</v>
      </c>
      <c r="AW67" s="45">
        <f t="shared" si="51"/>
        <v>4.8999999999978172E-2</v>
      </c>
      <c r="AX67" s="45">
        <f t="shared" si="52"/>
        <v>6.4999999999997726E-2</v>
      </c>
      <c r="AY67" s="45">
        <f t="shared" si="53"/>
        <v>-7.40199999999993</v>
      </c>
      <c r="AZ67" s="45">
        <f t="shared" si="54"/>
        <v>4.1540000000000532</v>
      </c>
      <c r="BA67" s="45">
        <f t="shared" si="55"/>
        <v>-0.15800000000001546</v>
      </c>
      <c r="BB67" s="45">
        <f t="shared" si="56"/>
        <v>-0.47200000000003683</v>
      </c>
      <c r="BC67" s="45"/>
      <c r="BD67" s="45">
        <f t="shared" si="23"/>
        <v>-19.647999999998319</v>
      </c>
      <c r="BE67" s="17"/>
      <c r="BF67" s="165"/>
      <c r="BG67" s="167" t="s">
        <v>39</v>
      </c>
      <c r="BH67" s="169" t="str">
        <f>AT2</f>
        <v>Construcción</v>
      </c>
      <c r="BI67" s="36"/>
      <c r="BJ67" s="36"/>
      <c r="BK67" s="36"/>
      <c r="BL67" s="50">
        <v>13</v>
      </c>
      <c r="BM67" s="49" t="s">
        <v>12</v>
      </c>
      <c r="BN67" s="51">
        <f>AP187</f>
        <v>-1.4009999999999998</v>
      </c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</row>
    <row r="68" spans="1:166" s="44" customFormat="1" ht="39.950000000000003" customHeight="1" x14ac:dyDescent="0.45">
      <c r="A68" s="88">
        <v>41791</v>
      </c>
      <c r="B68" s="89">
        <v>322.23700000000002</v>
      </c>
      <c r="C68" s="89">
        <v>13.68</v>
      </c>
      <c r="D68" s="89">
        <v>84.11</v>
      </c>
      <c r="E68" s="89">
        <v>1246.0809999999999</v>
      </c>
      <c r="F68" s="89">
        <v>66.099999999999994</v>
      </c>
      <c r="G68" s="89">
        <v>421.33600000000001</v>
      </c>
      <c r="H68" s="89">
        <v>1115.2429999999999</v>
      </c>
      <c r="I68" s="89">
        <v>247.006</v>
      </c>
      <c r="J68" s="89">
        <v>544.86699999999996</v>
      </c>
      <c r="K68" s="89">
        <v>159.76499999999999</v>
      </c>
      <c r="L68" s="89">
        <v>820.27700000000004</v>
      </c>
      <c r="M68" s="89">
        <v>381.59300000000002</v>
      </c>
      <c r="N68" s="89">
        <v>287.45600000000002</v>
      </c>
      <c r="O68" s="89">
        <v>364.57499999999999</v>
      </c>
      <c r="P68" s="89">
        <v>0.88700000000000001</v>
      </c>
      <c r="Q68" s="90">
        <v>6075.2129999999997</v>
      </c>
      <c r="R68" s="106"/>
      <c r="S68" s="106">
        <f t="shared" ref="S68:S131" si="88">A68</f>
        <v>41791</v>
      </c>
      <c r="T68" s="107">
        <f t="shared" ref="T68:AI68" si="89">B68-B56</f>
        <v>-2.8029999999999973</v>
      </c>
      <c r="U68" s="107">
        <f t="shared" si="89"/>
        <v>0.10500000000000043</v>
      </c>
      <c r="V68" s="107">
        <f t="shared" si="89"/>
        <v>6.2669999999999959</v>
      </c>
      <c r="W68" s="107">
        <f t="shared" si="89"/>
        <v>-14.482000000000198</v>
      </c>
      <c r="X68" s="107">
        <f t="shared" si="89"/>
        <v>3.4459999999999908</v>
      </c>
      <c r="Y68" s="107">
        <f t="shared" si="89"/>
        <v>-2.4169999999999732</v>
      </c>
      <c r="Z68" s="107">
        <f t="shared" si="89"/>
        <v>5.5950000000000273</v>
      </c>
      <c r="AA68" s="107">
        <f t="shared" si="89"/>
        <v>4.4890000000000043</v>
      </c>
      <c r="AB68" s="107">
        <f t="shared" si="89"/>
        <v>6.0749999999999318</v>
      </c>
      <c r="AC68" s="107">
        <f t="shared" si="89"/>
        <v>0.76699999999999591</v>
      </c>
      <c r="AD68" s="107">
        <f t="shared" si="89"/>
        <v>-13.278999999999996</v>
      </c>
      <c r="AE68" s="107">
        <f t="shared" si="89"/>
        <v>7.7470000000000141</v>
      </c>
      <c r="AF68" s="107">
        <f t="shared" si="89"/>
        <v>7.7880000000000109</v>
      </c>
      <c r="AG68" s="107">
        <f t="shared" si="89"/>
        <v>0.47499999999996589</v>
      </c>
      <c r="AH68" s="107">
        <f t="shared" si="89"/>
        <v>3.6000000000000032E-2</v>
      </c>
      <c r="AI68" s="107">
        <f t="shared" si="89"/>
        <v>9.8090000000001965</v>
      </c>
      <c r="AJ68" s="106"/>
      <c r="AK68" s="106"/>
      <c r="AL68" s="106"/>
      <c r="AN68" s="43">
        <v>41791</v>
      </c>
      <c r="AO68" s="45">
        <f t="shared" ref="AO68:AO99" si="90">B68-B67</f>
        <v>1.4270000000000209</v>
      </c>
      <c r="AP68" s="45">
        <f t="shared" ref="AP68:AP99" si="91">C68-C67</f>
        <v>0.375</v>
      </c>
      <c r="AQ68" s="45">
        <f t="shared" ref="AQ68:AQ99" si="92">D68-D67</f>
        <v>0.43299999999999272</v>
      </c>
      <c r="AR68" s="45">
        <f t="shared" ref="AR68:AR99" si="93">E68-E67</f>
        <v>-2.48700000000008</v>
      </c>
      <c r="AS68" s="45">
        <f t="shared" ref="AS68:AS99" si="94">F68-F67</f>
        <v>0.21199999999998909</v>
      </c>
      <c r="AT68" s="45">
        <f t="shared" ref="AT68:AT99" si="95">G68-G67</f>
        <v>0.83100000000001728</v>
      </c>
      <c r="AU68" s="45">
        <f t="shared" ref="AU68:AU99" si="96">H68-H67</f>
        <v>-0.1670000000001437</v>
      </c>
      <c r="AV68" s="45">
        <f t="shared" ref="AV68:AV99" si="97">I68-I67</f>
        <v>-0.882000000000005</v>
      </c>
      <c r="AW68" s="45">
        <f t="shared" ref="AW68:AW99" si="98">J68-J67</f>
        <v>0.81899999999995998</v>
      </c>
      <c r="AX68" s="45">
        <f t="shared" ref="AX68:AX99" si="99">K68-K67</f>
        <v>-0.31900000000001683</v>
      </c>
      <c r="AY68" s="45">
        <f t="shared" ref="AY68:AY99" si="100">L68-L67</f>
        <v>-4.6309999999999718</v>
      </c>
      <c r="AZ68" s="45">
        <f t="shared" ref="AZ68:AZ99" si="101">M68-M67</f>
        <v>3.98599999999999</v>
      </c>
      <c r="BA68" s="45">
        <f t="shared" ref="BA68:BA99" si="102">N68-N67</f>
        <v>1.0830000000000268</v>
      </c>
      <c r="BB68" s="45">
        <f t="shared" ref="BB68:BB99" si="103">O68-O67</f>
        <v>-2.2599999999999909</v>
      </c>
      <c r="BC68" s="45"/>
      <c r="BD68" s="45">
        <f t="shared" si="23"/>
        <v>-1.579000000000633</v>
      </c>
      <c r="BE68" s="17"/>
      <c r="BF68" s="165"/>
      <c r="BG68" s="167"/>
      <c r="BH68" s="170"/>
      <c r="BI68" s="36"/>
      <c r="BJ68" s="36"/>
      <c r="BK68" s="36"/>
      <c r="BL68" s="50">
        <v>14</v>
      </c>
      <c r="BM68" s="49" t="s">
        <v>10</v>
      </c>
      <c r="BN68" s="51">
        <f>AO187</f>
        <v>-21.139999999999986</v>
      </c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</row>
    <row r="69" spans="1:166" s="44" customFormat="1" ht="18" customHeight="1" x14ac:dyDescent="0.3">
      <c r="A69" s="88">
        <v>41821</v>
      </c>
      <c r="B69" s="89">
        <v>321.72800000000001</v>
      </c>
      <c r="C69" s="89">
        <v>13.532999999999999</v>
      </c>
      <c r="D69" s="89">
        <v>84.296999999999997</v>
      </c>
      <c r="E69" s="89">
        <v>1244.4570000000001</v>
      </c>
      <c r="F69" s="89">
        <v>66.409000000000006</v>
      </c>
      <c r="G69" s="89">
        <v>423.762</v>
      </c>
      <c r="H69" s="89">
        <v>1116.8119999999999</v>
      </c>
      <c r="I69" s="89">
        <v>250.268</v>
      </c>
      <c r="J69" s="89">
        <v>545.48599999999999</v>
      </c>
      <c r="K69" s="89">
        <v>160.32</v>
      </c>
      <c r="L69" s="89">
        <v>818.63199999999995</v>
      </c>
      <c r="M69" s="89">
        <v>378.45699999999999</v>
      </c>
      <c r="N69" s="89">
        <v>288.51799999999997</v>
      </c>
      <c r="O69" s="89">
        <v>366.92700000000002</v>
      </c>
      <c r="P69" s="89">
        <v>0.88900000000000001</v>
      </c>
      <c r="Q69" s="90">
        <v>6080.4949999999999</v>
      </c>
      <c r="R69" s="106"/>
      <c r="S69" s="106">
        <f t="shared" si="88"/>
        <v>41821</v>
      </c>
      <c r="T69" s="107">
        <f t="shared" ref="T69:AI69" si="104">B69-B57</f>
        <v>-0.31299999999998818</v>
      </c>
      <c r="U69" s="107">
        <f t="shared" si="104"/>
        <v>0.22799999999999976</v>
      </c>
      <c r="V69" s="107">
        <f t="shared" si="104"/>
        <v>5.9539999999999935</v>
      </c>
      <c r="W69" s="107">
        <f t="shared" si="104"/>
        <v>-17.646999999999935</v>
      </c>
      <c r="X69" s="107">
        <f t="shared" si="104"/>
        <v>3.3000000000000043</v>
      </c>
      <c r="Y69" s="107">
        <f t="shared" si="104"/>
        <v>-3.8519999999999754</v>
      </c>
      <c r="Z69" s="107">
        <f t="shared" si="104"/>
        <v>5.0299999999999727</v>
      </c>
      <c r="AA69" s="107">
        <f t="shared" si="104"/>
        <v>2.6709999999999923</v>
      </c>
      <c r="AB69" s="107">
        <f t="shared" si="104"/>
        <v>4.2250000000000227</v>
      </c>
      <c r="AC69" s="107">
        <f t="shared" si="104"/>
        <v>0.59199999999998454</v>
      </c>
      <c r="AD69" s="107">
        <f t="shared" si="104"/>
        <v>-16.245000000000005</v>
      </c>
      <c r="AE69" s="107">
        <f t="shared" si="104"/>
        <v>10.09699999999998</v>
      </c>
      <c r="AF69" s="107">
        <f t="shared" si="104"/>
        <v>7.6569999999999823</v>
      </c>
      <c r="AG69" s="107">
        <f t="shared" si="104"/>
        <v>0.80799999999999272</v>
      </c>
      <c r="AH69" s="107">
        <f t="shared" si="104"/>
        <v>9.000000000000008E-3</v>
      </c>
      <c r="AI69" s="107">
        <f t="shared" si="104"/>
        <v>2.5140000000001237</v>
      </c>
      <c r="AJ69" s="106"/>
      <c r="AK69" s="106"/>
      <c r="AL69" s="106"/>
      <c r="AN69" s="43">
        <v>41821</v>
      </c>
      <c r="AO69" s="45">
        <f t="shared" si="90"/>
        <v>-0.50900000000001455</v>
      </c>
      <c r="AP69" s="45">
        <f t="shared" si="91"/>
        <v>-0.14700000000000024</v>
      </c>
      <c r="AQ69" s="45">
        <f t="shared" si="92"/>
        <v>0.18699999999999761</v>
      </c>
      <c r="AR69" s="45">
        <f t="shared" si="93"/>
        <v>-1.6239999999997963</v>
      </c>
      <c r="AS69" s="45">
        <f t="shared" si="94"/>
        <v>0.30900000000001171</v>
      </c>
      <c r="AT69" s="45">
        <f t="shared" si="95"/>
        <v>2.4259999999999877</v>
      </c>
      <c r="AU69" s="45">
        <f t="shared" si="96"/>
        <v>1.56899999999996</v>
      </c>
      <c r="AV69" s="45">
        <f t="shared" si="97"/>
        <v>3.2620000000000005</v>
      </c>
      <c r="AW69" s="45">
        <f t="shared" si="98"/>
        <v>0.61900000000002819</v>
      </c>
      <c r="AX69" s="45">
        <f t="shared" si="99"/>
        <v>0.55500000000000682</v>
      </c>
      <c r="AY69" s="45">
        <f t="shared" si="100"/>
        <v>-1.6450000000000955</v>
      </c>
      <c r="AZ69" s="45">
        <f t="shared" si="101"/>
        <v>-3.1360000000000241</v>
      </c>
      <c r="BA69" s="45">
        <f t="shared" si="102"/>
        <v>1.061999999999955</v>
      </c>
      <c r="BB69" s="45">
        <f t="shared" si="103"/>
        <v>2.3520000000000323</v>
      </c>
      <c r="BC69" s="45"/>
      <c r="BD69" s="45">
        <f t="shared" si="23"/>
        <v>5.2820000000001528</v>
      </c>
      <c r="BE69" s="17"/>
      <c r="BF69" s="165"/>
      <c r="BG69" s="167"/>
      <c r="BH69" s="170"/>
      <c r="BI69" s="36"/>
      <c r="BJ69" s="36"/>
      <c r="BK69" s="36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</row>
    <row r="70" spans="1:166" s="44" customFormat="1" ht="18" customHeight="1" x14ac:dyDescent="0.3">
      <c r="A70" s="88">
        <v>41852</v>
      </c>
      <c r="B70" s="89">
        <v>318.17099999999999</v>
      </c>
      <c r="C70" s="89">
        <v>13.141</v>
      </c>
      <c r="D70" s="89">
        <v>84.814999999999998</v>
      </c>
      <c r="E70" s="89">
        <v>1242.74</v>
      </c>
      <c r="F70" s="89">
        <v>66.564999999999998</v>
      </c>
      <c r="G70" s="89">
        <v>424.25099999999998</v>
      </c>
      <c r="H70" s="89">
        <v>1117.146</v>
      </c>
      <c r="I70" s="89">
        <v>250.006</v>
      </c>
      <c r="J70" s="89">
        <v>545.327</v>
      </c>
      <c r="K70" s="89">
        <v>160.13200000000001</v>
      </c>
      <c r="L70" s="89">
        <v>815.93600000000004</v>
      </c>
      <c r="M70" s="89">
        <v>380.68200000000002</v>
      </c>
      <c r="N70" s="89">
        <v>289.27199999999999</v>
      </c>
      <c r="O70" s="89">
        <v>367.78199999999998</v>
      </c>
      <c r="P70" s="89">
        <v>0.90400000000000003</v>
      </c>
      <c r="Q70" s="90">
        <v>6076.869999999999</v>
      </c>
      <c r="R70" s="106"/>
      <c r="S70" s="106">
        <f t="shared" si="88"/>
        <v>41852</v>
      </c>
      <c r="T70" s="107">
        <f t="shared" ref="T70:AI70" si="105">B70-B58</f>
        <v>1.5519999999999641</v>
      </c>
      <c r="U70" s="107">
        <f t="shared" si="105"/>
        <v>-7.099999999999973E-2</v>
      </c>
      <c r="V70" s="107">
        <f t="shared" si="105"/>
        <v>6.097999999999999</v>
      </c>
      <c r="W70" s="107">
        <f t="shared" si="105"/>
        <v>-19.871000000000095</v>
      </c>
      <c r="X70" s="107">
        <f t="shared" si="105"/>
        <v>3.2049999999999983</v>
      </c>
      <c r="Y70" s="107">
        <f t="shared" si="105"/>
        <v>-4.1500000000000341</v>
      </c>
      <c r="Z70" s="107">
        <f t="shared" si="105"/>
        <v>2.640999999999849</v>
      </c>
      <c r="AA70" s="107">
        <f t="shared" si="105"/>
        <v>2.7849999999999966</v>
      </c>
      <c r="AB70" s="107">
        <f t="shared" si="105"/>
        <v>3.8869999999999436</v>
      </c>
      <c r="AC70" s="107">
        <f t="shared" si="105"/>
        <v>0.28900000000001569</v>
      </c>
      <c r="AD70" s="107">
        <f t="shared" si="105"/>
        <v>-31.101999999999975</v>
      </c>
      <c r="AE70" s="107">
        <f t="shared" si="105"/>
        <v>9.8180000000000405</v>
      </c>
      <c r="AF70" s="107">
        <f t="shared" si="105"/>
        <v>7.3859999999999673</v>
      </c>
      <c r="AG70" s="107">
        <f t="shared" si="105"/>
        <v>1.3999999999999773</v>
      </c>
      <c r="AH70" s="107">
        <f t="shared" si="105"/>
        <v>3.8000000000000034E-2</v>
      </c>
      <c r="AI70" s="107">
        <f t="shared" si="105"/>
        <v>-16.095000000001164</v>
      </c>
      <c r="AJ70" s="106"/>
      <c r="AK70" s="106"/>
      <c r="AL70" s="106"/>
      <c r="AN70" s="43">
        <v>41852</v>
      </c>
      <c r="AO70" s="45">
        <f t="shared" si="90"/>
        <v>-3.5570000000000164</v>
      </c>
      <c r="AP70" s="45">
        <f t="shared" si="91"/>
        <v>-0.39199999999999946</v>
      </c>
      <c r="AQ70" s="45">
        <f t="shared" si="92"/>
        <v>0.51800000000000068</v>
      </c>
      <c r="AR70" s="45">
        <f t="shared" si="93"/>
        <v>-1.7170000000000982</v>
      </c>
      <c r="AS70" s="45">
        <f t="shared" si="94"/>
        <v>0.1559999999999917</v>
      </c>
      <c r="AT70" s="45">
        <f t="shared" si="95"/>
        <v>0.4889999999999759</v>
      </c>
      <c r="AU70" s="45">
        <f t="shared" si="96"/>
        <v>0.33400000000006003</v>
      </c>
      <c r="AV70" s="45">
        <f t="shared" si="97"/>
        <v>-0.26200000000000045</v>
      </c>
      <c r="AW70" s="45">
        <f t="shared" si="98"/>
        <v>-0.15899999999999181</v>
      </c>
      <c r="AX70" s="45">
        <f t="shared" si="99"/>
        <v>-0.18799999999998818</v>
      </c>
      <c r="AY70" s="45">
        <f t="shared" si="100"/>
        <v>-2.6959999999999127</v>
      </c>
      <c r="AZ70" s="45">
        <f t="shared" si="101"/>
        <v>2.2250000000000227</v>
      </c>
      <c r="BA70" s="45">
        <f t="shared" si="102"/>
        <v>0.7540000000000191</v>
      </c>
      <c r="BB70" s="45">
        <f t="shared" si="103"/>
        <v>0.85499999999996135</v>
      </c>
      <c r="BC70" s="45"/>
      <c r="BD70" s="45">
        <f t="shared" si="23"/>
        <v>-3.6250000000009095</v>
      </c>
      <c r="BE70" s="17"/>
      <c r="BF70" s="165"/>
      <c r="BG70" s="167"/>
      <c r="BH70" s="171"/>
      <c r="BI70" s="36"/>
      <c r="BJ70" s="36"/>
      <c r="BK70" s="36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</row>
    <row r="71" spans="1:166" s="44" customFormat="1" ht="18" customHeight="1" x14ac:dyDescent="0.3">
      <c r="A71" s="88">
        <v>41883</v>
      </c>
      <c r="B71" s="89">
        <v>322.03399999999999</v>
      </c>
      <c r="C71" s="89">
        <v>13.196999999999999</v>
      </c>
      <c r="D71" s="89">
        <v>85.218000000000004</v>
      </c>
      <c r="E71" s="89">
        <v>1244.1659999999999</v>
      </c>
      <c r="F71" s="89">
        <v>66.706999999999994</v>
      </c>
      <c r="G71" s="89">
        <v>429.98599999999999</v>
      </c>
      <c r="H71" s="89">
        <v>1116.3140000000001</v>
      </c>
      <c r="I71" s="89">
        <v>250.566</v>
      </c>
      <c r="J71" s="89">
        <v>546.74099999999999</v>
      </c>
      <c r="K71" s="89">
        <v>158.28200000000001</v>
      </c>
      <c r="L71" s="89">
        <v>818.79200000000003</v>
      </c>
      <c r="M71" s="89">
        <v>384.053</v>
      </c>
      <c r="N71" s="89">
        <v>292.39</v>
      </c>
      <c r="O71" s="89">
        <v>367.70800000000003</v>
      </c>
      <c r="P71" s="89">
        <v>0.88200000000000001</v>
      </c>
      <c r="Q71" s="90">
        <v>6097.0360000000001</v>
      </c>
      <c r="R71" s="106"/>
      <c r="S71" s="106">
        <f t="shared" si="88"/>
        <v>41883</v>
      </c>
      <c r="T71" s="107">
        <f t="shared" ref="T71:AI71" si="106">B71-B59</f>
        <v>6.4560000000000173</v>
      </c>
      <c r="U71" s="107">
        <f t="shared" si="106"/>
        <v>0.10999999999999943</v>
      </c>
      <c r="V71" s="107">
        <f t="shared" si="106"/>
        <v>5.8220000000000027</v>
      </c>
      <c r="W71" s="107">
        <f t="shared" si="106"/>
        <v>-19.526000000000067</v>
      </c>
      <c r="X71" s="107">
        <f t="shared" si="106"/>
        <v>3.1319999999999908</v>
      </c>
      <c r="Y71" s="107">
        <f t="shared" si="106"/>
        <v>-0.50900000000001455</v>
      </c>
      <c r="Z71" s="107">
        <f t="shared" si="106"/>
        <v>2.18100000000004</v>
      </c>
      <c r="AA71" s="107">
        <f t="shared" si="106"/>
        <v>1.8919999999999959</v>
      </c>
      <c r="AB71" s="107">
        <f t="shared" si="106"/>
        <v>3.7089999999999463</v>
      </c>
      <c r="AC71" s="107">
        <f t="shared" si="106"/>
        <v>-1.8119999999999834</v>
      </c>
      <c r="AD71" s="107">
        <f t="shared" si="106"/>
        <v>-13.472999999999956</v>
      </c>
      <c r="AE71" s="107">
        <f t="shared" si="106"/>
        <v>12.139999999999986</v>
      </c>
      <c r="AF71" s="107">
        <f t="shared" si="106"/>
        <v>9.83299999999997</v>
      </c>
      <c r="AG71" s="107">
        <f t="shared" si="106"/>
        <v>1.2259999999999991</v>
      </c>
      <c r="AH71" s="107">
        <f t="shared" si="106"/>
        <v>1.5000000000000013E-2</v>
      </c>
      <c r="AI71" s="107">
        <f t="shared" si="106"/>
        <v>11.195999999999003</v>
      </c>
      <c r="AJ71" s="106"/>
      <c r="AK71" s="106"/>
      <c r="AL71" s="106"/>
      <c r="AN71" s="43">
        <v>41883</v>
      </c>
      <c r="AO71" s="45">
        <f t="shared" si="90"/>
        <v>3.8629999999999995</v>
      </c>
      <c r="AP71" s="45">
        <f t="shared" si="91"/>
        <v>5.5999999999999162E-2</v>
      </c>
      <c r="AQ71" s="45">
        <f t="shared" si="92"/>
        <v>0.4030000000000058</v>
      </c>
      <c r="AR71" s="45">
        <f t="shared" si="93"/>
        <v>1.4259999999999309</v>
      </c>
      <c r="AS71" s="45">
        <f t="shared" si="94"/>
        <v>0.14199999999999591</v>
      </c>
      <c r="AT71" s="45">
        <f t="shared" si="95"/>
        <v>5.7350000000000136</v>
      </c>
      <c r="AU71" s="45">
        <f t="shared" si="96"/>
        <v>-0.83199999999987995</v>
      </c>
      <c r="AV71" s="45">
        <f t="shared" si="97"/>
        <v>0.56000000000000227</v>
      </c>
      <c r="AW71" s="45">
        <f t="shared" si="98"/>
        <v>1.4139999999999873</v>
      </c>
      <c r="AX71" s="45">
        <f t="shared" si="99"/>
        <v>-1.8499999999999943</v>
      </c>
      <c r="AY71" s="45">
        <f t="shared" si="100"/>
        <v>2.8559999999999945</v>
      </c>
      <c r="AZ71" s="45">
        <f t="shared" si="101"/>
        <v>3.3709999999999809</v>
      </c>
      <c r="BA71" s="45">
        <f t="shared" si="102"/>
        <v>3.117999999999995</v>
      </c>
      <c r="BB71" s="45">
        <f t="shared" si="103"/>
        <v>-7.3999999999955435E-2</v>
      </c>
      <c r="BC71" s="45"/>
      <c r="BD71" s="45">
        <f t="shared" si="23"/>
        <v>20.166000000001077</v>
      </c>
      <c r="BE71" s="17"/>
      <c r="BF71" s="165"/>
      <c r="BG71" s="167" t="s">
        <v>40</v>
      </c>
      <c r="BH71" s="169" t="str">
        <f>BA2</f>
        <v>Servicios sociales 
y de salud</v>
      </c>
      <c r="BI71" s="36"/>
      <c r="BJ71" s="36"/>
      <c r="BK71" s="36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</row>
    <row r="72" spans="1:166" s="44" customFormat="1" ht="18" customHeight="1" x14ac:dyDescent="0.3">
      <c r="A72" s="88">
        <v>41913</v>
      </c>
      <c r="B72" s="89">
        <v>329.19400000000002</v>
      </c>
      <c r="C72" s="89">
        <v>13.406000000000001</v>
      </c>
      <c r="D72" s="89">
        <v>85.992000000000004</v>
      </c>
      <c r="E72" s="89">
        <v>1244.317</v>
      </c>
      <c r="F72" s="89">
        <v>66.983999999999995</v>
      </c>
      <c r="G72" s="89">
        <v>436.47699999999998</v>
      </c>
      <c r="H72" s="89">
        <v>1119.704</v>
      </c>
      <c r="I72" s="89">
        <v>253.14500000000001</v>
      </c>
      <c r="J72" s="89">
        <v>547.12900000000002</v>
      </c>
      <c r="K72" s="89">
        <v>157.893</v>
      </c>
      <c r="L72" s="89">
        <v>824.822</v>
      </c>
      <c r="M72" s="89">
        <v>385.20800000000003</v>
      </c>
      <c r="N72" s="89">
        <v>293.24900000000002</v>
      </c>
      <c r="O72" s="89">
        <v>370.50200000000001</v>
      </c>
      <c r="P72" s="89">
        <v>0.88100000000000001</v>
      </c>
      <c r="Q72" s="90">
        <v>6128.9030000000002</v>
      </c>
      <c r="R72" s="106"/>
      <c r="S72" s="106">
        <f t="shared" si="88"/>
        <v>41913</v>
      </c>
      <c r="T72" s="107">
        <f t="shared" ref="T72:AI72" si="107">B72-B60</f>
        <v>13.355999999999995</v>
      </c>
      <c r="U72" s="107">
        <f t="shared" si="107"/>
        <v>8.1000000000001293E-2</v>
      </c>
      <c r="V72" s="107">
        <f t="shared" si="107"/>
        <v>6.0700000000000074</v>
      </c>
      <c r="W72" s="107">
        <f t="shared" si="107"/>
        <v>-22.021999999999935</v>
      </c>
      <c r="X72" s="107">
        <f t="shared" si="107"/>
        <v>2.894999999999996</v>
      </c>
      <c r="Y72" s="107">
        <f t="shared" si="107"/>
        <v>-1.7019999999999982</v>
      </c>
      <c r="Z72" s="107">
        <f t="shared" si="107"/>
        <v>0.89899999999988722</v>
      </c>
      <c r="AA72" s="107">
        <f t="shared" si="107"/>
        <v>2.0250000000000057</v>
      </c>
      <c r="AB72" s="107">
        <f t="shared" si="107"/>
        <v>2.2520000000000664</v>
      </c>
      <c r="AC72" s="107">
        <f t="shared" si="107"/>
        <v>-2.5010000000000048</v>
      </c>
      <c r="AD72" s="107">
        <f t="shared" si="107"/>
        <v>-15.196000000000026</v>
      </c>
      <c r="AE72" s="107">
        <f t="shared" si="107"/>
        <v>12.828000000000031</v>
      </c>
      <c r="AF72" s="107">
        <f t="shared" si="107"/>
        <v>9.4260000000000446</v>
      </c>
      <c r="AG72" s="107">
        <f t="shared" si="107"/>
        <v>3.9080000000000155</v>
      </c>
      <c r="AH72" s="107">
        <f t="shared" si="107"/>
        <v>1.100000000000001E-2</v>
      </c>
      <c r="AI72" s="107">
        <f t="shared" si="107"/>
        <v>12.329999999999927</v>
      </c>
      <c r="AJ72" s="106"/>
      <c r="AK72" s="106"/>
      <c r="AL72" s="106"/>
      <c r="AN72" s="43">
        <v>41913</v>
      </c>
      <c r="AO72" s="45">
        <f t="shared" si="90"/>
        <v>7.160000000000025</v>
      </c>
      <c r="AP72" s="45">
        <f t="shared" si="91"/>
        <v>0.20900000000000141</v>
      </c>
      <c r="AQ72" s="45">
        <f t="shared" si="92"/>
        <v>0.77400000000000091</v>
      </c>
      <c r="AR72" s="45">
        <f t="shared" si="93"/>
        <v>0.1510000000000673</v>
      </c>
      <c r="AS72" s="45">
        <f t="shared" si="94"/>
        <v>0.27700000000000102</v>
      </c>
      <c r="AT72" s="45">
        <f t="shared" si="95"/>
        <v>6.4909999999999854</v>
      </c>
      <c r="AU72" s="45">
        <f t="shared" si="96"/>
        <v>3.3899999999998727</v>
      </c>
      <c r="AV72" s="45">
        <f t="shared" si="97"/>
        <v>2.5790000000000077</v>
      </c>
      <c r="AW72" s="45">
        <f t="shared" si="98"/>
        <v>0.38800000000003365</v>
      </c>
      <c r="AX72" s="45">
        <f t="shared" si="99"/>
        <v>-0.38900000000001</v>
      </c>
      <c r="AY72" s="45">
        <f t="shared" si="100"/>
        <v>6.0299999999999727</v>
      </c>
      <c r="AZ72" s="45">
        <f t="shared" si="101"/>
        <v>1.1550000000000296</v>
      </c>
      <c r="BA72" s="45">
        <f t="shared" si="102"/>
        <v>0.85900000000003729</v>
      </c>
      <c r="BB72" s="45">
        <f t="shared" si="103"/>
        <v>2.7939999999999827</v>
      </c>
      <c r="BC72" s="45"/>
      <c r="BD72" s="45">
        <f t="shared" si="23"/>
        <v>31.867000000000189</v>
      </c>
      <c r="BE72" s="17"/>
      <c r="BF72" s="165"/>
      <c r="BG72" s="167"/>
      <c r="BH72" s="170"/>
      <c r="BI72" s="36"/>
      <c r="BJ72" s="36"/>
      <c r="BK72" s="36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</row>
    <row r="73" spans="1:166" s="44" customFormat="1" ht="18" customHeight="1" x14ac:dyDescent="0.3">
      <c r="A73" s="88">
        <v>41944</v>
      </c>
      <c r="B73" s="89">
        <v>330.31099999999998</v>
      </c>
      <c r="C73" s="89">
        <v>13.311999999999999</v>
      </c>
      <c r="D73" s="89">
        <v>86.597999999999999</v>
      </c>
      <c r="E73" s="89">
        <v>1244.3989999999999</v>
      </c>
      <c r="F73" s="89">
        <v>67.602000000000004</v>
      </c>
      <c r="G73" s="89">
        <v>437.88600000000002</v>
      </c>
      <c r="H73" s="89">
        <v>1122.7719999999999</v>
      </c>
      <c r="I73" s="89">
        <v>255.822</v>
      </c>
      <c r="J73" s="89">
        <v>547.67399999999998</v>
      </c>
      <c r="K73" s="89">
        <v>158.01300000000001</v>
      </c>
      <c r="L73" s="89">
        <v>831.18700000000001</v>
      </c>
      <c r="M73" s="89">
        <v>383.88499999999999</v>
      </c>
      <c r="N73" s="89">
        <v>293.904</v>
      </c>
      <c r="O73" s="89">
        <v>370.98899999999998</v>
      </c>
      <c r="P73" s="89">
        <v>0.89200000000000002</v>
      </c>
      <c r="Q73" s="90">
        <v>6145.2459999999992</v>
      </c>
      <c r="R73" s="106"/>
      <c r="S73" s="106">
        <f t="shared" si="88"/>
        <v>41944</v>
      </c>
      <c r="T73" s="107">
        <f t="shared" ref="T73:AI73" si="108">B73-B61</f>
        <v>9.9950000000000045</v>
      </c>
      <c r="U73" s="107">
        <f t="shared" si="108"/>
        <v>1.9999999999999574E-2</v>
      </c>
      <c r="V73" s="107">
        <f t="shared" si="108"/>
        <v>6.3889999999999958</v>
      </c>
      <c r="W73" s="107">
        <f t="shared" si="108"/>
        <v>-23.366000000000213</v>
      </c>
      <c r="X73" s="107">
        <f t="shared" si="108"/>
        <v>3.3850000000000051</v>
      </c>
      <c r="Y73" s="107">
        <f t="shared" si="108"/>
        <v>4.7909999999999968</v>
      </c>
      <c r="Z73" s="107">
        <f t="shared" si="108"/>
        <v>-1.0009999999999764</v>
      </c>
      <c r="AA73" s="107">
        <f t="shared" si="108"/>
        <v>2.0570000000000164</v>
      </c>
      <c r="AB73" s="107">
        <f t="shared" si="108"/>
        <v>2.5799999999999272</v>
      </c>
      <c r="AC73" s="107">
        <f t="shared" si="108"/>
        <v>-2.0089999999999861</v>
      </c>
      <c r="AD73" s="107">
        <f t="shared" si="108"/>
        <v>-22.533000000000015</v>
      </c>
      <c r="AE73" s="107">
        <f t="shared" si="108"/>
        <v>11.757999999999981</v>
      </c>
      <c r="AF73" s="107">
        <f t="shared" si="108"/>
        <v>9.0450000000000159</v>
      </c>
      <c r="AG73" s="107">
        <f t="shared" si="108"/>
        <v>2.5009999999999764</v>
      </c>
      <c r="AH73" s="107">
        <f t="shared" si="108"/>
        <v>2.6000000000000023E-2</v>
      </c>
      <c r="AI73" s="107">
        <f t="shared" si="108"/>
        <v>3.637999999998101</v>
      </c>
      <c r="AJ73" s="106"/>
      <c r="AK73" s="106"/>
      <c r="AL73" s="106"/>
      <c r="AN73" s="43">
        <v>41944</v>
      </c>
      <c r="AO73" s="45">
        <f t="shared" si="90"/>
        <v>1.1169999999999618</v>
      </c>
      <c r="AP73" s="45">
        <f t="shared" si="91"/>
        <v>-9.4000000000001194E-2</v>
      </c>
      <c r="AQ73" s="45">
        <f t="shared" si="92"/>
        <v>0.60599999999999454</v>
      </c>
      <c r="AR73" s="45">
        <f t="shared" si="93"/>
        <v>8.1999999999879947E-2</v>
      </c>
      <c r="AS73" s="45">
        <f t="shared" si="94"/>
        <v>0.61800000000000921</v>
      </c>
      <c r="AT73" s="45">
        <f t="shared" si="95"/>
        <v>1.4090000000000487</v>
      </c>
      <c r="AU73" s="45">
        <f t="shared" si="96"/>
        <v>3.0679999999999836</v>
      </c>
      <c r="AV73" s="45">
        <f t="shared" si="97"/>
        <v>2.6769999999999925</v>
      </c>
      <c r="AW73" s="45">
        <f t="shared" si="98"/>
        <v>0.54499999999995907</v>
      </c>
      <c r="AX73" s="45">
        <f t="shared" si="99"/>
        <v>0.12000000000000455</v>
      </c>
      <c r="AY73" s="45">
        <f t="shared" si="100"/>
        <v>6.3650000000000091</v>
      </c>
      <c r="AZ73" s="45">
        <f t="shared" si="101"/>
        <v>-1.3230000000000359</v>
      </c>
      <c r="BA73" s="45">
        <f t="shared" si="102"/>
        <v>0.65499999999997272</v>
      </c>
      <c r="BB73" s="45">
        <f t="shared" si="103"/>
        <v>0.48699999999996635</v>
      </c>
      <c r="BC73" s="45"/>
      <c r="BD73" s="45">
        <f t="shared" si="23"/>
        <v>16.342999999998938</v>
      </c>
      <c r="BE73" s="17"/>
      <c r="BF73" s="165"/>
      <c r="BG73" s="167"/>
      <c r="BH73" s="170"/>
      <c r="BI73" s="36"/>
      <c r="BJ73" s="36"/>
      <c r="BK73" s="36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</row>
    <row r="74" spans="1:166" s="44" customFormat="1" ht="18" customHeight="1" x14ac:dyDescent="0.3">
      <c r="A74" s="88">
        <v>41974</v>
      </c>
      <c r="B74" s="89">
        <v>330.45499999999998</v>
      </c>
      <c r="C74" s="89">
        <v>12.750999999999999</v>
      </c>
      <c r="D74" s="89">
        <v>87.099000000000004</v>
      </c>
      <c r="E74" s="89">
        <v>1243.1769999999999</v>
      </c>
      <c r="F74" s="89">
        <v>67.826999999999998</v>
      </c>
      <c r="G74" s="89">
        <v>429.97500000000002</v>
      </c>
      <c r="H74" s="89">
        <v>1136.598</v>
      </c>
      <c r="I74" s="89">
        <v>262.33699999999999</v>
      </c>
      <c r="J74" s="89">
        <v>550.245</v>
      </c>
      <c r="K74" s="89">
        <v>157.71100000000001</v>
      </c>
      <c r="L74" s="89">
        <v>838.94100000000003</v>
      </c>
      <c r="M74" s="89">
        <v>381.05399999999997</v>
      </c>
      <c r="N74" s="89">
        <v>294.96499999999997</v>
      </c>
      <c r="O74" s="89">
        <v>374.98700000000002</v>
      </c>
      <c r="P74" s="89">
        <v>0.90400000000000003</v>
      </c>
      <c r="Q74" s="90">
        <v>6169.0260000000007</v>
      </c>
      <c r="R74" s="106"/>
      <c r="S74" s="106">
        <f t="shared" si="88"/>
        <v>41974</v>
      </c>
      <c r="T74" s="107">
        <f t="shared" ref="T74:AI74" si="109">B74-B62</f>
        <v>5.7119999999999891</v>
      </c>
      <c r="U74" s="107">
        <f t="shared" si="109"/>
        <v>-0.2629999999999999</v>
      </c>
      <c r="V74" s="107">
        <f t="shared" si="109"/>
        <v>6.2600000000000051</v>
      </c>
      <c r="W74" s="107">
        <f t="shared" si="109"/>
        <v>-22.629000000000133</v>
      </c>
      <c r="X74" s="107">
        <f t="shared" si="109"/>
        <v>3.3580000000000041</v>
      </c>
      <c r="Y74" s="107">
        <f t="shared" si="109"/>
        <v>9.5150000000000432</v>
      </c>
      <c r="Z74" s="107">
        <f t="shared" si="109"/>
        <v>-1.303000000000111</v>
      </c>
      <c r="AA74" s="107">
        <f t="shared" si="109"/>
        <v>2.3039999999999736</v>
      </c>
      <c r="AB74" s="107">
        <f t="shared" si="109"/>
        <v>4.2069999999999936</v>
      </c>
      <c r="AC74" s="107">
        <f t="shared" si="109"/>
        <v>-2.0869999999999891</v>
      </c>
      <c r="AD74" s="107">
        <f t="shared" si="109"/>
        <v>-7</v>
      </c>
      <c r="AE74" s="107">
        <f t="shared" si="109"/>
        <v>10.600999999999999</v>
      </c>
      <c r="AF74" s="107">
        <f t="shared" si="109"/>
        <v>9.1229999999999905</v>
      </c>
      <c r="AG74" s="107">
        <f t="shared" si="109"/>
        <v>3.2580000000000382</v>
      </c>
      <c r="AH74" s="107">
        <f t="shared" si="109"/>
        <v>4.6000000000000041E-2</v>
      </c>
      <c r="AI74" s="107">
        <f t="shared" si="109"/>
        <v>21.102000000001681</v>
      </c>
      <c r="AJ74" s="106"/>
      <c r="AK74" s="106"/>
      <c r="AL74" s="106"/>
      <c r="AN74" s="43">
        <v>41974</v>
      </c>
      <c r="AO74" s="45">
        <f t="shared" si="90"/>
        <v>0.14400000000000546</v>
      </c>
      <c r="AP74" s="45">
        <f t="shared" si="91"/>
        <v>-0.56099999999999994</v>
      </c>
      <c r="AQ74" s="45">
        <f t="shared" si="92"/>
        <v>0.50100000000000477</v>
      </c>
      <c r="AR74" s="45">
        <f t="shared" si="93"/>
        <v>-1.22199999999998</v>
      </c>
      <c r="AS74" s="45">
        <f t="shared" si="94"/>
        <v>0.22499999999999432</v>
      </c>
      <c r="AT74" s="45">
        <f t="shared" si="95"/>
        <v>-7.9110000000000014</v>
      </c>
      <c r="AU74" s="45">
        <f t="shared" si="96"/>
        <v>13.826000000000022</v>
      </c>
      <c r="AV74" s="45">
        <f t="shared" si="97"/>
        <v>6.5149999999999864</v>
      </c>
      <c r="AW74" s="45">
        <f t="shared" si="98"/>
        <v>2.5710000000000264</v>
      </c>
      <c r="AX74" s="45">
        <f t="shared" si="99"/>
        <v>-0.3019999999999925</v>
      </c>
      <c r="AY74" s="45">
        <f t="shared" si="100"/>
        <v>7.7540000000000191</v>
      </c>
      <c r="AZ74" s="45">
        <f t="shared" si="101"/>
        <v>-2.8310000000000173</v>
      </c>
      <c r="BA74" s="45">
        <f t="shared" si="102"/>
        <v>1.0609999999999786</v>
      </c>
      <c r="BB74" s="45">
        <f t="shared" si="103"/>
        <v>3.9980000000000473</v>
      </c>
      <c r="BC74" s="45"/>
      <c r="BD74" s="45">
        <f t="shared" si="23"/>
        <v>23.780000000001564</v>
      </c>
      <c r="BE74" s="17"/>
      <c r="BF74" s="166"/>
      <c r="BG74" s="167"/>
      <c r="BH74" s="171"/>
      <c r="BI74" s="36"/>
      <c r="BJ74" s="36"/>
      <c r="BK74" s="36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</row>
    <row r="75" spans="1:166" s="44" customFormat="1" ht="18" customHeight="1" x14ac:dyDescent="0.3">
      <c r="A75" s="88">
        <v>42005</v>
      </c>
      <c r="B75" s="89">
        <v>333.50299999999999</v>
      </c>
      <c r="C75" s="89">
        <v>12.708</v>
      </c>
      <c r="D75" s="89">
        <v>87.671999999999997</v>
      </c>
      <c r="E75" s="89">
        <v>1242.0889999999999</v>
      </c>
      <c r="F75" s="89">
        <v>67.938000000000002</v>
      </c>
      <c r="G75" s="89">
        <v>430.94799999999998</v>
      </c>
      <c r="H75" s="89">
        <v>1142.6790000000001</v>
      </c>
      <c r="I75" s="89">
        <v>280.137</v>
      </c>
      <c r="J75" s="89">
        <v>551.92700000000002</v>
      </c>
      <c r="K75" s="89">
        <v>158.60499999999999</v>
      </c>
      <c r="L75" s="89">
        <v>847.94600000000003</v>
      </c>
      <c r="M75" s="89">
        <v>365.99400000000003</v>
      </c>
      <c r="N75" s="89">
        <v>296.15499999999997</v>
      </c>
      <c r="O75" s="89">
        <v>377.99200000000002</v>
      </c>
      <c r="P75" s="89">
        <v>0.88700000000000001</v>
      </c>
      <c r="Q75" s="90">
        <v>6197.1799999999994</v>
      </c>
      <c r="R75" s="106"/>
      <c r="S75" s="106">
        <f t="shared" si="88"/>
        <v>42005</v>
      </c>
      <c r="T75" s="107">
        <f t="shared" ref="T75:AI75" si="110">B75-B63</f>
        <v>4.8589999999999804</v>
      </c>
      <c r="U75" s="107">
        <f t="shared" si="110"/>
        <v>8.6000000000000298E-2</v>
      </c>
      <c r="V75" s="107">
        <f t="shared" si="110"/>
        <v>6.1219999999999999</v>
      </c>
      <c r="W75" s="107">
        <f t="shared" si="110"/>
        <v>-17.070000000000164</v>
      </c>
      <c r="X75" s="107">
        <f t="shared" si="110"/>
        <v>3.0450000000000017</v>
      </c>
      <c r="Y75" s="107">
        <f t="shared" si="110"/>
        <v>14.687999999999988</v>
      </c>
      <c r="Z75" s="107">
        <f t="shared" si="110"/>
        <v>-0.77099999999995816</v>
      </c>
      <c r="AA75" s="107">
        <f t="shared" si="110"/>
        <v>4.2830000000000155</v>
      </c>
      <c r="AB75" s="107">
        <f t="shared" si="110"/>
        <v>4.9959999999999809</v>
      </c>
      <c r="AC75" s="107">
        <f t="shared" si="110"/>
        <v>-1.9380000000000166</v>
      </c>
      <c r="AD75" s="107">
        <f t="shared" si="110"/>
        <v>-3.2229999999999563</v>
      </c>
      <c r="AE75" s="107">
        <f t="shared" si="110"/>
        <v>14.682000000000016</v>
      </c>
      <c r="AF75" s="107">
        <f t="shared" si="110"/>
        <v>8.7519999999999527</v>
      </c>
      <c r="AG75" s="107">
        <f t="shared" si="110"/>
        <v>4.9329999999999927</v>
      </c>
      <c r="AH75" s="107">
        <f t="shared" si="110"/>
        <v>-1.100000000000001E-2</v>
      </c>
      <c r="AI75" s="107">
        <f t="shared" si="110"/>
        <v>43.432999999999083</v>
      </c>
      <c r="AJ75" s="106"/>
      <c r="AK75" s="106"/>
      <c r="AL75" s="106"/>
      <c r="AN75" s="43">
        <v>42005</v>
      </c>
      <c r="AO75" s="45">
        <f t="shared" si="90"/>
        <v>3.0480000000000018</v>
      </c>
      <c r="AP75" s="45">
        <f t="shared" si="91"/>
        <v>-4.2999999999999261E-2</v>
      </c>
      <c r="AQ75" s="45">
        <f t="shared" si="92"/>
        <v>0.57299999999999329</v>
      </c>
      <c r="AR75" s="45">
        <f t="shared" si="93"/>
        <v>-1.0879999999999654</v>
      </c>
      <c r="AS75" s="45">
        <f t="shared" si="94"/>
        <v>0.11100000000000421</v>
      </c>
      <c r="AT75" s="45">
        <f t="shared" si="95"/>
        <v>0.97299999999995634</v>
      </c>
      <c r="AU75" s="45">
        <f t="shared" si="96"/>
        <v>6.081000000000131</v>
      </c>
      <c r="AV75" s="45">
        <f t="shared" si="97"/>
        <v>17.800000000000011</v>
      </c>
      <c r="AW75" s="45">
        <f t="shared" si="98"/>
        <v>1.6820000000000164</v>
      </c>
      <c r="AX75" s="45">
        <f t="shared" si="99"/>
        <v>0.89399999999997704</v>
      </c>
      <c r="AY75" s="45">
        <f t="shared" si="100"/>
        <v>9.0049999999999955</v>
      </c>
      <c r="AZ75" s="45">
        <f t="shared" si="101"/>
        <v>-15.059999999999945</v>
      </c>
      <c r="BA75" s="45">
        <f t="shared" si="102"/>
        <v>1.1899999999999977</v>
      </c>
      <c r="BB75" s="45">
        <f t="shared" si="103"/>
        <v>3.0049999999999955</v>
      </c>
      <c r="BC75" s="45"/>
      <c r="BD75" s="45">
        <f t="shared" si="23"/>
        <v>28.153999999998632</v>
      </c>
      <c r="BE75" s="17"/>
      <c r="BF75" s="164">
        <v>2015</v>
      </c>
      <c r="BG75" s="167" t="s">
        <v>38</v>
      </c>
      <c r="BH75" s="168" t="str">
        <f>AU2</f>
        <v>Comercio y reparaciones</v>
      </c>
      <c r="BI75" s="36"/>
      <c r="BJ75" s="36"/>
      <c r="BK75" s="36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</row>
    <row r="76" spans="1:166" s="44" customFormat="1" ht="18" customHeight="1" x14ac:dyDescent="0.3">
      <c r="A76" s="91" t="s">
        <v>43</v>
      </c>
      <c r="B76" s="89">
        <v>341.81099999999998</v>
      </c>
      <c r="C76" s="89">
        <v>13.335000000000001</v>
      </c>
      <c r="D76" s="89">
        <v>88.116</v>
      </c>
      <c r="E76" s="89">
        <v>1248.481</v>
      </c>
      <c r="F76" s="89">
        <v>68.162000000000006</v>
      </c>
      <c r="G76" s="89">
        <v>435.28899999999999</v>
      </c>
      <c r="H76" s="89">
        <v>1139.672</v>
      </c>
      <c r="I76" s="89">
        <v>277.03899999999999</v>
      </c>
      <c r="J76" s="89">
        <v>551.19600000000003</v>
      </c>
      <c r="K76" s="89">
        <v>158.501</v>
      </c>
      <c r="L76" s="89">
        <v>849.96900000000005</v>
      </c>
      <c r="M76" s="89">
        <v>368.28399999999999</v>
      </c>
      <c r="N76" s="89">
        <v>296.21800000000002</v>
      </c>
      <c r="O76" s="89">
        <v>378.62400000000002</v>
      </c>
      <c r="P76" s="89">
        <v>0.88800000000000001</v>
      </c>
      <c r="Q76" s="90">
        <v>6215.5849999999991</v>
      </c>
      <c r="R76" s="106"/>
      <c r="S76" s="106" t="str">
        <f t="shared" si="88"/>
        <v>feb-15</v>
      </c>
      <c r="T76" s="107">
        <f t="shared" ref="T76:AI76" si="111">B76-B64</f>
        <v>10.891999999999996</v>
      </c>
      <c r="U76" s="107">
        <f t="shared" si="111"/>
        <v>0.18200000000000038</v>
      </c>
      <c r="V76" s="107">
        <f t="shared" si="111"/>
        <v>5.6020000000000039</v>
      </c>
      <c r="W76" s="107">
        <f t="shared" si="111"/>
        <v>-11.582000000000107</v>
      </c>
      <c r="X76" s="107">
        <f t="shared" si="111"/>
        <v>3.1090000000000089</v>
      </c>
      <c r="Y76" s="107">
        <f t="shared" si="111"/>
        <v>19.848000000000013</v>
      </c>
      <c r="Z76" s="107">
        <f t="shared" si="111"/>
        <v>2.9039999999999964</v>
      </c>
      <c r="AA76" s="107">
        <f t="shared" si="111"/>
        <v>5.7549999999999955</v>
      </c>
      <c r="AB76" s="107">
        <f t="shared" si="111"/>
        <v>5.8690000000000282</v>
      </c>
      <c r="AC76" s="107">
        <f t="shared" si="111"/>
        <v>-1.8419999999999845</v>
      </c>
      <c r="AD76" s="107">
        <f t="shared" si="111"/>
        <v>1.9780000000000655</v>
      </c>
      <c r="AE76" s="107">
        <f t="shared" si="111"/>
        <v>11.09699999999998</v>
      </c>
      <c r="AF76" s="107">
        <f t="shared" si="111"/>
        <v>8.6680000000000064</v>
      </c>
      <c r="AG76" s="107">
        <f t="shared" si="111"/>
        <v>5.174000000000035</v>
      </c>
      <c r="AH76" s="107">
        <f t="shared" si="111"/>
        <v>-2.4000000000000021E-2</v>
      </c>
      <c r="AI76" s="107">
        <f t="shared" si="111"/>
        <v>67.6299999999992</v>
      </c>
      <c r="AJ76" s="106"/>
      <c r="AK76" s="106"/>
      <c r="AL76" s="106"/>
      <c r="AN76" s="52" t="s">
        <v>43</v>
      </c>
      <c r="AO76" s="45">
        <f t="shared" si="90"/>
        <v>8.3079999999999927</v>
      </c>
      <c r="AP76" s="45">
        <f t="shared" si="91"/>
        <v>0.62700000000000067</v>
      </c>
      <c r="AQ76" s="45">
        <f t="shared" si="92"/>
        <v>0.44400000000000261</v>
      </c>
      <c r="AR76" s="45">
        <f t="shared" si="93"/>
        <v>6.3920000000000528</v>
      </c>
      <c r="AS76" s="45">
        <f t="shared" si="94"/>
        <v>0.22400000000000375</v>
      </c>
      <c r="AT76" s="45">
        <f t="shared" si="95"/>
        <v>4.3410000000000082</v>
      </c>
      <c r="AU76" s="45">
        <f t="shared" si="96"/>
        <v>-3.0070000000000618</v>
      </c>
      <c r="AV76" s="45">
        <f t="shared" si="97"/>
        <v>-3.0980000000000132</v>
      </c>
      <c r="AW76" s="45">
        <f t="shared" si="98"/>
        <v>-0.73099999999999454</v>
      </c>
      <c r="AX76" s="45">
        <f t="shared" si="99"/>
        <v>-0.10399999999998499</v>
      </c>
      <c r="AY76" s="45">
        <f t="shared" si="100"/>
        <v>2.0230000000000246</v>
      </c>
      <c r="AZ76" s="45">
        <f t="shared" si="101"/>
        <v>2.2899999999999636</v>
      </c>
      <c r="BA76" s="45">
        <f t="shared" si="102"/>
        <v>6.300000000004502E-2</v>
      </c>
      <c r="BB76" s="45">
        <f t="shared" si="103"/>
        <v>0.632000000000005</v>
      </c>
      <c r="BC76" s="45"/>
      <c r="BD76" s="45">
        <f t="shared" si="23"/>
        <v>18.404999999999745</v>
      </c>
      <c r="BE76" s="17"/>
      <c r="BF76" s="165"/>
      <c r="BG76" s="167"/>
      <c r="BH76" s="168"/>
      <c r="BI76" s="36"/>
      <c r="BJ76" s="36"/>
      <c r="BK76" s="36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</row>
    <row r="77" spans="1:166" s="44" customFormat="1" ht="18" customHeight="1" x14ac:dyDescent="0.3">
      <c r="A77" s="91" t="s">
        <v>44</v>
      </c>
      <c r="B77" s="89">
        <v>343.81099999999998</v>
      </c>
      <c r="C77" s="89">
        <v>13.635</v>
      </c>
      <c r="D77" s="89">
        <v>88.289000000000001</v>
      </c>
      <c r="E77" s="89">
        <v>1253.462</v>
      </c>
      <c r="F77" s="89">
        <v>68.182000000000002</v>
      </c>
      <c r="G77" s="89">
        <v>446.44799999999998</v>
      </c>
      <c r="H77" s="89">
        <v>1136.3779999999999</v>
      </c>
      <c r="I77" s="89">
        <v>263.642</v>
      </c>
      <c r="J77" s="89">
        <v>551.952</v>
      </c>
      <c r="K77" s="89">
        <v>158.83500000000001</v>
      </c>
      <c r="L77" s="89">
        <v>848.721</v>
      </c>
      <c r="M77" s="89">
        <v>381.41699999999997</v>
      </c>
      <c r="N77" s="89">
        <v>296.84500000000003</v>
      </c>
      <c r="O77" s="89">
        <v>376.25400000000002</v>
      </c>
      <c r="P77" s="89">
        <v>0.89100000000000001</v>
      </c>
      <c r="Q77" s="90">
        <v>6228.7619999999997</v>
      </c>
      <c r="R77" s="106"/>
      <c r="S77" s="106" t="str">
        <f t="shared" si="88"/>
        <v>mar-15</v>
      </c>
      <c r="T77" s="107">
        <f t="shared" ref="T77:AI77" si="112">B77-B65</f>
        <v>7.5179999999999723</v>
      </c>
      <c r="U77" s="107">
        <f t="shared" si="112"/>
        <v>0.57600000000000051</v>
      </c>
      <c r="V77" s="107">
        <f t="shared" si="112"/>
        <v>5.2579999999999956</v>
      </c>
      <c r="W77" s="107">
        <f t="shared" si="112"/>
        <v>-5.6169999999999618</v>
      </c>
      <c r="X77" s="107">
        <f t="shared" si="112"/>
        <v>3.0559999999999974</v>
      </c>
      <c r="Y77" s="107">
        <f t="shared" si="112"/>
        <v>29.019999999999982</v>
      </c>
      <c r="Z77" s="107">
        <f t="shared" si="112"/>
        <v>11.235999999999876</v>
      </c>
      <c r="AA77" s="107">
        <f t="shared" si="112"/>
        <v>4.9639999999999986</v>
      </c>
      <c r="AB77" s="107">
        <f t="shared" si="112"/>
        <v>7.6019999999999754</v>
      </c>
      <c r="AC77" s="107">
        <f t="shared" si="112"/>
        <v>-1.4120000000000061</v>
      </c>
      <c r="AD77" s="107">
        <f t="shared" si="112"/>
        <v>8.8920000000000528</v>
      </c>
      <c r="AE77" s="107">
        <f t="shared" si="112"/>
        <v>14.541999999999973</v>
      </c>
      <c r="AF77" s="107">
        <f t="shared" si="112"/>
        <v>9.80600000000004</v>
      </c>
      <c r="AG77" s="107">
        <f t="shared" si="112"/>
        <v>6.2680000000000291</v>
      </c>
      <c r="AH77" s="107">
        <f t="shared" si="112"/>
        <v>0</v>
      </c>
      <c r="AI77" s="107">
        <f t="shared" si="112"/>
        <v>101.70899999999983</v>
      </c>
      <c r="AJ77" s="106"/>
      <c r="AK77" s="106"/>
      <c r="AL77" s="106"/>
      <c r="AN77" s="52" t="s">
        <v>44</v>
      </c>
      <c r="AO77" s="45">
        <f t="shared" si="90"/>
        <v>2</v>
      </c>
      <c r="AP77" s="45">
        <f t="shared" si="91"/>
        <v>0.29999999999999893</v>
      </c>
      <c r="AQ77" s="45">
        <f t="shared" si="92"/>
        <v>0.17300000000000182</v>
      </c>
      <c r="AR77" s="45">
        <f t="shared" si="93"/>
        <v>4.9809999999999945</v>
      </c>
      <c r="AS77" s="45">
        <f t="shared" si="94"/>
        <v>1.9999999999996021E-2</v>
      </c>
      <c r="AT77" s="45">
        <f t="shared" si="95"/>
        <v>11.158999999999992</v>
      </c>
      <c r="AU77" s="45">
        <f t="shared" si="96"/>
        <v>-3.2940000000000964</v>
      </c>
      <c r="AV77" s="45">
        <f t="shared" si="97"/>
        <v>-13.396999999999991</v>
      </c>
      <c r="AW77" s="45">
        <f t="shared" si="98"/>
        <v>0.75599999999997181</v>
      </c>
      <c r="AX77" s="45">
        <f t="shared" si="99"/>
        <v>0.33400000000000318</v>
      </c>
      <c r="AY77" s="45">
        <f t="shared" si="100"/>
        <v>-1.2480000000000473</v>
      </c>
      <c r="AZ77" s="45">
        <f t="shared" si="101"/>
        <v>13.132999999999981</v>
      </c>
      <c r="BA77" s="45">
        <f t="shared" si="102"/>
        <v>0.62700000000000955</v>
      </c>
      <c r="BB77" s="45">
        <f t="shared" si="103"/>
        <v>-2.3700000000000045</v>
      </c>
      <c r="BC77" s="45"/>
      <c r="BD77" s="45">
        <f t="shared" si="23"/>
        <v>13.177000000000589</v>
      </c>
      <c r="BE77" s="17"/>
      <c r="BF77" s="165"/>
      <c r="BG77" s="167"/>
      <c r="BH77" s="168"/>
      <c r="BI77" s="36"/>
      <c r="BJ77" s="36"/>
      <c r="BK77" s="36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</row>
    <row r="78" spans="1:166" s="44" customFormat="1" ht="18" customHeight="1" x14ac:dyDescent="0.3">
      <c r="A78" s="91" t="s">
        <v>45</v>
      </c>
      <c r="B78" s="89">
        <v>336.12599999999998</v>
      </c>
      <c r="C78" s="89">
        <v>13.343</v>
      </c>
      <c r="D78" s="89">
        <v>88.18</v>
      </c>
      <c r="E78" s="89">
        <v>1254.039</v>
      </c>
      <c r="F78" s="89">
        <v>68.403999999999996</v>
      </c>
      <c r="G78" s="89">
        <v>451.82</v>
      </c>
      <c r="H78" s="89">
        <v>1133.5999999999999</v>
      </c>
      <c r="I78" s="89">
        <v>259.68200000000002</v>
      </c>
      <c r="J78" s="89">
        <v>553.12199999999996</v>
      </c>
      <c r="K78" s="89">
        <v>158.72999999999999</v>
      </c>
      <c r="L78" s="89">
        <v>844.08299999999997</v>
      </c>
      <c r="M78" s="89">
        <v>390.05599999999998</v>
      </c>
      <c r="N78" s="89">
        <v>296.94299999999998</v>
      </c>
      <c r="O78" s="89">
        <v>375.334</v>
      </c>
      <c r="P78" s="89">
        <v>0.86299999999999999</v>
      </c>
      <c r="Q78" s="90">
        <v>6224.3249999999998</v>
      </c>
      <c r="R78" s="106"/>
      <c r="S78" s="106" t="str">
        <f t="shared" si="88"/>
        <v>abr-15</v>
      </c>
      <c r="T78" s="107">
        <f t="shared" ref="T78:AI78" si="113">B78-B66</f>
        <v>7.8559999999999945</v>
      </c>
      <c r="U78" s="107">
        <f t="shared" si="113"/>
        <v>0.23099999999999987</v>
      </c>
      <c r="V78" s="107">
        <f t="shared" si="113"/>
        <v>4.8100000000000023</v>
      </c>
      <c r="W78" s="107">
        <f t="shared" si="113"/>
        <v>-0.83799999999996544</v>
      </c>
      <c r="X78" s="107">
        <f t="shared" si="113"/>
        <v>2.8799999999999955</v>
      </c>
      <c r="Y78" s="107">
        <f t="shared" si="113"/>
        <v>34.988</v>
      </c>
      <c r="Z78" s="107">
        <f t="shared" si="113"/>
        <v>15.587999999999965</v>
      </c>
      <c r="AA78" s="107">
        <f t="shared" si="113"/>
        <v>7.7400000000000091</v>
      </c>
      <c r="AB78" s="107">
        <f t="shared" si="113"/>
        <v>9.1229999999999336</v>
      </c>
      <c r="AC78" s="107">
        <f t="shared" si="113"/>
        <v>-1.2890000000000157</v>
      </c>
      <c r="AD78" s="107">
        <f t="shared" si="113"/>
        <v>11.773000000000025</v>
      </c>
      <c r="AE78" s="107">
        <f t="shared" si="113"/>
        <v>16.603000000000009</v>
      </c>
      <c r="AF78" s="107">
        <f t="shared" si="113"/>
        <v>10.411999999999978</v>
      </c>
      <c r="AG78" s="107">
        <f t="shared" si="113"/>
        <v>8.0269999999999868</v>
      </c>
      <c r="AH78" s="107">
        <f t="shared" si="113"/>
        <v>-1.9000000000000017E-2</v>
      </c>
      <c r="AI78" s="107">
        <f t="shared" si="113"/>
        <v>127.88500000000113</v>
      </c>
      <c r="AJ78" s="106"/>
      <c r="AK78" s="106"/>
      <c r="AL78" s="106"/>
      <c r="AN78" s="52" t="s">
        <v>45</v>
      </c>
      <c r="AO78" s="45">
        <f t="shared" si="90"/>
        <v>-7.6850000000000023</v>
      </c>
      <c r="AP78" s="45">
        <f t="shared" si="91"/>
        <v>-0.29199999999999982</v>
      </c>
      <c r="AQ78" s="45">
        <f t="shared" si="92"/>
        <v>-0.10899999999999466</v>
      </c>
      <c r="AR78" s="45">
        <f t="shared" si="93"/>
        <v>0.57699999999999818</v>
      </c>
      <c r="AS78" s="45">
        <f t="shared" si="94"/>
        <v>0.2219999999999942</v>
      </c>
      <c r="AT78" s="45">
        <f t="shared" si="95"/>
        <v>5.3720000000000141</v>
      </c>
      <c r="AU78" s="45">
        <f t="shared" si="96"/>
        <v>-2.77800000000002</v>
      </c>
      <c r="AV78" s="45">
        <f t="shared" si="97"/>
        <v>-3.9599999999999795</v>
      </c>
      <c r="AW78" s="45">
        <f t="shared" si="98"/>
        <v>1.1699999999999591</v>
      </c>
      <c r="AX78" s="45">
        <f t="shared" si="99"/>
        <v>-0.10500000000001819</v>
      </c>
      <c r="AY78" s="45">
        <f t="shared" si="100"/>
        <v>-4.6380000000000337</v>
      </c>
      <c r="AZ78" s="45">
        <f t="shared" si="101"/>
        <v>8.63900000000001</v>
      </c>
      <c r="BA78" s="45">
        <f t="shared" si="102"/>
        <v>9.7999999999956344E-2</v>
      </c>
      <c r="BB78" s="45">
        <f t="shared" si="103"/>
        <v>-0.92000000000001592</v>
      </c>
      <c r="BC78" s="45"/>
      <c r="BD78" s="45">
        <f t="shared" si="23"/>
        <v>-4.4369999999998981</v>
      </c>
      <c r="BE78" s="17"/>
      <c r="BF78" s="165"/>
      <c r="BG78" s="167"/>
      <c r="BH78" s="168"/>
      <c r="BI78" s="36"/>
      <c r="BJ78" s="36"/>
      <c r="BK78" s="36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</row>
    <row r="79" spans="1:166" s="44" customFormat="1" ht="18" customHeight="1" x14ac:dyDescent="0.3">
      <c r="A79" s="91" t="s">
        <v>46</v>
      </c>
      <c r="B79" s="89">
        <v>322.72800000000001</v>
      </c>
      <c r="C79" s="89">
        <v>13.407</v>
      </c>
      <c r="D79" s="89">
        <v>87.906999999999996</v>
      </c>
      <c r="E79" s="89">
        <v>1252.4169999999999</v>
      </c>
      <c r="F79" s="89">
        <v>68.97</v>
      </c>
      <c r="G79" s="89">
        <v>456.47899999999998</v>
      </c>
      <c r="H79" s="89">
        <v>1131.788</v>
      </c>
      <c r="I79" s="89">
        <v>254.488</v>
      </c>
      <c r="J79" s="89">
        <v>553.471</v>
      </c>
      <c r="K79" s="89">
        <v>158.97800000000001</v>
      </c>
      <c r="L79" s="89">
        <v>832.71500000000003</v>
      </c>
      <c r="M79" s="89">
        <v>392.49900000000002</v>
      </c>
      <c r="N79" s="89">
        <v>297.137</v>
      </c>
      <c r="O79" s="89">
        <v>373.839</v>
      </c>
      <c r="P79" s="89">
        <v>0.83199999999999996</v>
      </c>
      <c r="Q79" s="90">
        <v>6197.6549999999997</v>
      </c>
      <c r="R79" s="106"/>
      <c r="S79" s="106" t="str">
        <f t="shared" si="88"/>
        <v>may-15</v>
      </c>
      <c r="T79" s="107">
        <f t="shared" ref="T79:AI79" si="114">B79-B67</f>
        <v>1.9180000000000064</v>
      </c>
      <c r="U79" s="107">
        <f t="shared" si="114"/>
        <v>0.10200000000000031</v>
      </c>
      <c r="V79" s="107">
        <f t="shared" si="114"/>
        <v>4.2299999999999898</v>
      </c>
      <c r="W79" s="107">
        <f t="shared" si="114"/>
        <v>3.8489999999999327</v>
      </c>
      <c r="X79" s="107">
        <f t="shared" si="114"/>
        <v>3.0819999999999936</v>
      </c>
      <c r="Y79" s="107">
        <f t="shared" si="114"/>
        <v>35.97399999999999</v>
      </c>
      <c r="Z79" s="107">
        <f t="shared" si="114"/>
        <v>16.377999999999929</v>
      </c>
      <c r="AA79" s="107">
        <f t="shared" si="114"/>
        <v>6.5999999999999943</v>
      </c>
      <c r="AB79" s="107">
        <f t="shared" si="114"/>
        <v>9.4230000000000018</v>
      </c>
      <c r="AC79" s="107">
        <f t="shared" si="114"/>
        <v>-1.1059999999999945</v>
      </c>
      <c r="AD79" s="107">
        <f t="shared" si="114"/>
        <v>7.8070000000000164</v>
      </c>
      <c r="AE79" s="107">
        <f t="shared" si="114"/>
        <v>14.891999999999996</v>
      </c>
      <c r="AF79" s="107">
        <f t="shared" si="114"/>
        <v>10.76400000000001</v>
      </c>
      <c r="AG79" s="107">
        <f t="shared" si="114"/>
        <v>7.0040000000000191</v>
      </c>
      <c r="AH79" s="107">
        <f t="shared" si="114"/>
        <v>-5.4000000000000048E-2</v>
      </c>
      <c r="AI79" s="107">
        <f t="shared" si="114"/>
        <v>120.86299999999937</v>
      </c>
      <c r="AJ79" s="106"/>
      <c r="AK79" s="106"/>
      <c r="AL79" s="106"/>
      <c r="AN79" s="52" t="s">
        <v>46</v>
      </c>
      <c r="AO79" s="45">
        <f t="shared" si="90"/>
        <v>-13.397999999999968</v>
      </c>
      <c r="AP79" s="45">
        <f t="shared" si="91"/>
        <v>6.4000000000000057E-2</v>
      </c>
      <c r="AQ79" s="45">
        <f t="shared" si="92"/>
        <v>-0.27300000000001035</v>
      </c>
      <c r="AR79" s="45">
        <f t="shared" si="93"/>
        <v>-1.6220000000000709</v>
      </c>
      <c r="AS79" s="45">
        <f t="shared" si="94"/>
        <v>0.5660000000000025</v>
      </c>
      <c r="AT79" s="45">
        <f t="shared" si="95"/>
        <v>4.6589999999999918</v>
      </c>
      <c r="AU79" s="45">
        <f t="shared" si="96"/>
        <v>-1.8119999999998981</v>
      </c>
      <c r="AV79" s="45">
        <f t="shared" si="97"/>
        <v>-5.1940000000000168</v>
      </c>
      <c r="AW79" s="45">
        <f t="shared" si="98"/>
        <v>0.34900000000004638</v>
      </c>
      <c r="AX79" s="45">
        <f t="shared" si="99"/>
        <v>0.24800000000001887</v>
      </c>
      <c r="AY79" s="45">
        <f t="shared" si="100"/>
        <v>-11.367999999999938</v>
      </c>
      <c r="AZ79" s="45">
        <f t="shared" si="101"/>
        <v>2.4430000000000405</v>
      </c>
      <c r="BA79" s="45">
        <f t="shared" si="102"/>
        <v>0.19400000000001683</v>
      </c>
      <c r="BB79" s="45">
        <f t="shared" si="103"/>
        <v>-1.4950000000000045</v>
      </c>
      <c r="BC79" s="45"/>
      <c r="BD79" s="45">
        <f t="shared" si="23"/>
        <v>-26.670000000000073</v>
      </c>
      <c r="BE79" s="17"/>
      <c r="BF79" s="165"/>
      <c r="BG79" s="167" t="s">
        <v>39</v>
      </c>
      <c r="BH79" s="169" t="str">
        <f>AW2</f>
        <v>Transporte, almacenamiento
 y comunicación</v>
      </c>
      <c r="BI79" s="36"/>
      <c r="BJ79" s="36"/>
      <c r="BK79" s="36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</row>
    <row r="80" spans="1:166" s="44" customFormat="1" ht="18" customHeight="1" x14ac:dyDescent="0.5">
      <c r="A80" s="91" t="s">
        <v>47</v>
      </c>
      <c r="B80" s="89">
        <v>320.13</v>
      </c>
      <c r="C80" s="89">
        <v>13.297000000000001</v>
      </c>
      <c r="D80" s="89">
        <v>87.55</v>
      </c>
      <c r="E80" s="89">
        <v>1253.1559999999999</v>
      </c>
      <c r="F80" s="89">
        <v>69.072000000000003</v>
      </c>
      <c r="G80" s="89">
        <v>463.08</v>
      </c>
      <c r="H80" s="89">
        <v>1135.3489999999999</v>
      </c>
      <c r="I80" s="89">
        <v>253.791</v>
      </c>
      <c r="J80" s="89">
        <v>554.42999999999995</v>
      </c>
      <c r="K80" s="89">
        <v>159.61099999999999</v>
      </c>
      <c r="L80" s="89">
        <v>836.93600000000004</v>
      </c>
      <c r="M80" s="89">
        <v>395.79300000000001</v>
      </c>
      <c r="N80" s="89">
        <v>298.48</v>
      </c>
      <c r="O80" s="89">
        <v>374.54500000000002</v>
      </c>
      <c r="P80" s="89">
        <v>0.82799999999999996</v>
      </c>
      <c r="Q80" s="90">
        <v>6216.0479999999998</v>
      </c>
      <c r="R80" s="106"/>
      <c r="S80" s="106" t="str">
        <f t="shared" si="88"/>
        <v>jun-15</v>
      </c>
      <c r="T80" s="107">
        <f t="shared" ref="T80:AI80" si="115">B80-B68</f>
        <v>-2.1070000000000277</v>
      </c>
      <c r="U80" s="107">
        <f t="shared" si="115"/>
        <v>-0.38299999999999912</v>
      </c>
      <c r="V80" s="107">
        <f t="shared" si="115"/>
        <v>3.4399999999999977</v>
      </c>
      <c r="W80" s="107">
        <f t="shared" si="115"/>
        <v>7.0750000000000455</v>
      </c>
      <c r="X80" s="107">
        <f t="shared" si="115"/>
        <v>2.9720000000000084</v>
      </c>
      <c r="Y80" s="107">
        <f t="shared" si="115"/>
        <v>41.743999999999971</v>
      </c>
      <c r="Z80" s="107">
        <f t="shared" si="115"/>
        <v>20.105999999999995</v>
      </c>
      <c r="AA80" s="107">
        <f t="shared" si="115"/>
        <v>6.7849999999999966</v>
      </c>
      <c r="AB80" s="107">
        <f t="shared" si="115"/>
        <v>9.5629999999999882</v>
      </c>
      <c r="AC80" s="107">
        <f t="shared" si="115"/>
        <v>-0.15399999999999636</v>
      </c>
      <c r="AD80" s="107">
        <f t="shared" si="115"/>
        <v>16.658999999999992</v>
      </c>
      <c r="AE80" s="107">
        <f t="shared" si="115"/>
        <v>14.199999999999989</v>
      </c>
      <c r="AF80" s="107">
        <f t="shared" si="115"/>
        <v>11.024000000000001</v>
      </c>
      <c r="AG80" s="107">
        <f t="shared" si="115"/>
        <v>9.9700000000000273</v>
      </c>
      <c r="AH80" s="107">
        <f t="shared" si="115"/>
        <v>-5.9000000000000052E-2</v>
      </c>
      <c r="AI80" s="107">
        <f t="shared" si="115"/>
        <v>140.83500000000004</v>
      </c>
      <c r="AJ80" s="106"/>
      <c r="AK80" s="106"/>
      <c r="AL80" s="106"/>
      <c r="AN80" s="52" t="s">
        <v>47</v>
      </c>
      <c r="AO80" s="45">
        <f t="shared" si="90"/>
        <v>-2.5980000000000132</v>
      </c>
      <c r="AP80" s="45">
        <f t="shared" si="91"/>
        <v>-0.10999999999999943</v>
      </c>
      <c r="AQ80" s="45">
        <f t="shared" si="92"/>
        <v>-0.35699999999999932</v>
      </c>
      <c r="AR80" s="45">
        <f t="shared" si="93"/>
        <v>0.73900000000003274</v>
      </c>
      <c r="AS80" s="45">
        <f t="shared" si="94"/>
        <v>0.10200000000000387</v>
      </c>
      <c r="AT80" s="45">
        <f t="shared" si="95"/>
        <v>6.6009999999999991</v>
      </c>
      <c r="AU80" s="45">
        <f t="shared" si="96"/>
        <v>3.5609999999999218</v>
      </c>
      <c r="AV80" s="45">
        <f t="shared" si="97"/>
        <v>-0.69700000000000273</v>
      </c>
      <c r="AW80" s="45">
        <f t="shared" si="98"/>
        <v>0.95899999999994634</v>
      </c>
      <c r="AX80" s="45">
        <f t="shared" si="99"/>
        <v>0.63299999999998136</v>
      </c>
      <c r="AY80" s="45">
        <f t="shared" si="100"/>
        <v>4.2210000000000036</v>
      </c>
      <c r="AZ80" s="45">
        <f t="shared" si="101"/>
        <v>3.2939999999999827</v>
      </c>
      <c r="BA80" s="45">
        <f t="shared" si="102"/>
        <v>1.3430000000000177</v>
      </c>
      <c r="BB80" s="45">
        <f t="shared" si="103"/>
        <v>0.70600000000001728</v>
      </c>
      <c r="BC80" s="45"/>
      <c r="BD80" s="45">
        <f t="shared" si="23"/>
        <v>18.393000000000029</v>
      </c>
      <c r="BE80" s="17"/>
      <c r="BF80" s="165"/>
      <c r="BG80" s="167"/>
      <c r="BH80" s="170"/>
      <c r="BI80" s="36"/>
      <c r="BJ80" s="36"/>
      <c r="BK80" s="36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53" t="s">
        <v>48</v>
      </c>
      <c r="CA80" s="54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</row>
    <row r="81" spans="1:166" s="44" customFormat="1" ht="18" customHeight="1" x14ac:dyDescent="0.3">
      <c r="A81" s="91" t="s">
        <v>49</v>
      </c>
      <c r="B81" s="89">
        <v>317.46800000000002</v>
      </c>
      <c r="C81" s="89">
        <v>12.846</v>
      </c>
      <c r="D81" s="89">
        <v>87.509</v>
      </c>
      <c r="E81" s="89">
        <v>1253.682</v>
      </c>
      <c r="F81" s="89">
        <v>69.599000000000004</v>
      </c>
      <c r="G81" s="89">
        <v>464.173</v>
      </c>
      <c r="H81" s="89">
        <v>1137.6089999999999</v>
      </c>
      <c r="I81" s="89">
        <v>258.09300000000002</v>
      </c>
      <c r="J81" s="89">
        <v>557.26499999999999</v>
      </c>
      <c r="K81" s="89">
        <v>160.35</v>
      </c>
      <c r="L81" s="89">
        <v>835.41899999999998</v>
      </c>
      <c r="M81" s="89">
        <v>392.39100000000002</v>
      </c>
      <c r="N81" s="89">
        <v>300.41800000000001</v>
      </c>
      <c r="O81" s="89">
        <v>375.75400000000002</v>
      </c>
      <c r="P81" s="89">
        <v>0.83099999999999996</v>
      </c>
      <c r="Q81" s="90">
        <v>6223.4069999999992</v>
      </c>
      <c r="R81" s="106"/>
      <c r="S81" s="106" t="str">
        <f t="shared" si="88"/>
        <v>jul-15</v>
      </c>
      <c r="T81" s="107">
        <f t="shared" ref="T81:AI81" si="116">B81-B69</f>
        <v>-4.2599999999999909</v>
      </c>
      <c r="U81" s="107">
        <f t="shared" si="116"/>
        <v>-0.68699999999999939</v>
      </c>
      <c r="V81" s="107">
        <f t="shared" si="116"/>
        <v>3.2120000000000033</v>
      </c>
      <c r="W81" s="107">
        <f t="shared" si="116"/>
        <v>9.2249999999999091</v>
      </c>
      <c r="X81" s="107">
        <f t="shared" si="116"/>
        <v>3.1899999999999977</v>
      </c>
      <c r="Y81" s="107">
        <f t="shared" si="116"/>
        <v>40.411000000000001</v>
      </c>
      <c r="Z81" s="107">
        <f t="shared" si="116"/>
        <v>20.797000000000025</v>
      </c>
      <c r="AA81" s="107">
        <f t="shared" si="116"/>
        <v>7.8250000000000171</v>
      </c>
      <c r="AB81" s="107">
        <f t="shared" si="116"/>
        <v>11.778999999999996</v>
      </c>
      <c r="AC81" s="107">
        <f t="shared" si="116"/>
        <v>3.0000000000001137E-2</v>
      </c>
      <c r="AD81" s="107">
        <f t="shared" si="116"/>
        <v>16.787000000000035</v>
      </c>
      <c r="AE81" s="107">
        <f t="shared" si="116"/>
        <v>13.934000000000026</v>
      </c>
      <c r="AF81" s="107">
        <f t="shared" si="116"/>
        <v>11.900000000000034</v>
      </c>
      <c r="AG81" s="107">
        <f t="shared" si="116"/>
        <v>8.8269999999999982</v>
      </c>
      <c r="AH81" s="107">
        <f t="shared" si="116"/>
        <v>-5.8000000000000052E-2</v>
      </c>
      <c r="AI81" s="107">
        <f t="shared" si="116"/>
        <v>142.91199999999935</v>
      </c>
      <c r="AJ81" s="106"/>
      <c r="AK81" s="106"/>
      <c r="AL81" s="106"/>
      <c r="AN81" s="52" t="s">
        <v>49</v>
      </c>
      <c r="AO81" s="45">
        <f t="shared" si="90"/>
        <v>-2.6619999999999777</v>
      </c>
      <c r="AP81" s="45">
        <f t="shared" si="91"/>
        <v>-0.45100000000000051</v>
      </c>
      <c r="AQ81" s="45">
        <f t="shared" si="92"/>
        <v>-4.0999999999996817E-2</v>
      </c>
      <c r="AR81" s="45">
        <f t="shared" si="93"/>
        <v>0.5260000000000673</v>
      </c>
      <c r="AS81" s="45">
        <f t="shared" si="94"/>
        <v>0.52700000000000102</v>
      </c>
      <c r="AT81" s="45">
        <f t="shared" si="95"/>
        <v>1.0930000000000177</v>
      </c>
      <c r="AU81" s="45">
        <f t="shared" si="96"/>
        <v>2.2599999999999909</v>
      </c>
      <c r="AV81" s="45">
        <f t="shared" si="97"/>
        <v>4.3020000000000209</v>
      </c>
      <c r="AW81" s="45">
        <f t="shared" si="98"/>
        <v>2.8350000000000364</v>
      </c>
      <c r="AX81" s="45">
        <f t="shared" si="99"/>
        <v>0.73900000000000432</v>
      </c>
      <c r="AY81" s="45">
        <f t="shared" si="100"/>
        <v>-1.5170000000000528</v>
      </c>
      <c r="AZ81" s="45">
        <f t="shared" si="101"/>
        <v>-3.4019999999999868</v>
      </c>
      <c r="BA81" s="45">
        <f t="shared" si="102"/>
        <v>1.9379999999999882</v>
      </c>
      <c r="BB81" s="45">
        <f t="shared" si="103"/>
        <v>1.2090000000000032</v>
      </c>
      <c r="BC81" s="45"/>
      <c r="BD81" s="45">
        <f t="shared" si="23"/>
        <v>7.3589999999994689</v>
      </c>
      <c r="BE81" s="17"/>
      <c r="BF81" s="165"/>
      <c r="BG81" s="167"/>
      <c r="BH81" s="170"/>
      <c r="BI81" s="36"/>
      <c r="BJ81" s="36"/>
      <c r="BK81" s="36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</row>
    <row r="82" spans="1:166" s="44" customFormat="1" ht="18" customHeight="1" x14ac:dyDescent="0.3">
      <c r="A82" s="91" t="s">
        <v>50</v>
      </c>
      <c r="B82" s="89">
        <v>313.05799999999999</v>
      </c>
      <c r="C82" s="89">
        <v>12.834</v>
      </c>
      <c r="D82" s="89">
        <v>87.566000000000003</v>
      </c>
      <c r="E82" s="89">
        <v>1253.856</v>
      </c>
      <c r="F82" s="89">
        <v>69.734999999999999</v>
      </c>
      <c r="G82" s="89">
        <v>460.37599999999998</v>
      </c>
      <c r="H82" s="89">
        <v>1139.796</v>
      </c>
      <c r="I82" s="89">
        <v>258.55900000000003</v>
      </c>
      <c r="J82" s="89">
        <v>558.37800000000004</v>
      </c>
      <c r="K82" s="89">
        <v>160.261</v>
      </c>
      <c r="L82" s="89">
        <v>847.11199999999997</v>
      </c>
      <c r="M82" s="89">
        <v>395.32499999999999</v>
      </c>
      <c r="N82" s="89">
        <v>301.41000000000003</v>
      </c>
      <c r="O82" s="89">
        <v>375.37099999999998</v>
      </c>
      <c r="P82" s="89">
        <v>0.80300000000000005</v>
      </c>
      <c r="Q82" s="90">
        <v>6234.44</v>
      </c>
      <c r="R82" s="106"/>
      <c r="S82" s="106" t="str">
        <f t="shared" si="88"/>
        <v>ago-15</v>
      </c>
      <c r="T82" s="107">
        <f t="shared" ref="T82:AI82" si="117">B82-B70</f>
        <v>-5.1129999999999995</v>
      </c>
      <c r="U82" s="107">
        <f t="shared" si="117"/>
        <v>-0.30700000000000038</v>
      </c>
      <c r="V82" s="107">
        <f t="shared" si="117"/>
        <v>2.7510000000000048</v>
      </c>
      <c r="W82" s="107">
        <f t="shared" si="117"/>
        <v>11.115999999999985</v>
      </c>
      <c r="X82" s="107">
        <f t="shared" si="117"/>
        <v>3.1700000000000017</v>
      </c>
      <c r="Y82" s="107">
        <f t="shared" si="117"/>
        <v>36.125</v>
      </c>
      <c r="Z82" s="107">
        <f t="shared" si="117"/>
        <v>22.650000000000091</v>
      </c>
      <c r="AA82" s="107">
        <f t="shared" si="117"/>
        <v>8.5530000000000257</v>
      </c>
      <c r="AB82" s="107">
        <f t="shared" si="117"/>
        <v>13.051000000000045</v>
      </c>
      <c r="AC82" s="107">
        <f t="shared" si="117"/>
        <v>0.12899999999999068</v>
      </c>
      <c r="AD82" s="107">
        <f t="shared" si="117"/>
        <v>31.175999999999931</v>
      </c>
      <c r="AE82" s="107">
        <f t="shared" si="117"/>
        <v>14.642999999999972</v>
      </c>
      <c r="AF82" s="107">
        <f t="shared" si="117"/>
        <v>12.138000000000034</v>
      </c>
      <c r="AG82" s="107">
        <f t="shared" si="117"/>
        <v>7.5889999999999986</v>
      </c>
      <c r="AH82" s="107">
        <f t="shared" si="117"/>
        <v>-0.10099999999999998</v>
      </c>
      <c r="AI82" s="107">
        <f t="shared" si="117"/>
        <v>157.57000000000062</v>
      </c>
      <c r="AJ82" s="106"/>
      <c r="AK82" s="106"/>
      <c r="AL82" s="106"/>
      <c r="AN82" s="52" t="s">
        <v>50</v>
      </c>
      <c r="AO82" s="45">
        <f t="shared" si="90"/>
        <v>-4.410000000000025</v>
      </c>
      <c r="AP82" s="45">
        <f t="shared" si="91"/>
        <v>-1.2000000000000455E-2</v>
      </c>
      <c r="AQ82" s="45">
        <f t="shared" si="92"/>
        <v>5.700000000000216E-2</v>
      </c>
      <c r="AR82" s="45">
        <f t="shared" si="93"/>
        <v>0.17399999999997817</v>
      </c>
      <c r="AS82" s="45">
        <f t="shared" si="94"/>
        <v>0.13599999999999568</v>
      </c>
      <c r="AT82" s="45">
        <f t="shared" si="95"/>
        <v>-3.7970000000000255</v>
      </c>
      <c r="AU82" s="45">
        <f t="shared" si="96"/>
        <v>2.1870000000001255</v>
      </c>
      <c r="AV82" s="45">
        <f t="shared" si="97"/>
        <v>0.46600000000000819</v>
      </c>
      <c r="AW82" s="45">
        <f t="shared" si="98"/>
        <v>1.1130000000000564</v>
      </c>
      <c r="AX82" s="45">
        <f t="shared" si="99"/>
        <v>-8.8999999999998636E-2</v>
      </c>
      <c r="AY82" s="45">
        <f t="shared" si="100"/>
        <v>11.692999999999984</v>
      </c>
      <c r="AZ82" s="45">
        <f t="shared" si="101"/>
        <v>2.9339999999999691</v>
      </c>
      <c r="BA82" s="45">
        <f t="shared" si="102"/>
        <v>0.99200000000001864</v>
      </c>
      <c r="BB82" s="45">
        <f t="shared" si="103"/>
        <v>-0.3830000000000382</v>
      </c>
      <c r="BC82" s="45"/>
      <c r="BD82" s="45">
        <f t="shared" si="23"/>
        <v>11.033000000000357</v>
      </c>
      <c r="BE82" s="17"/>
      <c r="BF82" s="165"/>
      <c r="BG82" s="167"/>
      <c r="BH82" s="171"/>
      <c r="BI82" s="36"/>
      <c r="BJ82" s="36"/>
      <c r="BK82" s="36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</row>
    <row r="83" spans="1:166" s="44" customFormat="1" ht="18" customHeight="1" x14ac:dyDescent="0.45">
      <c r="A83" s="91" t="s">
        <v>51</v>
      </c>
      <c r="B83" s="89">
        <v>314.83499999999998</v>
      </c>
      <c r="C83" s="89">
        <v>12.901999999999999</v>
      </c>
      <c r="D83" s="89">
        <v>87.366</v>
      </c>
      <c r="E83" s="89">
        <v>1256.9960000000001</v>
      </c>
      <c r="F83" s="89">
        <v>69.846999999999994</v>
      </c>
      <c r="G83" s="89">
        <v>462.62799999999999</v>
      </c>
      <c r="H83" s="89">
        <v>1140.106</v>
      </c>
      <c r="I83" s="89">
        <v>259.96499999999997</v>
      </c>
      <c r="J83" s="89">
        <v>560.67399999999998</v>
      </c>
      <c r="K83" s="89">
        <v>160.78299999999999</v>
      </c>
      <c r="L83" s="89">
        <v>837.45600000000002</v>
      </c>
      <c r="M83" s="89">
        <v>396.12400000000002</v>
      </c>
      <c r="N83" s="89">
        <v>302.18900000000002</v>
      </c>
      <c r="O83" s="89">
        <v>374.88499999999999</v>
      </c>
      <c r="P83" s="89">
        <v>0.80300000000000005</v>
      </c>
      <c r="Q83" s="90">
        <v>6237.5590000000011</v>
      </c>
      <c r="R83" s="106"/>
      <c r="S83" s="106" t="str">
        <f t="shared" si="88"/>
        <v>sep-15</v>
      </c>
      <c r="T83" s="107">
        <f t="shared" ref="T83:AI83" si="118">B83-B71</f>
        <v>-7.1990000000000123</v>
      </c>
      <c r="U83" s="107">
        <f t="shared" si="118"/>
        <v>-0.29499999999999993</v>
      </c>
      <c r="V83" s="107">
        <f t="shared" si="118"/>
        <v>2.1479999999999961</v>
      </c>
      <c r="W83" s="107">
        <f t="shared" si="118"/>
        <v>12.830000000000155</v>
      </c>
      <c r="X83" s="107">
        <f t="shared" si="118"/>
        <v>3.1400000000000006</v>
      </c>
      <c r="Y83" s="107">
        <f t="shared" si="118"/>
        <v>32.641999999999996</v>
      </c>
      <c r="Z83" s="107">
        <f t="shared" si="118"/>
        <v>23.791999999999916</v>
      </c>
      <c r="AA83" s="107">
        <f t="shared" si="118"/>
        <v>9.3989999999999725</v>
      </c>
      <c r="AB83" s="107">
        <f t="shared" si="118"/>
        <v>13.932999999999993</v>
      </c>
      <c r="AC83" s="107">
        <f t="shared" si="118"/>
        <v>2.5009999999999764</v>
      </c>
      <c r="AD83" s="107">
        <f t="shared" si="118"/>
        <v>18.663999999999987</v>
      </c>
      <c r="AE83" s="107">
        <f t="shared" si="118"/>
        <v>12.071000000000026</v>
      </c>
      <c r="AF83" s="107">
        <f t="shared" si="118"/>
        <v>9.799000000000035</v>
      </c>
      <c r="AG83" s="107">
        <f t="shared" si="118"/>
        <v>7.1769999999999641</v>
      </c>
      <c r="AH83" s="107">
        <f t="shared" si="118"/>
        <v>-7.8999999999999959E-2</v>
      </c>
      <c r="AI83" s="107">
        <f t="shared" si="118"/>
        <v>140.52300000000105</v>
      </c>
      <c r="AJ83" s="106"/>
      <c r="AK83" s="106"/>
      <c r="AL83" s="106"/>
      <c r="AN83" s="52" t="s">
        <v>51</v>
      </c>
      <c r="AO83" s="45">
        <f t="shared" si="90"/>
        <v>1.7769999999999868</v>
      </c>
      <c r="AP83" s="45">
        <f t="shared" si="91"/>
        <v>6.7999999999999616E-2</v>
      </c>
      <c r="AQ83" s="45">
        <f t="shared" si="92"/>
        <v>-0.20000000000000284</v>
      </c>
      <c r="AR83" s="45">
        <f t="shared" si="93"/>
        <v>3.1400000000001</v>
      </c>
      <c r="AS83" s="45">
        <f t="shared" si="94"/>
        <v>0.11199999999999477</v>
      </c>
      <c r="AT83" s="45">
        <f t="shared" si="95"/>
        <v>2.2520000000000095</v>
      </c>
      <c r="AU83" s="45">
        <f t="shared" si="96"/>
        <v>0.30999999999994543</v>
      </c>
      <c r="AV83" s="45">
        <f t="shared" si="97"/>
        <v>1.4059999999999491</v>
      </c>
      <c r="AW83" s="45">
        <f t="shared" si="98"/>
        <v>2.2959999999999354</v>
      </c>
      <c r="AX83" s="45">
        <f t="shared" si="99"/>
        <v>0.52199999999999136</v>
      </c>
      <c r="AY83" s="45">
        <f t="shared" si="100"/>
        <v>-9.6559999999999491</v>
      </c>
      <c r="AZ83" s="45">
        <f t="shared" si="101"/>
        <v>0.79900000000003502</v>
      </c>
      <c r="BA83" s="45">
        <f t="shared" si="102"/>
        <v>0.77899999999999636</v>
      </c>
      <c r="BB83" s="45">
        <f t="shared" si="103"/>
        <v>-0.48599999999999</v>
      </c>
      <c r="BC83" s="45"/>
      <c r="BD83" s="45">
        <f t="shared" si="23"/>
        <v>3.1190000000015061</v>
      </c>
      <c r="BE83" s="17"/>
      <c r="BF83" s="165"/>
      <c r="BG83" s="167" t="s">
        <v>40</v>
      </c>
      <c r="BH83" s="169" t="str">
        <f>BA2</f>
        <v>Servicios sociales 
y de salud</v>
      </c>
      <c r="BI83" s="36"/>
      <c r="BJ83" s="36"/>
      <c r="BK83" s="36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55" t="s">
        <v>7</v>
      </c>
      <c r="CA83" s="56" t="s">
        <v>8</v>
      </c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</row>
    <row r="84" spans="1:166" s="44" customFormat="1" ht="18" customHeight="1" x14ac:dyDescent="0.45">
      <c r="A84" s="91" t="s">
        <v>52</v>
      </c>
      <c r="B84" s="89">
        <v>314.25700000000001</v>
      </c>
      <c r="C84" s="89">
        <v>13.061</v>
      </c>
      <c r="D84" s="89">
        <v>87.150999999999996</v>
      </c>
      <c r="E84" s="89">
        <v>1257.3879999999999</v>
      </c>
      <c r="F84" s="89">
        <v>69.968999999999994</v>
      </c>
      <c r="G84" s="89">
        <v>460.84500000000003</v>
      </c>
      <c r="H84" s="89">
        <v>1144.82</v>
      </c>
      <c r="I84" s="89">
        <v>262.27499999999998</v>
      </c>
      <c r="J84" s="89">
        <v>562.54</v>
      </c>
      <c r="K84" s="89">
        <v>161.202</v>
      </c>
      <c r="L84" s="89">
        <v>853.16</v>
      </c>
      <c r="M84" s="89">
        <v>396.49</v>
      </c>
      <c r="N84" s="89">
        <v>303.238</v>
      </c>
      <c r="O84" s="89">
        <v>375.60300000000001</v>
      </c>
      <c r="P84" s="89">
        <v>0.83399999999999996</v>
      </c>
      <c r="Q84" s="90">
        <v>6262.8330000000005</v>
      </c>
      <c r="R84" s="106"/>
      <c r="S84" s="106" t="str">
        <f t="shared" si="88"/>
        <v>oct-15</v>
      </c>
      <c r="T84" s="107">
        <f t="shared" ref="T84:AI84" si="119">B84-B72</f>
        <v>-14.937000000000012</v>
      </c>
      <c r="U84" s="107">
        <f t="shared" si="119"/>
        <v>-0.34500000000000064</v>
      </c>
      <c r="V84" s="107">
        <f t="shared" si="119"/>
        <v>1.1589999999999918</v>
      </c>
      <c r="W84" s="107">
        <f t="shared" si="119"/>
        <v>13.070999999999913</v>
      </c>
      <c r="X84" s="107">
        <f t="shared" si="119"/>
        <v>2.9849999999999994</v>
      </c>
      <c r="Y84" s="107">
        <f t="shared" si="119"/>
        <v>24.368000000000052</v>
      </c>
      <c r="Z84" s="107">
        <f t="shared" si="119"/>
        <v>25.115999999999985</v>
      </c>
      <c r="AA84" s="107">
        <f t="shared" si="119"/>
        <v>9.129999999999967</v>
      </c>
      <c r="AB84" s="107">
        <f t="shared" si="119"/>
        <v>15.410999999999945</v>
      </c>
      <c r="AC84" s="107">
        <f t="shared" si="119"/>
        <v>3.3089999999999975</v>
      </c>
      <c r="AD84" s="107">
        <f t="shared" si="119"/>
        <v>28.337999999999965</v>
      </c>
      <c r="AE84" s="107">
        <f t="shared" si="119"/>
        <v>11.281999999999982</v>
      </c>
      <c r="AF84" s="107">
        <f t="shared" si="119"/>
        <v>9.9889999999999759</v>
      </c>
      <c r="AG84" s="107">
        <f t="shared" si="119"/>
        <v>5.1009999999999991</v>
      </c>
      <c r="AH84" s="107">
        <f t="shared" si="119"/>
        <v>-4.7000000000000042E-2</v>
      </c>
      <c r="AI84" s="107">
        <f t="shared" si="119"/>
        <v>133.93000000000029</v>
      </c>
      <c r="AJ84" s="106"/>
      <c r="AK84" s="106"/>
      <c r="AL84" s="106"/>
      <c r="AN84" s="52" t="s">
        <v>52</v>
      </c>
      <c r="AO84" s="45">
        <f t="shared" si="90"/>
        <v>-0.57799999999997453</v>
      </c>
      <c r="AP84" s="45">
        <f t="shared" si="91"/>
        <v>0.1590000000000007</v>
      </c>
      <c r="AQ84" s="45">
        <f t="shared" si="92"/>
        <v>-0.21500000000000341</v>
      </c>
      <c r="AR84" s="45">
        <f t="shared" si="93"/>
        <v>0.39199999999982538</v>
      </c>
      <c r="AS84" s="45">
        <f t="shared" si="94"/>
        <v>0.12199999999999989</v>
      </c>
      <c r="AT84" s="45">
        <f t="shared" si="95"/>
        <v>-1.7829999999999586</v>
      </c>
      <c r="AU84" s="45">
        <f t="shared" si="96"/>
        <v>4.7139999999999418</v>
      </c>
      <c r="AV84" s="45">
        <f t="shared" si="97"/>
        <v>2.3100000000000023</v>
      </c>
      <c r="AW84" s="45">
        <f t="shared" si="98"/>
        <v>1.8659999999999854</v>
      </c>
      <c r="AX84" s="45">
        <f t="shared" si="99"/>
        <v>0.41900000000001114</v>
      </c>
      <c r="AY84" s="45">
        <f t="shared" si="100"/>
        <v>15.703999999999951</v>
      </c>
      <c r="AZ84" s="45">
        <f t="shared" si="101"/>
        <v>0.36599999999998545</v>
      </c>
      <c r="BA84" s="45">
        <f t="shared" si="102"/>
        <v>1.0489999999999782</v>
      </c>
      <c r="BB84" s="45">
        <f t="shared" si="103"/>
        <v>0.71800000000001774</v>
      </c>
      <c r="BC84" s="45"/>
      <c r="BD84" s="45">
        <f t="shared" ref="BD84:BD147" si="120">Q84-Q83</f>
        <v>25.273999999999432</v>
      </c>
      <c r="BE84" s="17"/>
      <c r="BF84" s="165"/>
      <c r="BG84" s="167"/>
      <c r="BH84" s="170"/>
      <c r="BI84" s="36"/>
      <c r="BJ84" s="36"/>
      <c r="BK84" s="36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57" t="s">
        <v>9</v>
      </c>
      <c r="CA84" s="58">
        <v>15.11</v>
      </c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</row>
    <row r="85" spans="1:166" s="44" customFormat="1" ht="18" customHeight="1" x14ac:dyDescent="0.45">
      <c r="A85" s="91" t="s">
        <v>53</v>
      </c>
      <c r="B85" s="89">
        <v>316.584</v>
      </c>
      <c r="C85" s="89">
        <v>13.006</v>
      </c>
      <c r="D85" s="89">
        <v>86.465999999999994</v>
      </c>
      <c r="E85" s="89">
        <v>1256.44</v>
      </c>
      <c r="F85" s="89">
        <v>70.11</v>
      </c>
      <c r="G85" s="89">
        <v>453.56799999999998</v>
      </c>
      <c r="H85" s="89">
        <v>1148.598</v>
      </c>
      <c r="I85" s="89">
        <v>263.82499999999999</v>
      </c>
      <c r="J85" s="89">
        <v>561.92700000000002</v>
      </c>
      <c r="K85" s="89">
        <v>161.416</v>
      </c>
      <c r="L85" s="89">
        <v>857.26</v>
      </c>
      <c r="M85" s="89">
        <v>395.42500000000001</v>
      </c>
      <c r="N85" s="89">
        <v>304.50099999999998</v>
      </c>
      <c r="O85" s="89">
        <v>376.82900000000001</v>
      </c>
      <c r="P85" s="89">
        <v>0.80500000000000005</v>
      </c>
      <c r="Q85" s="90">
        <v>6266.76</v>
      </c>
      <c r="R85" s="106"/>
      <c r="S85" s="106" t="str">
        <f t="shared" si="88"/>
        <v>nov-15</v>
      </c>
      <c r="T85" s="107">
        <f t="shared" ref="T85:AI85" si="121">B85-B73</f>
        <v>-13.726999999999975</v>
      </c>
      <c r="U85" s="107">
        <f t="shared" si="121"/>
        <v>-0.30599999999999916</v>
      </c>
      <c r="V85" s="107">
        <f t="shared" si="121"/>
        <v>-0.132000000000005</v>
      </c>
      <c r="W85" s="107">
        <f t="shared" si="121"/>
        <v>12.041000000000167</v>
      </c>
      <c r="X85" s="107">
        <f t="shared" si="121"/>
        <v>2.5079999999999956</v>
      </c>
      <c r="Y85" s="107">
        <f t="shared" si="121"/>
        <v>15.68199999999996</v>
      </c>
      <c r="Z85" s="107">
        <f t="shared" si="121"/>
        <v>25.826000000000022</v>
      </c>
      <c r="AA85" s="107">
        <f t="shared" si="121"/>
        <v>8.0029999999999859</v>
      </c>
      <c r="AB85" s="107">
        <f t="shared" si="121"/>
        <v>14.253000000000043</v>
      </c>
      <c r="AC85" s="107">
        <f t="shared" si="121"/>
        <v>3.4029999999999916</v>
      </c>
      <c r="AD85" s="107">
        <f t="shared" si="121"/>
        <v>26.072999999999979</v>
      </c>
      <c r="AE85" s="107">
        <f t="shared" si="121"/>
        <v>11.54000000000002</v>
      </c>
      <c r="AF85" s="107">
        <f t="shared" si="121"/>
        <v>10.59699999999998</v>
      </c>
      <c r="AG85" s="107">
        <f t="shared" si="121"/>
        <v>5.8400000000000318</v>
      </c>
      <c r="AH85" s="107">
        <f t="shared" si="121"/>
        <v>-8.6999999999999966E-2</v>
      </c>
      <c r="AI85" s="107">
        <f t="shared" si="121"/>
        <v>121.51400000000103</v>
      </c>
      <c r="AJ85" s="106"/>
      <c r="AK85" s="106"/>
      <c r="AL85" s="106"/>
      <c r="AN85" s="52" t="s">
        <v>53</v>
      </c>
      <c r="AO85" s="45">
        <f t="shared" si="90"/>
        <v>2.3269999999999982</v>
      </c>
      <c r="AP85" s="45">
        <f t="shared" si="91"/>
        <v>-5.4999999999999716E-2</v>
      </c>
      <c r="AQ85" s="45">
        <f t="shared" si="92"/>
        <v>-0.68500000000000227</v>
      </c>
      <c r="AR85" s="45">
        <f t="shared" si="93"/>
        <v>-0.94799999999986539</v>
      </c>
      <c r="AS85" s="45">
        <f t="shared" si="94"/>
        <v>0.14100000000000534</v>
      </c>
      <c r="AT85" s="45">
        <f t="shared" si="95"/>
        <v>-7.2770000000000437</v>
      </c>
      <c r="AU85" s="45">
        <f t="shared" si="96"/>
        <v>3.77800000000002</v>
      </c>
      <c r="AV85" s="45">
        <f t="shared" si="97"/>
        <v>1.5500000000000114</v>
      </c>
      <c r="AW85" s="45">
        <f t="shared" si="98"/>
        <v>-0.6129999999999427</v>
      </c>
      <c r="AX85" s="45">
        <f t="shared" si="99"/>
        <v>0.21399999999999864</v>
      </c>
      <c r="AY85" s="45">
        <f t="shared" si="100"/>
        <v>4.1000000000000227</v>
      </c>
      <c r="AZ85" s="45">
        <f t="shared" si="101"/>
        <v>-1.0649999999999977</v>
      </c>
      <c r="BA85" s="45">
        <f t="shared" si="102"/>
        <v>1.2629999999999768</v>
      </c>
      <c r="BB85" s="45">
        <f t="shared" si="103"/>
        <v>1.2259999999999991</v>
      </c>
      <c r="BC85" s="45"/>
      <c r="BD85" s="45">
        <f t="shared" si="120"/>
        <v>3.9269999999996799</v>
      </c>
      <c r="BE85" s="17"/>
      <c r="BF85" s="165"/>
      <c r="BG85" s="167"/>
      <c r="BH85" s="170"/>
      <c r="BI85" s="36"/>
      <c r="BJ85" s="36"/>
      <c r="BK85" s="36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57" t="s">
        <v>20</v>
      </c>
      <c r="CA85" s="58">
        <v>15.07</v>
      </c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</row>
    <row r="86" spans="1:166" s="44" customFormat="1" ht="18" customHeight="1" x14ac:dyDescent="0.45">
      <c r="A86" s="91" t="s">
        <v>54</v>
      </c>
      <c r="B86" s="89">
        <v>316.54599999999999</v>
      </c>
      <c r="C86" s="89">
        <v>12.438000000000001</v>
      </c>
      <c r="D86" s="89">
        <v>85.734999999999999</v>
      </c>
      <c r="E86" s="89">
        <v>1252.1079999999999</v>
      </c>
      <c r="F86" s="89">
        <v>70.209000000000003</v>
      </c>
      <c r="G86" s="89">
        <v>428.83699999999999</v>
      </c>
      <c r="H86" s="89">
        <v>1160.3219999999999</v>
      </c>
      <c r="I86" s="89">
        <v>269.72199999999998</v>
      </c>
      <c r="J86" s="89">
        <v>563.01099999999997</v>
      </c>
      <c r="K86" s="89">
        <v>161.51599999999999</v>
      </c>
      <c r="L86" s="89">
        <v>849.03099999999995</v>
      </c>
      <c r="M86" s="89">
        <v>391.303</v>
      </c>
      <c r="N86" s="89">
        <v>305.565</v>
      </c>
      <c r="O86" s="89">
        <v>379.4</v>
      </c>
      <c r="P86" s="89">
        <v>0.78300000000000003</v>
      </c>
      <c r="Q86" s="90">
        <v>6246.5259999999989</v>
      </c>
      <c r="R86" s="106"/>
      <c r="S86" s="106" t="str">
        <f t="shared" si="88"/>
        <v>dic-15</v>
      </c>
      <c r="T86" s="107">
        <f t="shared" ref="T86:AI86" si="122">B86-B74</f>
        <v>-13.908999999999992</v>
      </c>
      <c r="U86" s="107">
        <f t="shared" si="122"/>
        <v>-0.31299999999999883</v>
      </c>
      <c r="V86" s="107">
        <f t="shared" si="122"/>
        <v>-1.3640000000000043</v>
      </c>
      <c r="W86" s="107">
        <f t="shared" si="122"/>
        <v>8.93100000000004</v>
      </c>
      <c r="X86" s="107">
        <f t="shared" si="122"/>
        <v>2.382000000000005</v>
      </c>
      <c r="Y86" s="107">
        <f t="shared" si="122"/>
        <v>-1.1380000000000337</v>
      </c>
      <c r="Z86" s="107">
        <f t="shared" si="122"/>
        <v>23.723999999999933</v>
      </c>
      <c r="AA86" s="107">
        <f t="shared" si="122"/>
        <v>7.3849999999999909</v>
      </c>
      <c r="AB86" s="107">
        <f t="shared" si="122"/>
        <v>12.765999999999963</v>
      </c>
      <c r="AC86" s="107">
        <f t="shared" si="122"/>
        <v>3.8049999999999784</v>
      </c>
      <c r="AD86" s="107">
        <f t="shared" si="122"/>
        <v>10.089999999999918</v>
      </c>
      <c r="AE86" s="107">
        <f t="shared" si="122"/>
        <v>10.249000000000024</v>
      </c>
      <c r="AF86" s="107">
        <f t="shared" si="122"/>
        <v>10.600000000000023</v>
      </c>
      <c r="AG86" s="107">
        <f t="shared" si="122"/>
        <v>4.4129999999999541</v>
      </c>
      <c r="AH86" s="107">
        <f t="shared" si="122"/>
        <v>-0.121</v>
      </c>
      <c r="AI86" s="107">
        <f t="shared" si="122"/>
        <v>77.499999999998181</v>
      </c>
      <c r="AJ86" s="106"/>
      <c r="AK86" s="106"/>
      <c r="AL86" s="106"/>
      <c r="AN86" s="52" t="s">
        <v>54</v>
      </c>
      <c r="AO86" s="45">
        <f t="shared" si="90"/>
        <v>-3.8000000000010914E-2</v>
      </c>
      <c r="AP86" s="45">
        <f t="shared" si="91"/>
        <v>-0.56799999999999962</v>
      </c>
      <c r="AQ86" s="45">
        <f t="shared" si="92"/>
        <v>-0.73099999999999454</v>
      </c>
      <c r="AR86" s="45">
        <f t="shared" si="93"/>
        <v>-4.3320000000001073</v>
      </c>
      <c r="AS86" s="45">
        <f t="shared" si="94"/>
        <v>9.9000000000003752E-2</v>
      </c>
      <c r="AT86" s="45">
        <f t="shared" si="95"/>
        <v>-24.730999999999995</v>
      </c>
      <c r="AU86" s="45">
        <f t="shared" si="96"/>
        <v>11.723999999999933</v>
      </c>
      <c r="AV86" s="45">
        <f t="shared" si="97"/>
        <v>5.8969999999999914</v>
      </c>
      <c r="AW86" s="45">
        <f t="shared" si="98"/>
        <v>1.0839999999999463</v>
      </c>
      <c r="AX86" s="45">
        <f t="shared" si="99"/>
        <v>9.9999999999994316E-2</v>
      </c>
      <c r="AY86" s="45">
        <f t="shared" si="100"/>
        <v>-8.2290000000000418</v>
      </c>
      <c r="AZ86" s="45">
        <f t="shared" si="101"/>
        <v>-4.1220000000000141</v>
      </c>
      <c r="BA86" s="45">
        <f t="shared" si="102"/>
        <v>1.0640000000000214</v>
      </c>
      <c r="BB86" s="45">
        <f t="shared" si="103"/>
        <v>2.5709999999999695</v>
      </c>
      <c r="BC86" s="45"/>
      <c r="BD86" s="45">
        <f t="shared" si="120"/>
        <v>-20.234000000001288</v>
      </c>
      <c r="BE86" s="17"/>
      <c r="BF86" s="166"/>
      <c r="BG86" s="167"/>
      <c r="BH86" s="171"/>
      <c r="BI86" s="36"/>
      <c r="BJ86" s="36"/>
      <c r="BK86" s="36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57" t="s">
        <v>21</v>
      </c>
      <c r="CA86" s="58">
        <v>14.5</v>
      </c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</row>
    <row r="87" spans="1:166" s="44" customFormat="1" ht="18" customHeight="1" x14ac:dyDescent="0.45">
      <c r="A87" s="91" t="s">
        <v>55</v>
      </c>
      <c r="B87" s="89">
        <v>318.69099999999997</v>
      </c>
      <c r="C87" s="89">
        <v>12.57</v>
      </c>
      <c r="D87" s="89">
        <v>85.171999999999997</v>
      </c>
      <c r="E87" s="89">
        <v>1244.79</v>
      </c>
      <c r="F87" s="89">
        <v>70.356999999999999</v>
      </c>
      <c r="G87" s="89">
        <v>413.642</v>
      </c>
      <c r="H87" s="89">
        <v>1164.55</v>
      </c>
      <c r="I87" s="89">
        <v>283.39800000000002</v>
      </c>
      <c r="J87" s="89">
        <v>563.18700000000001</v>
      </c>
      <c r="K87" s="89">
        <v>162.96600000000001</v>
      </c>
      <c r="L87" s="89">
        <v>852.10900000000004</v>
      </c>
      <c r="M87" s="89">
        <v>375.166</v>
      </c>
      <c r="N87" s="89">
        <v>307.327</v>
      </c>
      <c r="O87" s="89">
        <v>382.459</v>
      </c>
      <c r="P87" s="89">
        <v>0.79200000000000004</v>
      </c>
      <c r="Q87" s="90">
        <v>6237.1760000000013</v>
      </c>
      <c r="R87" s="106"/>
      <c r="S87" s="106" t="str">
        <f t="shared" si="88"/>
        <v>ene-16</v>
      </c>
      <c r="T87" s="107">
        <f t="shared" ref="T87:AI87" si="123">B87-B75</f>
        <v>-14.812000000000012</v>
      </c>
      <c r="U87" s="107">
        <f t="shared" si="123"/>
        <v>-0.1379999999999999</v>
      </c>
      <c r="V87" s="107">
        <f t="shared" si="123"/>
        <v>-2.5</v>
      </c>
      <c r="W87" s="107">
        <f t="shared" si="123"/>
        <v>2.7010000000000218</v>
      </c>
      <c r="X87" s="107">
        <f t="shared" si="123"/>
        <v>2.4189999999999969</v>
      </c>
      <c r="Y87" s="107">
        <f t="shared" si="123"/>
        <v>-17.305999999999983</v>
      </c>
      <c r="Z87" s="107">
        <f t="shared" si="123"/>
        <v>21.870999999999867</v>
      </c>
      <c r="AA87" s="107">
        <f t="shared" si="123"/>
        <v>3.2610000000000241</v>
      </c>
      <c r="AB87" s="107">
        <f t="shared" si="123"/>
        <v>11.259999999999991</v>
      </c>
      <c r="AC87" s="107">
        <f t="shared" si="123"/>
        <v>4.3610000000000184</v>
      </c>
      <c r="AD87" s="107">
        <f t="shared" si="123"/>
        <v>4.1630000000000109</v>
      </c>
      <c r="AE87" s="107">
        <f t="shared" si="123"/>
        <v>9.1719999999999686</v>
      </c>
      <c r="AF87" s="107">
        <f t="shared" si="123"/>
        <v>11.172000000000025</v>
      </c>
      <c r="AG87" s="107">
        <f t="shared" si="123"/>
        <v>4.4669999999999845</v>
      </c>
      <c r="AH87" s="107">
        <f t="shared" si="123"/>
        <v>-9.4999999999999973E-2</v>
      </c>
      <c r="AI87" s="107">
        <f t="shared" si="123"/>
        <v>39.996000000001914</v>
      </c>
      <c r="AJ87" s="106"/>
      <c r="AK87" s="106"/>
      <c r="AL87" s="106"/>
      <c r="AN87" s="52" t="s">
        <v>55</v>
      </c>
      <c r="AO87" s="45">
        <f t="shared" si="90"/>
        <v>2.1449999999999818</v>
      </c>
      <c r="AP87" s="45">
        <f t="shared" si="91"/>
        <v>0.13199999999999967</v>
      </c>
      <c r="AQ87" s="45">
        <f t="shared" si="92"/>
        <v>-0.56300000000000239</v>
      </c>
      <c r="AR87" s="45">
        <f t="shared" si="93"/>
        <v>-7.3179999999999836</v>
      </c>
      <c r="AS87" s="45">
        <f t="shared" si="94"/>
        <v>0.14799999999999613</v>
      </c>
      <c r="AT87" s="45">
        <f t="shared" si="95"/>
        <v>-15.194999999999993</v>
      </c>
      <c r="AU87" s="45">
        <f t="shared" si="96"/>
        <v>4.2280000000000655</v>
      </c>
      <c r="AV87" s="45">
        <f t="shared" si="97"/>
        <v>13.676000000000045</v>
      </c>
      <c r="AW87" s="45">
        <f t="shared" si="98"/>
        <v>0.17600000000004457</v>
      </c>
      <c r="AX87" s="45">
        <f t="shared" si="99"/>
        <v>1.4500000000000171</v>
      </c>
      <c r="AY87" s="45">
        <f t="shared" si="100"/>
        <v>3.0780000000000882</v>
      </c>
      <c r="AZ87" s="45">
        <f t="shared" si="101"/>
        <v>-16.137</v>
      </c>
      <c r="BA87" s="45">
        <f t="shared" si="102"/>
        <v>1.7620000000000005</v>
      </c>
      <c r="BB87" s="45">
        <f t="shared" si="103"/>
        <v>3.0590000000000259</v>
      </c>
      <c r="BC87" s="45"/>
      <c r="BD87" s="45">
        <f t="shared" si="120"/>
        <v>-9.3499999999976353</v>
      </c>
      <c r="BE87" s="17"/>
      <c r="BF87" s="164">
        <v>2016</v>
      </c>
      <c r="BG87" s="167" t="s">
        <v>38</v>
      </c>
      <c r="BH87" s="168" t="str">
        <f>AU2</f>
        <v>Comercio y reparaciones</v>
      </c>
      <c r="BI87" s="36"/>
      <c r="BJ87" s="36"/>
      <c r="BK87" s="36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57" t="s">
        <v>19</v>
      </c>
      <c r="CA87" s="58">
        <v>9.1999999999999993</v>
      </c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</row>
    <row r="88" spans="1:166" s="44" customFormat="1" ht="18" customHeight="1" x14ac:dyDescent="0.45">
      <c r="A88" s="91" t="s">
        <v>56</v>
      </c>
      <c r="B88" s="89">
        <v>325.26900000000001</v>
      </c>
      <c r="C88" s="89">
        <v>13.202</v>
      </c>
      <c r="D88" s="89">
        <v>84.924999999999997</v>
      </c>
      <c r="E88" s="89">
        <v>1246.7940000000001</v>
      </c>
      <c r="F88" s="89">
        <v>70.451999999999998</v>
      </c>
      <c r="G88" s="89">
        <v>410.279</v>
      </c>
      <c r="H88" s="89">
        <v>1162.9290000000001</v>
      </c>
      <c r="I88" s="89">
        <v>279.30599999999998</v>
      </c>
      <c r="J88" s="89">
        <v>562.51300000000003</v>
      </c>
      <c r="K88" s="89">
        <v>162.71199999999999</v>
      </c>
      <c r="L88" s="89">
        <v>854.76300000000003</v>
      </c>
      <c r="M88" s="89">
        <v>381.39699999999999</v>
      </c>
      <c r="N88" s="89">
        <v>307.69799999999998</v>
      </c>
      <c r="O88" s="89">
        <v>384.47300000000001</v>
      </c>
      <c r="P88" s="89">
        <v>0.81899999999999995</v>
      </c>
      <c r="Q88" s="90">
        <v>6247.5310000000018</v>
      </c>
      <c r="R88" s="106"/>
      <c r="S88" s="106" t="str">
        <f t="shared" si="88"/>
        <v>feb-16</v>
      </c>
      <c r="T88" s="107">
        <f t="shared" ref="T88:AI88" si="124">B88-B76</f>
        <v>-16.541999999999973</v>
      </c>
      <c r="U88" s="107">
        <f t="shared" si="124"/>
        <v>-0.1330000000000009</v>
      </c>
      <c r="V88" s="107">
        <f t="shared" si="124"/>
        <v>-3.1910000000000025</v>
      </c>
      <c r="W88" s="107">
        <f t="shared" si="124"/>
        <v>-1.6869999999998981</v>
      </c>
      <c r="X88" s="107">
        <f t="shared" si="124"/>
        <v>2.289999999999992</v>
      </c>
      <c r="Y88" s="107">
        <f t="shared" si="124"/>
        <v>-25.009999999999991</v>
      </c>
      <c r="Z88" s="107">
        <f t="shared" si="124"/>
        <v>23.257000000000062</v>
      </c>
      <c r="AA88" s="107">
        <f t="shared" si="124"/>
        <v>2.2669999999999959</v>
      </c>
      <c r="AB88" s="107">
        <f t="shared" si="124"/>
        <v>11.317000000000007</v>
      </c>
      <c r="AC88" s="107">
        <f t="shared" si="124"/>
        <v>4.2109999999999843</v>
      </c>
      <c r="AD88" s="107">
        <f t="shared" si="124"/>
        <v>4.7939999999999827</v>
      </c>
      <c r="AE88" s="107">
        <f t="shared" si="124"/>
        <v>13.113</v>
      </c>
      <c r="AF88" s="107">
        <f t="shared" si="124"/>
        <v>11.479999999999961</v>
      </c>
      <c r="AG88" s="107">
        <f t="shared" si="124"/>
        <v>5.8489999999999895</v>
      </c>
      <c r="AH88" s="107">
        <f t="shared" si="124"/>
        <v>-6.9000000000000061E-2</v>
      </c>
      <c r="AI88" s="107">
        <f t="shared" si="124"/>
        <v>31.946000000002641</v>
      </c>
      <c r="AJ88" s="106"/>
      <c r="AK88" s="106"/>
      <c r="AL88" s="106"/>
      <c r="AN88" s="52" t="s">
        <v>56</v>
      </c>
      <c r="AO88" s="45">
        <f t="shared" si="90"/>
        <v>6.5780000000000314</v>
      </c>
      <c r="AP88" s="45">
        <f t="shared" si="91"/>
        <v>0.63199999999999967</v>
      </c>
      <c r="AQ88" s="45">
        <f t="shared" si="92"/>
        <v>-0.24699999999999989</v>
      </c>
      <c r="AR88" s="45">
        <f t="shared" si="93"/>
        <v>2.0040000000001328</v>
      </c>
      <c r="AS88" s="45">
        <f t="shared" si="94"/>
        <v>9.4999999999998863E-2</v>
      </c>
      <c r="AT88" s="45">
        <f t="shared" si="95"/>
        <v>-3.3629999999999995</v>
      </c>
      <c r="AU88" s="45">
        <f t="shared" si="96"/>
        <v>-1.6209999999998672</v>
      </c>
      <c r="AV88" s="45">
        <f t="shared" si="97"/>
        <v>-4.0920000000000414</v>
      </c>
      <c r="AW88" s="45">
        <f t="shared" si="98"/>
        <v>-0.67399999999997817</v>
      </c>
      <c r="AX88" s="45">
        <f t="shared" si="99"/>
        <v>-0.2540000000000191</v>
      </c>
      <c r="AY88" s="45">
        <f t="shared" si="100"/>
        <v>2.6539999999999964</v>
      </c>
      <c r="AZ88" s="45">
        <f t="shared" si="101"/>
        <v>6.2309999999999945</v>
      </c>
      <c r="BA88" s="45">
        <f t="shared" si="102"/>
        <v>0.3709999999999809</v>
      </c>
      <c r="BB88" s="45">
        <f t="shared" si="103"/>
        <v>2.01400000000001</v>
      </c>
      <c r="BC88" s="45"/>
      <c r="BD88" s="45">
        <f t="shared" si="120"/>
        <v>10.355000000000473</v>
      </c>
      <c r="BE88" s="17"/>
      <c r="BF88" s="165"/>
      <c r="BG88" s="167"/>
      <c r="BH88" s="168"/>
      <c r="BI88" s="36"/>
      <c r="BJ88" s="36"/>
      <c r="BK88" s="36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57" t="s">
        <v>22</v>
      </c>
      <c r="CA88" s="58">
        <f>AU180</f>
        <v>4.2280000000000655</v>
      </c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</row>
    <row r="89" spans="1:166" s="44" customFormat="1" ht="18" customHeight="1" x14ac:dyDescent="0.45">
      <c r="A89" s="91" t="s">
        <v>57</v>
      </c>
      <c r="B89" s="89">
        <v>329.95</v>
      </c>
      <c r="C89" s="89">
        <v>13.297000000000001</v>
      </c>
      <c r="D89" s="89">
        <v>84.3</v>
      </c>
      <c r="E89" s="89">
        <v>1246.7560000000001</v>
      </c>
      <c r="F89" s="89">
        <v>70.387</v>
      </c>
      <c r="G89" s="89">
        <v>409.23500000000001</v>
      </c>
      <c r="H89" s="89">
        <v>1159.123</v>
      </c>
      <c r="I89" s="89">
        <v>268.101</v>
      </c>
      <c r="J89" s="89">
        <v>561.99199999999996</v>
      </c>
      <c r="K89" s="89">
        <v>163.37299999999999</v>
      </c>
      <c r="L89" s="89">
        <v>850.27599999999995</v>
      </c>
      <c r="M89" s="89">
        <v>394.31299999999999</v>
      </c>
      <c r="N89" s="89">
        <v>308.38299999999998</v>
      </c>
      <c r="O89" s="89">
        <v>381.005</v>
      </c>
      <c r="P89" s="89">
        <v>0.78600000000000003</v>
      </c>
      <c r="Q89" s="90">
        <v>6241.277</v>
      </c>
      <c r="R89" s="106"/>
      <c r="S89" s="106" t="str">
        <f t="shared" si="88"/>
        <v>mar-16</v>
      </c>
      <c r="T89" s="107">
        <f t="shared" ref="T89:AI89" si="125">B89-B77</f>
        <v>-13.86099999999999</v>
      </c>
      <c r="U89" s="107">
        <f t="shared" si="125"/>
        <v>-0.33799999999999919</v>
      </c>
      <c r="V89" s="107">
        <f t="shared" si="125"/>
        <v>-3.9890000000000043</v>
      </c>
      <c r="W89" s="107">
        <f t="shared" si="125"/>
        <v>-6.7059999999999036</v>
      </c>
      <c r="X89" s="107">
        <f t="shared" si="125"/>
        <v>2.2049999999999983</v>
      </c>
      <c r="Y89" s="107">
        <f t="shared" si="125"/>
        <v>-37.212999999999965</v>
      </c>
      <c r="Z89" s="107">
        <f t="shared" si="125"/>
        <v>22.745000000000118</v>
      </c>
      <c r="AA89" s="107">
        <f t="shared" si="125"/>
        <v>4.4590000000000032</v>
      </c>
      <c r="AB89" s="107">
        <f t="shared" si="125"/>
        <v>10.039999999999964</v>
      </c>
      <c r="AC89" s="107">
        <f t="shared" si="125"/>
        <v>4.5379999999999825</v>
      </c>
      <c r="AD89" s="107">
        <f t="shared" si="125"/>
        <v>1.55499999999995</v>
      </c>
      <c r="AE89" s="107">
        <f t="shared" si="125"/>
        <v>12.896000000000015</v>
      </c>
      <c r="AF89" s="107">
        <f t="shared" si="125"/>
        <v>11.537999999999954</v>
      </c>
      <c r="AG89" s="107">
        <f t="shared" si="125"/>
        <v>4.7509999999999764</v>
      </c>
      <c r="AH89" s="107">
        <f t="shared" si="125"/>
        <v>-0.10499999999999998</v>
      </c>
      <c r="AI89" s="107">
        <f t="shared" si="125"/>
        <v>12.515000000000327</v>
      </c>
      <c r="AJ89" s="106"/>
      <c r="AK89" s="106"/>
      <c r="AL89" s="106"/>
      <c r="AN89" s="52" t="s">
        <v>57</v>
      </c>
      <c r="AO89" s="45">
        <f t="shared" si="90"/>
        <v>4.6809999999999832</v>
      </c>
      <c r="AP89" s="45">
        <f t="shared" si="91"/>
        <v>9.5000000000000639E-2</v>
      </c>
      <c r="AQ89" s="45">
        <f t="shared" si="92"/>
        <v>-0.625</v>
      </c>
      <c r="AR89" s="45">
        <f t="shared" si="93"/>
        <v>-3.8000000000010914E-2</v>
      </c>
      <c r="AS89" s="45">
        <f t="shared" si="94"/>
        <v>-6.4999999999997726E-2</v>
      </c>
      <c r="AT89" s="45">
        <f t="shared" si="95"/>
        <v>-1.0439999999999827</v>
      </c>
      <c r="AU89" s="45">
        <f t="shared" si="96"/>
        <v>-3.80600000000004</v>
      </c>
      <c r="AV89" s="45">
        <f t="shared" si="97"/>
        <v>-11.204999999999984</v>
      </c>
      <c r="AW89" s="45">
        <f t="shared" si="98"/>
        <v>-0.52100000000007185</v>
      </c>
      <c r="AX89" s="45">
        <f t="shared" si="99"/>
        <v>0.66100000000000136</v>
      </c>
      <c r="AY89" s="45">
        <f t="shared" si="100"/>
        <v>-4.48700000000008</v>
      </c>
      <c r="AZ89" s="45">
        <f t="shared" si="101"/>
        <v>12.915999999999997</v>
      </c>
      <c r="BA89" s="45">
        <f t="shared" si="102"/>
        <v>0.68500000000000227</v>
      </c>
      <c r="BB89" s="45">
        <f t="shared" si="103"/>
        <v>-3.4680000000000177</v>
      </c>
      <c r="BC89" s="45"/>
      <c r="BD89" s="45">
        <f t="shared" si="120"/>
        <v>-6.2540000000017244</v>
      </c>
      <c r="BE89" s="17"/>
      <c r="BF89" s="165"/>
      <c r="BG89" s="167"/>
      <c r="BH89" s="168"/>
      <c r="BI89" s="36"/>
      <c r="BJ89" s="36"/>
      <c r="BK89" s="36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57" t="s">
        <v>18</v>
      </c>
      <c r="CA89" s="58">
        <v>5.2</v>
      </c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</row>
    <row r="90" spans="1:166" s="44" customFormat="1" ht="18" customHeight="1" x14ac:dyDescent="0.45">
      <c r="A90" s="91" t="s">
        <v>58</v>
      </c>
      <c r="B90" s="89">
        <v>319.80900000000003</v>
      </c>
      <c r="C90" s="89">
        <v>12.82</v>
      </c>
      <c r="D90" s="89">
        <v>83.123999999999995</v>
      </c>
      <c r="E90" s="89">
        <v>1238.838</v>
      </c>
      <c r="F90" s="89">
        <v>70.355999999999995</v>
      </c>
      <c r="G90" s="89">
        <v>405.767</v>
      </c>
      <c r="H90" s="89">
        <v>1151.5640000000001</v>
      </c>
      <c r="I90" s="89">
        <v>261.62299999999999</v>
      </c>
      <c r="J90" s="89">
        <v>559.19299999999998</v>
      </c>
      <c r="K90" s="89">
        <v>163.44300000000001</v>
      </c>
      <c r="L90" s="89">
        <v>837.07899999999995</v>
      </c>
      <c r="M90" s="89">
        <v>398.48500000000001</v>
      </c>
      <c r="N90" s="89">
        <v>308.161</v>
      </c>
      <c r="O90" s="89">
        <v>377.51400000000001</v>
      </c>
      <c r="P90" s="89">
        <v>0.76700000000000002</v>
      </c>
      <c r="Q90" s="90">
        <v>6188.5429999999997</v>
      </c>
      <c r="R90" s="106"/>
      <c r="S90" s="106" t="str">
        <f t="shared" si="88"/>
        <v>abr-16</v>
      </c>
      <c r="T90" s="107">
        <f t="shared" ref="T90:AI90" si="126">B90-B78</f>
        <v>-16.31699999999995</v>
      </c>
      <c r="U90" s="107">
        <f t="shared" si="126"/>
        <v>-0.52299999999999969</v>
      </c>
      <c r="V90" s="107">
        <f t="shared" si="126"/>
        <v>-5.0560000000000116</v>
      </c>
      <c r="W90" s="107">
        <f t="shared" si="126"/>
        <v>-15.201000000000022</v>
      </c>
      <c r="X90" s="107">
        <f t="shared" si="126"/>
        <v>1.9519999999999982</v>
      </c>
      <c r="Y90" s="107">
        <f t="shared" si="126"/>
        <v>-46.052999999999997</v>
      </c>
      <c r="Z90" s="107">
        <f t="shared" si="126"/>
        <v>17.964000000000169</v>
      </c>
      <c r="AA90" s="107">
        <f t="shared" si="126"/>
        <v>1.9409999999999741</v>
      </c>
      <c r="AB90" s="107">
        <f t="shared" si="126"/>
        <v>6.0710000000000264</v>
      </c>
      <c r="AC90" s="107">
        <f t="shared" si="126"/>
        <v>4.7130000000000223</v>
      </c>
      <c r="AD90" s="107">
        <f t="shared" si="126"/>
        <v>-7.0040000000000191</v>
      </c>
      <c r="AE90" s="107">
        <f t="shared" si="126"/>
        <v>8.4290000000000305</v>
      </c>
      <c r="AF90" s="107">
        <f t="shared" si="126"/>
        <v>11.218000000000018</v>
      </c>
      <c r="AG90" s="107">
        <f t="shared" si="126"/>
        <v>2.1800000000000068</v>
      </c>
      <c r="AH90" s="107">
        <f t="shared" si="126"/>
        <v>-9.5999999999999974E-2</v>
      </c>
      <c r="AI90" s="107">
        <f t="shared" si="126"/>
        <v>-35.782000000000153</v>
      </c>
      <c r="AJ90" s="106"/>
      <c r="AK90" s="106"/>
      <c r="AL90" s="106"/>
      <c r="AN90" s="52" t="s">
        <v>58</v>
      </c>
      <c r="AO90" s="45">
        <f t="shared" si="90"/>
        <v>-10.140999999999963</v>
      </c>
      <c r="AP90" s="45">
        <f t="shared" si="91"/>
        <v>-0.47700000000000031</v>
      </c>
      <c r="AQ90" s="45">
        <f t="shared" si="92"/>
        <v>-1.1760000000000019</v>
      </c>
      <c r="AR90" s="45">
        <f t="shared" si="93"/>
        <v>-7.9180000000001201</v>
      </c>
      <c r="AS90" s="45">
        <f t="shared" si="94"/>
        <v>-3.1000000000005912E-2</v>
      </c>
      <c r="AT90" s="45">
        <f t="shared" si="95"/>
        <v>-3.4680000000000177</v>
      </c>
      <c r="AU90" s="45">
        <f t="shared" si="96"/>
        <v>-7.5589999999999691</v>
      </c>
      <c r="AV90" s="45">
        <f t="shared" si="97"/>
        <v>-6.4780000000000086</v>
      </c>
      <c r="AW90" s="45">
        <f t="shared" si="98"/>
        <v>-2.7989999999999782</v>
      </c>
      <c r="AX90" s="45">
        <f t="shared" si="99"/>
        <v>7.00000000000216E-2</v>
      </c>
      <c r="AY90" s="45">
        <f t="shared" si="100"/>
        <v>-13.197000000000003</v>
      </c>
      <c r="AZ90" s="45">
        <f t="shared" si="101"/>
        <v>4.1720000000000255</v>
      </c>
      <c r="BA90" s="45">
        <f t="shared" si="102"/>
        <v>-0.22199999999997999</v>
      </c>
      <c r="BB90" s="45">
        <f t="shared" si="103"/>
        <v>-3.4909999999999854</v>
      </c>
      <c r="BC90" s="45"/>
      <c r="BD90" s="45">
        <f t="shared" si="120"/>
        <v>-52.734000000000378</v>
      </c>
      <c r="BE90" s="17"/>
      <c r="BF90" s="165"/>
      <c r="BG90" s="167"/>
      <c r="BH90" s="168"/>
      <c r="BI90" s="36"/>
      <c r="BJ90" s="36"/>
      <c r="BK90" s="36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57" t="s">
        <v>16</v>
      </c>
      <c r="CA90" s="58">
        <v>3.7</v>
      </c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</row>
    <row r="91" spans="1:166" s="44" customFormat="1" ht="18" customHeight="1" x14ac:dyDescent="0.45">
      <c r="A91" s="91" t="s">
        <v>59</v>
      </c>
      <c r="B91" s="89">
        <v>312.47300000000001</v>
      </c>
      <c r="C91" s="89">
        <v>12.59</v>
      </c>
      <c r="D91" s="89">
        <v>82.480999999999995</v>
      </c>
      <c r="E91" s="89">
        <v>1228.4169999999999</v>
      </c>
      <c r="F91" s="89">
        <v>70.412999999999997</v>
      </c>
      <c r="G91" s="89">
        <v>405.38</v>
      </c>
      <c r="H91" s="89">
        <v>1147.8679999999999</v>
      </c>
      <c r="I91" s="89">
        <v>257.089</v>
      </c>
      <c r="J91" s="89">
        <v>557.86699999999996</v>
      </c>
      <c r="K91" s="89">
        <v>163.66999999999999</v>
      </c>
      <c r="L91" s="89">
        <v>826.65099999999995</v>
      </c>
      <c r="M91" s="89">
        <v>401.35599999999999</v>
      </c>
      <c r="N91" s="89">
        <v>308.26400000000001</v>
      </c>
      <c r="O91" s="89">
        <v>377.37099999999998</v>
      </c>
      <c r="P91" s="89">
        <v>0.72599999999999998</v>
      </c>
      <c r="Q91" s="90">
        <v>6152.6159999999991</v>
      </c>
      <c r="R91" s="106"/>
      <c r="S91" s="106" t="str">
        <f t="shared" si="88"/>
        <v>may-16</v>
      </c>
      <c r="T91" s="107">
        <f t="shared" ref="T91:AI91" si="127">B91-B79</f>
        <v>-10.254999999999995</v>
      </c>
      <c r="U91" s="107">
        <f t="shared" si="127"/>
        <v>-0.81700000000000017</v>
      </c>
      <c r="V91" s="107">
        <f t="shared" si="127"/>
        <v>-5.4260000000000019</v>
      </c>
      <c r="W91" s="107">
        <f t="shared" si="127"/>
        <v>-24</v>
      </c>
      <c r="X91" s="107">
        <f t="shared" si="127"/>
        <v>1.4429999999999978</v>
      </c>
      <c r="Y91" s="107">
        <f t="shared" si="127"/>
        <v>-51.09899999999999</v>
      </c>
      <c r="Z91" s="107">
        <f t="shared" si="127"/>
        <v>16.079999999999927</v>
      </c>
      <c r="AA91" s="107">
        <f t="shared" si="127"/>
        <v>2.6009999999999991</v>
      </c>
      <c r="AB91" s="107">
        <f t="shared" si="127"/>
        <v>4.3959999999999582</v>
      </c>
      <c r="AC91" s="107">
        <f t="shared" si="127"/>
        <v>4.6919999999999789</v>
      </c>
      <c r="AD91" s="107">
        <f t="shared" si="127"/>
        <v>-6.0640000000000782</v>
      </c>
      <c r="AE91" s="107">
        <f t="shared" si="127"/>
        <v>8.8569999999999709</v>
      </c>
      <c r="AF91" s="107">
        <f t="shared" si="127"/>
        <v>11.12700000000001</v>
      </c>
      <c r="AG91" s="107">
        <f t="shared" si="127"/>
        <v>3.5319999999999823</v>
      </c>
      <c r="AH91" s="107">
        <f t="shared" si="127"/>
        <v>-0.10599999999999998</v>
      </c>
      <c r="AI91" s="107">
        <f t="shared" si="127"/>
        <v>-45.039000000000669</v>
      </c>
      <c r="AJ91" s="106"/>
      <c r="AK91" s="106"/>
      <c r="AL91" s="106"/>
      <c r="AN91" s="52" t="s">
        <v>59</v>
      </c>
      <c r="AO91" s="45">
        <f t="shared" si="90"/>
        <v>-7.3360000000000127</v>
      </c>
      <c r="AP91" s="45">
        <f t="shared" si="91"/>
        <v>-0.23000000000000043</v>
      </c>
      <c r="AQ91" s="45">
        <f t="shared" si="92"/>
        <v>-0.64300000000000068</v>
      </c>
      <c r="AR91" s="45">
        <f t="shared" si="93"/>
        <v>-10.421000000000049</v>
      </c>
      <c r="AS91" s="45">
        <f t="shared" si="94"/>
        <v>5.700000000000216E-2</v>
      </c>
      <c r="AT91" s="45">
        <f t="shared" si="95"/>
        <v>-0.38700000000000045</v>
      </c>
      <c r="AU91" s="45">
        <f t="shared" si="96"/>
        <v>-3.6960000000001401</v>
      </c>
      <c r="AV91" s="45">
        <f t="shared" si="97"/>
        <v>-4.5339999999999918</v>
      </c>
      <c r="AW91" s="45">
        <f t="shared" si="98"/>
        <v>-1.3260000000000218</v>
      </c>
      <c r="AX91" s="45">
        <f t="shared" si="99"/>
        <v>0.22699999999997544</v>
      </c>
      <c r="AY91" s="45">
        <f t="shared" si="100"/>
        <v>-10.427999999999997</v>
      </c>
      <c r="AZ91" s="45">
        <f t="shared" si="101"/>
        <v>2.8709999999999809</v>
      </c>
      <c r="BA91" s="45">
        <f t="shared" si="102"/>
        <v>0.10300000000000864</v>
      </c>
      <c r="BB91" s="45">
        <f t="shared" si="103"/>
        <v>-0.1430000000000291</v>
      </c>
      <c r="BC91" s="45"/>
      <c r="BD91" s="45">
        <f t="shared" si="120"/>
        <v>-35.927000000000589</v>
      </c>
      <c r="BE91" s="17"/>
      <c r="BF91" s="165"/>
      <c r="BG91" s="167" t="s">
        <v>39</v>
      </c>
      <c r="BH91" s="169" t="str">
        <f>BA2</f>
        <v>Servicios sociales 
y de salud</v>
      </c>
      <c r="BI91" s="36"/>
      <c r="BJ91" s="36"/>
      <c r="BK91" s="36"/>
      <c r="BL91" s="49" t="s">
        <v>7</v>
      </c>
      <c r="BM91" s="49" t="s">
        <v>60</v>
      </c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57" t="s">
        <v>14</v>
      </c>
      <c r="CA91" s="58">
        <v>3.1</v>
      </c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</row>
    <row r="92" spans="1:166" s="44" customFormat="1" ht="39.6" customHeight="1" x14ac:dyDescent="0.45">
      <c r="A92" s="91" t="s">
        <v>61</v>
      </c>
      <c r="B92" s="89">
        <v>313.43700000000001</v>
      </c>
      <c r="C92" s="89">
        <v>12.721</v>
      </c>
      <c r="D92" s="89">
        <v>82.203999999999994</v>
      </c>
      <c r="E92" s="89">
        <v>1223.604</v>
      </c>
      <c r="F92" s="89">
        <v>70.597999999999999</v>
      </c>
      <c r="G92" s="89">
        <v>403.85599999999999</v>
      </c>
      <c r="H92" s="89">
        <v>1146.4760000000001</v>
      </c>
      <c r="I92" s="89">
        <v>254.94</v>
      </c>
      <c r="J92" s="89">
        <v>556.56100000000004</v>
      </c>
      <c r="K92" s="89">
        <v>163.202</v>
      </c>
      <c r="L92" s="89">
        <v>820.03099999999995</v>
      </c>
      <c r="M92" s="89">
        <v>403.714</v>
      </c>
      <c r="N92" s="89">
        <v>308.32900000000001</v>
      </c>
      <c r="O92" s="89">
        <v>376.07600000000002</v>
      </c>
      <c r="P92" s="89">
        <v>0.72499999999999998</v>
      </c>
      <c r="Q92" s="90">
        <v>6136.4740000000002</v>
      </c>
      <c r="R92" s="106"/>
      <c r="S92" s="106" t="str">
        <f t="shared" si="88"/>
        <v>jun-16</v>
      </c>
      <c r="T92" s="107">
        <f t="shared" ref="T92:AI92" si="128">B92-B80</f>
        <v>-6.6929999999999836</v>
      </c>
      <c r="U92" s="107">
        <f t="shared" si="128"/>
        <v>-0.57600000000000051</v>
      </c>
      <c r="V92" s="107">
        <f t="shared" si="128"/>
        <v>-5.3460000000000036</v>
      </c>
      <c r="W92" s="107">
        <f t="shared" si="128"/>
        <v>-29.551999999999907</v>
      </c>
      <c r="X92" s="107">
        <f t="shared" si="128"/>
        <v>1.5259999999999962</v>
      </c>
      <c r="Y92" s="107">
        <f t="shared" si="128"/>
        <v>-59.22399999999999</v>
      </c>
      <c r="Z92" s="107">
        <f t="shared" si="128"/>
        <v>11.12700000000018</v>
      </c>
      <c r="AA92" s="107">
        <f t="shared" si="128"/>
        <v>1.1490000000000009</v>
      </c>
      <c r="AB92" s="107">
        <f t="shared" si="128"/>
        <v>2.1310000000000855</v>
      </c>
      <c r="AC92" s="107">
        <f t="shared" si="128"/>
        <v>3.5910000000000082</v>
      </c>
      <c r="AD92" s="107">
        <f t="shared" si="128"/>
        <v>-16.905000000000086</v>
      </c>
      <c r="AE92" s="107">
        <f t="shared" si="128"/>
        <v>7.9209999999999923</v>
      </c>
      <c r="AF92" s="107">
        <f t="shared" si="128"/>
        <v>9.8489999999999895</v>
      </c>
      <c r="AG92" s="107">
        <f t="shared" si="128"/>
        <v>1.5310000000000059</v>
      </c>
      <c r="AH92" s="107">
        <f t="shared" si="128"/>
        <v>-0.10299999999999998</v>
      </c>
      <c r="AI92" s="107">
        <f t="shared" si="128"/>
        <v>-79.573999999999614</v>
      </c>
      <c r="AJ92" s="106"/>
      <c r="AK92" s="106"/>
      <c r="AL92" s="106"/>
      <c r="AN92" s="52" t="s">
        <v>61</v>
      </c>
      <c r="AO92" s="45">
        <f t="shared" si="90"/>
        <v>0.96399999999999864</v>
      </c>
      <c r="AP92" s="45">
        <f t="shared" si="91"/>
        <v>0.13100000000000023</v>
      </c>
      <c r="AQ92" s="45">
        <f t="shared" si="92"/>
        <v>-0.27700000000000102</v>
      </c>
      <c r="AR92" s="45">
        <f t="shared" si="93"/>
        <v>-4.8129999999998745</v>
      </c>
      <c r="AS92" s="45">
        <f t="shared" si="94"/>
        <v>0.18500000000000227</v>
      </c>
      <c r="AT92" s="45">
        <f t="shared" si="95"/>
        <v>-1.5240000000000009</v>
      </c>
      <c r="AU92" s="45">
        <f t="shared" si="96"/>
        <v>-1.3919999999998254</v>
      </c>
      <c r="AV92" s="45">
        <f t="shared" si="97"/>
        <v>-2.1490000000000009</v>
      </c>
      <c r="AW92" s="45">
        <f t="shared" si="98"/>
        <v>-1.3059999999999263</v>
      </c>
      <c r="AX92" s="45">
        <f t="shared" si="99"/>
        <v>-0.46799999999998931</v>
      </c>
      <c r="AY92" s="45">
        <f t="shared" si="100"/>
        <v>-6.6200000000000045</v>
      </c>
      <c r="AZ92" s="45">
        <f t="shared" si="101"/>
        <v>2.3580000000000041</v>
      </c>
      <c r="BA92" s="45">
        <f t="shared" si="102"/>
        <v>6.4999999999997726E-2</v>
      </c>
      <c r="BB92" s="45">
        <f t="shared" si="103"/>
        <v>-1.2949999999999591</v>
      </c>
      <c r="BC92" s="45"/>
      <c r="BD92" s="45">
        <f t="shared" si="120"/>
        <v>-16.141999999998916</v>
      </c>
      <c r="BE92" s="17"/>
      <c r="BF92" s="165"/>
      <c r="BG92" s="167"/>
      <c r="BH92" s="170"/>
      <c r="BI92" s="36"/>
      <c r="BJ92" s="36"/>
      <c r="BK92" s="36"/>
      <c r="BL92" s="49" t="s">
        <v>22</v>
      </c>
      <c r="BM92" s="51">
        <f>AU187</f>
        <v>221.35100000000011</v>
      </c>
      <c r="BP92" s="17"/>
      <c r="BQ92" s="17"/>
      <c r="BS92" s="17"/>
      <c r="BT92" s="17"/>
      <c r="BU92" s="17"/>
      <c r="BV92" s="17"/>
      <c r="BW92" s="17"/>
      <c r="BX92" s="17"/>
      <c r="BY92" s="17"/>
      <c r="BZ92" s="57" t="s">
        <v>17</v>
      </c>
      <c r="CA92" s="58">
        <v>2.6</v>
      </c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</row>
    <row r="93" spans="1:166" s="44" customFormat="1" ht="18" customHeight="1" x14ac:dyDescent="0.45">
      <c r="A93" s="91" t="s">
        <v>62</v>
      </c>
      <c r="B93" s="89">
        <v>310.91199999999998</v>
      </c>
      <c r="C93" s="89">
        <v>12.865</v>
      </c>
      <c r="D93" s="89">
        <v>81.923000000000002</v>
      </c>
      <c r="E93" s="89">
        <v>1220.731</v>
      </c>
      <c r="F93" s="89">
        <v>70.778000000000006</v>
      </c>
      <c r="G93" s="89">
        <v>403.57299999999998</v>
      </c>
      <c r="H93" s="89">
        <v>1148.079</v>
      </c>
      <c r="I93" s="89">
        <v>258.45499999999998</v>
      </c>
      <c r="J93" s="89">
        <v>557.48299999999995</v>
      </c>
      <c r="K93" s="89">
        <v>163.393</v>
      </c>
      <c r="L93" s="89">
        <v>818.94299999999998</v>
      </c>
      <c r="M93" s="89">
        <v>399.84699999999998</v>
      </c>
      <c r="N93" s="89">
        <v>309.65600000000001</v>
      </c>
      <c r="O93" s="89">
        <v>377.90899999999999</v>
      </c>
      <c r="P93" s="89">
        <v>0.79800000000000004</v>
      </c>
      <c r="Q93" s="90">
        <v>6135.3449999999993</v>
      </c>
      <c r="R93" s="106"/>
      <c r="S93" s="106" t="str">
        <f t="shared" si="88"/>
        <v>jul-16</v>
      </c>
      <c r="T93" s="107">
        <f t="shared" ref="T93:AI93" si="129">B93-B81</f>
        <v>-6.55600000000004</v>
      </c>
      <c r="U93" s="107">
        <f t="shared" si="129"/>
        <v>1.9000000000000128E-2</v>
      </c>
      <c r="V93" s="107">
        <f t="shared" si="129"/>
        <v>-5.5859999999999985</v>
      </c>
      <c r="W93" s="107">
        <f t="shared" si="129"/>
        <v>-32.951000000000022</v>
      </c>
      <c r="X93" s="107">
        <f t="shared" si="129"/>
        <v>1.179000000000002</v>
      </c>
      <c r="Y93" s="107">
        <f t="shared" si="129"/>
        <v>-60.600000000000023</v>
      </c>
      <c r="Z93" s="107">
        <f t="shared" si="129"/>
        <v>10.470000000000027</v>
      </c>
      <c r="AA93" s="107">
        <f t="shared" si="129"/>
        <v>0.36199999999996635</v>
      </c>
      <c r="AB93" s="107">
        <f t="shared" si="129"/>
        <v>0.21799999999996089</v>
      </c>
      <c r="AC93" s="107">
        <f t="shared" si="129"/>
        <v>3.0430000000000064</v>
      </c>
      <c r="AD93" s="107">
        <f t="shared" si="129"/>
        <v>-16.475999999999999</v>
      </c>
      <c r="AE93" s="107">
        <f t="shared" si="129"/>
        <v>7.4559999999999604</v>
      </c>
      <c r="AF93" s="107">
        <f t="shared" si="129"/>
        <v>9.2379999999999995</v>
      </c>
      <c r="AG93" s="107">
        <f t="shared" si="129"/>
        <v>2.1549999999999727</v>
      </c>
      <c r="AH93" s="107">
        <f t="shared" si="129"/>
        <v>-3.2999999999999918E-2</v>
      </c>
      <c r="AI93" s="107">
        <f t="shared" si="129"/>
        <v>-88.061999999999898</v>
      </c>
      <c r="AJ93" s="106"/>
      <c r="AK93" s="106"/>
      <c r="AL93" s="106"/>
      <c r="AN93" s="52" t="s">
        <v>62</v>
      </c>
      <c r="AO93" s="45">
        <f t="shared" si="90"/>
        <v>-2.5250000000000341</v>
      </c>
      <c r="AP93" s="45">
        <f t="shared" si="91"/>
        <v>0.14400000000000013</v>
      </c>
      <c r="AQ93" s="45">
        <f t="shared" si="92"/>
        <v>-0.2809999999999917</v>
      </c>
      <c r="AR93" s="45">
        <f t="shared" si="93"/>
        <v>-2.8730000000000473</v>
      </c>
      <c r="AS93" s="45">
        <f t="shared" si="94"/>
        <v>0.18000000000000682</v>
      </c>
      <c r="AT93" s="45">
        <f t="shared" si="95"/>
        <v>-0.28300000000001546</v>
      </c>
      <c r="AU93" s="45">
        <f t="shared" si="96"/>
        <v>1.6029999999998381</v>
      </c>
      <c r="AV93" s="45">
        <f t="shared" si="97"/>
        <v>3.5149999999999864</v>
      </c>
      <c r="AW93" s="45">
        <f t="shared" si="98"/>
        <v>0.92199999999991178</v>
      </c>
      <c r="AX93" s="45">
        <f t="shared" si="99"/>
        <v>0.1910000000000025</v>
      </c>
      <c r="AY93" s="45">
        <f t="shared" si="100"/>
        <v>-1.0879999999999654</v>
      </c>
      <c r="AZ93" s="45">
        <f t="shared" si="101"/>
        <v>-3.8670000000000186</v>
      </c>
      <c r="BA93" s="45">
        <f t="shared" si="102"/>
        <v>1.3269999999999982</v>
      </c>
      <c r="BB93" s="45">
        <f t="shared" si="103"/>
        <v>1.83299999999997</v>
      </c>
      <c r="BC93" s="45"/>
      <c r="BD93" s="45">
        <f t="shared" si="120"/>
        <v>-1.1290000000008149</v>
      </c>
      <c r="BE93" s="17"/>
      <c r="BF93" s="165"/>
      <c r="BG93" s="167"/>
      <c r="BH93" s="170"/>
      <c r="BI93" s="36"/>
      <c r="BJ93" s="36"/>
      <c r="BK93" s="36"/>
      <c r="BL93" s="49" t="s">
        <v>15</v>
      </c>
      <c r="BM93" s="51">
        <f>BA187</f>
        <v>101.24100000000001</v>
      </c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57" t="s">
        <v>15</v>
      </c>
      <c r="CA93" s="58">
        <v>1.7</v>
      </c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</row>
    <row r="94" spans="1:166" s="44" customFormat="1" ht="18" customHeight="1" x14ac:dyDescent="0.45">
      <c r="A94" s="91" t="s">
        <v>63</v>
      </c>
      <c r="B94" s="89">
        <v>312.274</v>
      </c>
      <c r="C94" s="89">
        <v>12.516</v>
      </c>
      <c r="D94" s="89">
        <v>81.352999999999994</v>
      </c>
      <c r="E94" s="89">
        <v>1218.039</v>
      </c>
      <c r="F94" s="89">
        <v>70.997</v>
      </c>
      <c r="G94" s="89">
        <v>409.13600000000002</v>
      </c>
      <c r="H94" s="89">
        <v>1151.9849999999999</v>
      </c>
      <c r="I94" s="89">
        <v>257.94200000000001</v>
      </c>
      <c r="J94" s="89">
        <v>557.83900000000006</v>
      </c>
      <c r="K94" s="89">
        <v>163.44200000000001</v>
      </c>
      <c r="L94" s="89">
        <v>818.94600000000003</v>
      </c>
      <c r="M94" s="89">
        <v>402.49599999999998</v>
      </c>
      <c r="N94" s="89">
        <v>310.71100000000001</v>
      </c>
      <c r="O94" s="89">
        <v>377.81400000000002</v>
      </c>
      <c r="P94" s="89">
        <v>0.79400000000000004</v>
      </c>
      <c r="Q94" s="90">
        <v>6146.2840000000006</v>
      </c>
      <c r="R94" s="106"/>
      <c r="S94" s="106" t="str">
        <f t="shared" si="88"/>
        <v>ago-16</v>
      </c>
      <c r="T94" s="107">
        <f t="shared" ref="T94:AI94" si="130">B94-B82</f>
        <v>-0.78399999999999181</v>
      </c>
      <c r="U94" s="107">
        <f t="shared" si="130"/>
        <v>-0.31799999999999962</v>
      </c>
      <c r="V94" s="107">
        <f t="shared" si="130"/>
        <v>-6.2130000000000081</v>
      </c>
      <c r="W94" s="107">
        <f t="shared" si="130"/>
        <v>-35.817000000000007</v>
      </c>
      <c r="X94" s="107">
        <f t="shared" si="130"/>
        <v>1.2620000000000005</v>
      </c>
      <c r="Y94" s="107">
        <f t="shared" si="130"/>
        <v>-51.239999999999952</v>
      </c>
      <c r="Z94" s="107">
        <f t="shared" si="130"/>
        <v>12.188999999999851</v>
      </c>
      <c r="AA94" s="107">
        <f t="shared" si="130"/>
        <v>-0.61700000000001864</v>
      </c>
      <c r="AB94" s="107">
        <f t="shared" si="130"/>
        <v>-0.53899999999998727</v>
      </c>
      <c r="AC94" s="107">
        <f t="shared" si="130"/>
        <v>3.1810000000000116</v>
      </c>
      <c r="AD94" s="107">
        <f t="shared" si="130"/>
        <v>-28.16599999999994</v>
      </c>
      <c r="AE94" s="107">
        <f t="shared" si="130"/>
        <v>7.1709999999999923</v>
      </c>
      <c r="AF94" s="107">
        <f t="shared" si="130"/>
        <v>9.3009999999999877</v>
      </c>
      <c r="AG94" s="107">
        <f t="shared" si="130"/>
        <v>2.4430000000000405</v>
      </c>
      <c r="AH94" s="107">
        <f t="shared" si="130"/>
        <v>-9.000000000000008E-3</v>
      </c>
      <c r="AI94" s="107">
        <f t="shared" si="130"/>
        <v>-88.15599999999904</v>
      </c>
      <c r="AJ94" s="106"/>
      <c r="AK94" s="106"/>
      <c r="AL94" s="106"/>
      <c r="AN94" s="52" t="s">
        <v>63</v>
      </c>
      <c r="AO94" s="45">
        <f t="shared" si="90"/>
        <v>1.3620000000000232</v>
      </c>
      <c r="AP94" s="45">
        <f t="shared" si="91"/>
        <v>-0.3490000000000002</v>
      </c>
      <c r="AQ94" s="45">
        <f t="shared" si="92"/>
        <v>-0.57000000000000739</v>
      </c>
      <c r="AR94" s="45">
        <f t="shared" si="93"/>
        <v>-2.6920000000000073</v>
      </c>
      <c r="AS94" s="45">
        <f t="shared" si="94"/>
        <v>0.21899999999999409</v>
      </c>
      <c r="AT94" s="45">
        <f t="shared" si="95"/>
        <v>5.563000000000045</v>
      </c>
      <c r="AU94" s="45">
        <f t="shared" si="96"/>
        <v>3.9059999999999491</v>
      </c>
      <c r="AV94" s="45">
        <f t="shared" si="97"/>
        <v>-0.51299999999997681</v>
      </c>
      <c r="AW94" s="45">
        <f t="shared" si="98"/>
        <v>0.35600000000010823</v>
      </c>
      <c r="AX94" s="45">
        <f t="shared" si="99"/>
        <v>4.9000000000006594E-2</v>
      </c>
      <c r="AY94" s="45">
        <f t="shared" si="100"/>
        <v>3.0000000000427463E-3</v>
      </c>
      <c r="AZ94" s="45">
        <f t="shared" si="101"/>
        <v>2.6490000000000009</v>
      </c>
      <c r="BA94" s="45">
        <f t="shared" si="102"/>
        <v>1.0550000000000068</v>
      </c>
      <c r="BB94" s="45">
        <f t="shared" si="103"/>
        <v>-9.4999999999970441E-2</v>
      </c>
      <c r="BC94" s="45"/>
      <c r="BD94" s="45">
        <f t="shared" si="120"/>
        <v>10.939000000001215</v>
      </c>
      <c r="BE94" s="17"/>
      <c r="BF94" s="165"/>
      <c r="BG94" s="167"/>
      <c r="BH94" s="171"/>
      <c r="BI94" s="36"/>
      <c r="BJ94" s="36"/>
      <c r="BK94" s="36"/>
      <c r="BL94" s="49" t="s">
        <v>16</v>
      </c>
      <c r="BM94" s="51">
        <f>AZ187</f>
        <v>111.26400000000001</v>
      </c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57" t="s">
        <v>10</v>
      </c>
      <c r="CA94" s="58">
        <v>0.8</v>
      </c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</row>
    <row r="95" spans="1:166" s="44" customFormat="1" ht="24.95" customHeight="1" x14ac:dyDescent="0.45">
      <c r="A95" s="91" t="s">
        <v>64</v>
      </c>
      <c r="B95" s="89">
        <v>314.54000000000002</v>
      </c>
      <c r="C95" s="89">
        <v>12.425000000000001</v>
      </c>
      <c r="D95" s="89">
        <v>80.88</v>
      </c>
      <c r="E95" s="89">
        <v>1215.518</v>
      </c>
      <c r="F95" s="89">
        <v>71.03</v>
      </c>
      <c r="G95" s="89">
        <v>412.404</v>
      </c>
      <c r="H95" s="89">
        <v>1151.5229999999999</v>
      </c>
      <c r="I95" s="89">
        <v>259.74900000000002</v>
      </c>
      <c r="J95" s="89">
        <v>557.78499999999997</v>
      </c>
      <c r="K95" s="89">
        <v>163.268</v>
      </c>
      <c r="L95" s="89">
        <v>818.12800000000004</v>
      </c>
      <c r="M95" s="89">
        <v>402.95400000000001</v>
      </c>
      <c r="N95" s="89">
        <v>311.52</v>
      </c>
      <c r="O95" s="89">
        <v>378.73099999999999</v>
      </c>
      <c r="P95" s="89">
        <v>0.78600000000000003</v>
      </c>
      <c r="Q95" s="90">
        <v>6151.2409999999982</v>
      </c>
      <c r="R95" s="106"/>
      <c r="S95" s="106" t="str">
        <f t="shared" si="88"/>
        <v>sep-16</v>
      </c>
      <c r="T95" s="107">
        <f t="shared" ref="T95:AI95" si="131">B95-B83</f>
        <v>-0.29499999999995907</v>
      </c>
      <c r="U95" s="107">
        <f t="shared" si="131"/>
        <v>-0.47699999999999854</v>
      </c>
      <c r="V95" s="107">
        <f t="shared" si="131"/>
        <v>-6.4860000000000042</v>
      </c>
      <c r="W95" s="107">
        <f t="shared" si="131"/>
        <v>-41.478000000000065</v>
      </c>
      <c r="X95" s="107">
        <f t="shared" si="131"/>
        <v>1.1830000000000069</v>
      </c>
      <c r="Y95" s="107">
        <f t="shared" si="131"/>
        <v>-50.22399999999999</v>
      </c>
      <c r="Z95" s="107">
        <f t="shared" si="131"/>
        <v>11.416999999999916</v>
      </c>
      <c r="AA95" s="107">
        <f t="shared" si="131"/>
        <v>-0.21599999999995134</v>
      </c>
      <c r="AB95" s="107">
        <f t="shared" si="131"/>
        <v>-2.88900000000001</v>
      </c>
      <c r="AC95" s="107">
        <f t="shared" si="131"/>
        <v>2.4850000000000136</v>
      </c>
      <c r="AD95" s="107">
        <f t="shared" si="131"/>
        <v>-19.327999999999975</v>
      </c>
      <c r="AE95" s="107">
        <f t="shared" si="131"/>
        <v>6.8299999999999841</v>
      </c>
      <c r="AF95" s="107">
        <f t="shared" si="131"/>
        <v>9.3309999999999604</v>
      </c>
      <c r="AG95" s="107">
        <f t="shared" si="131"/>
        <v>3.8460000000000036</v>
      </c>
      <c r="AH95" s="107">
        <f t="shared" si="131"/>
        <v>-1.7000000000000015E-2</v>
      </c>
      <c r="AI95" s="107">
        <f t="shared" si="131"/>
        <v>-86.318000000002939</v>
      </c>
      <c r="AJ95" s="106"/>
      <c r="AK95" s="106"/>
      <c r="AL95" s="106"/>
      <c r="AN95" s="52" t="s">
        <v>64</v>
      </c>
      <c r="AO95" s="45">
        <f t="shared" si="90"/>
        <v>2.2660000000000196</v>
      </c>
      <c r="AP95" s="45">
        <f t="shared" si="91"/>
        <v>-9.0999999999999304E-2</v>
      </c>
      <c r="AQ95" s="45">
        <f t="shared" si="92"/>
        <v>-0.47299999999999898</v>
      </c>
      <c r="AR95" s="45">
        <f t="shared" si="93"/>
        <v>-2.5209999999999582</v>
      </c>
      <c r="AS95" s="45">
        <f t="shared" si="94"/>
        <v>3.3000000000001251E-2</v>
      </c>
      <c r="AT95" s="45">
        <f t="shared" si="95"/>
        <v>3.2679999999999723</v>
      </c>
      <c r="AU95" s="45">
        <f t="shared" si="96"/>
        <v>-0.46199999999998909</v>
      </c>
      <c r="AV95" s="45">
        <f t="shared" si="97"/>
        <v>1.8070000000000164</v>
      </c>
      <c r="AW95" s="45">
        <f t="shared" si="98"/>
        <v>-5.4000000000087311E-2</v>
      </c>
      <c r="AX95" s="45">
        <f t="shared" si="99"/>
        <v>-0.17400000000000659</v>
      </c>
      <c r="AY95" s="45">
        <f t="shared" si="100"/>
        <v>-0.81799999999998363</v>
      </c>
      <c r="AZ95" s="45">
        <f t="shared" si="101"/>
        <v>0.45800000000002683</v>
      </c>
      <c r="BA95" s="45">
        <f t="shared" si="102"/>
        <v>0.80899999999996908</v>
      </c>
      <c r="BB95" s="45">
        <f t="shared" si="103"/>
        <v>0.91699999999997317</v>
      </c>
      <c r="BC95" s="45"/>
      <c r="BD95" s="45">
        <f t="shared" si="120"/>
        <v>4.9569999999976062</v>
      </c>
      <c r="BE95" s="17"/>
      <c r="BF95" s="165"/>
      <c r="BG95" s="167" t="s">
        <v>40</v>
      </c>
      <c r="BH95" s="169" t="str">
        <f>AO2</f>
        <v>Agricultura, ganaderÍa, 
caza y silvicultura</v>
      </c>
      <c r="BI95" s="36"/>
      <c r="BJ95" s="36"/>
      <c r="BK95" s="36"/>
      <c r="BL95" s="49" t="s">
        <v>19</v>
      </c>
      <c r="BM95" s="51">
        <f>AY187</f>
        <v>76.785000000000082</v>
      </c>
      <c r="BP95" s="17"/>
      <c r="BS95" s="17"/>
      <c r="BT95" s="17"/>
      <c r="BU95" s="17"/>
      <c r="BV95" s="17"/>
      <c r="BW95" s="17"/>
      <c r="BX95" s="17"/>
      <c r="BY95" s="17"/>
      <c r="BZ95" s="57" t="s">
        <v>11</v>
      </c>
      <c r="CA95" s="58">
        <v>0.24</v>
      </c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</row>
    <row r="96" spans="1:166" s="44" customFormat="1" ht="24.95" customHeight="1" x14ac:dyDescent="0.45">
      <c r="A96" s="92" t="s">
        <v>65</v>
      </c>
      <c r="B96" s="89">
        <v>325.67</v>
      </c>
      <c r="C96" s="89">
        <v>12.457000000000001</v>
      </c>
      <c r="D96" s="89">
        <v>80.977000000000004</v>
      </c>
      <c r="E96" s="89">
        <v>1212.01</v>
      </c>
      <c r="F96" s="89">
        <v>71.114999999999995</v>
      </c>
      <c r="G96" s="89">
        <v>415.202</v>
      </c>
      <c r="H96" s="89">
        <v>1155.7919999999999</v>
      </c>
      <c r="I96" s="89">
        <v>262.40199999999999</v>
      </c>
      <c r="J96" s="89">
        <v>558.25199999999995</v>
      </c>
      <c r="K96" s="89">
        <v>163.26400000000001</v>
      </c>
      <c r="L96" s="89">
        <v>822.23099999999999</v>
      </c>
      <c r="M96" s="89">
        <v>402.87599999999998</v>
      </c>
      <c r="N96" s="89">
        <v>312.70999999999998</v>
      </c>
      <c r="O96" s="89">
        <v>379.65499999999997</v>
      </c>
      <c r="P96" s="89">
        <v>0.78400000000000003</v>
      </c>
      <c r="Q96" s="90">
        <v>6175.396999999999</v>
      </c>
      <c r="R96" s="106"/>
      <c r="S96" s="106" t="str">
        <f t="shared" si="88"/>
        <v>oct-16</v>
      </c>
      <c r="T96" s="107">
        <f t="shared" ref="T96:AI96" si="132">B96-B84</f>
        <v>11.413000000000011</v>
      </c>
      <c r="U96" s="107">
        <f t="shared" si="132"/>
        <v>-0.6039999999999992</v>
      </c>
      <c r="V96" s="107">
        <f t="shared" si="132"/>
        <v>-6.1739999999999924</v>
      </c>
      <c r="W96" s="107">
        <f t="shared" si="132"/>
        <v>-45.377999999999929</v>
      </c>
      <c r="X96" s="107">
        <f t="shared" si="132"/>
        <v>1.1460000000000008</v>
      </c>
      <c r="Y96" s="107">
        <f t="shared" si="132"/>
        <v>-45.643000000000029</v>
      </c>
      <c r="Z96" s="107">
        <f t="shared" si="132"/>
        <v>10.97199999999998</v>
      </c>
      <c r="AA96" s="107">
        <f t="shared" si="132"/>
        <v>0.12700000000000955</v>
      </c>
      <c r="AB96" s="107">
        <f t="shared" si="132"/>
        <v>-4.2880000000000109</v>
      </c>
      <c r="AC96" s="107">
        <f t="shared" si="132"/>
        <v>2.0620000000000118</v>
      </c>
      <c r="AD96" s="107">
        <f t="shared" si="132"/>
        <v>-30.928999999999974</v>
      </c>
      <c r="AE96" s="107">
        <f t="shared" si="132"/>
        <v>6.3859999999999673</v>
      </c>
      <c r="AF96" s="107">
        <f t="shared" si="132"/>
        <v>9.47199999999998</v>
      </c>
      <c r="AG96" s="107">
        <f t="shared" si="132"/>
        <v>4.0519999999999641</v>
      </c>
      <c r="AH96" s="107">
        <f t="shared" si="132"/>
        <v>-4.9999999999999933E-2</v>
      </c>
      <c r="AI96" s="107">
        <f t="shared" si="132"/>
        <v>-87.436000000001513</v>
      </c>
      <c r="AJ96" s="106"/>
      <c r="AK96" s="106"/>
      <c r="AL96" s="106"/>
      <c r="AN96" s="52" t="s">
        <v>65</v>
      </c>
      <c r="AO96" s="45">
        <f t="shared" si="90"/>
        <v>11.129999999999995</v>
      </c>
      <c r="AP96" s="45">
        <f t="shared" si="91"/>
        <v>3.2000000000000028E-2</v>
      </c>
      <c r="AQ96" s="45">
        <f t="shared" si="92"/>
        <v>9.7000000000008413E-2</v>
      </c>
      <c r="AR96" s="45">
        <f t="shared" si="93"/>
        <v>-3.5080000000000382</v>
      </c>
      <c r="AS96" s="45">
        <f t="shared" si="94"/>
        <v>8.4999999999993747E-2</v>
      </c>
      <c r="AT96" s="45">
        <f t="shared" si="95"/>
        <v>2.7980000000000018</v>
      </c>
      <c r="AU96" s="45">
        <f t="shared" si="96"/>
        <v>4.2690000000000055</v>
      </c>
      <c r="AV96" s="45">
        <f t="shared" si="97"/>
        <v>2.6529999999999632</v>
      </c>
      <c r="AW96" s="45">
        <f t="shared" si="98"/>
        <v>0.46699999999998454</v>
      </c>
      <c r="AX96" s="45">
        <f t="shared" si="99"/>
        <v>-3.9999999999906777E-3</v>
      </c>
      <c r="AY96" s="45">
        <f t="shared" si="100"/>
        <v>4.1029999999999518</v>
      </c>
      <c r="AZ96" s="45">
        <f t="shared" si="101"/>
        <v>-7.8000000000031378E-2</v>
      </c>
      <c r="BA96" s="45">
        <f t="shared" si="102"/>
        <v>1.1899999999999977</v>
      </c>
      <c r="BB96" s="45">
        <f t="shared" si="103"/>
        <v>0.92399999999997817</v>
      </c>
      <c r="BC96" s="45"/>
      <c r="BD96" s="45">
        <f t="shared" si="120"/>
        <v>24.156000000000859</v>
      </c>
      <c r="BE96" s="17"/>
      <c r="BF96" s="165"/>
      <c r="BG96" s="167"/>
      <c r="BH96" s="170"/>
      <c r="BI96" s="36"/>
      <c r="BJ96" s="36"/>
      <c r="BK96" s="36"/>
      <c r="BL96" s="49" t="s">
        <v>20</v>
      </c>
      <c r="BM96" s="51">
        <f>AV187</f>
        <v>60.348000000000013</v>
      </c>
      <c r="BP96" s="17"/>
      <c r="BS96" s="17"/>
      <c r="BT96" s="17"/>
      <c r="BU96" s="17"/>
      <c r="BW96" s="17"/>
      <c r="BX96" s="17"/>
      <c r="BY96" s="17"/>
      <c r="BZ96" s="57" t="s">
        <v>12</v>
      </c>
      <c r="CA96" s="58">
        <v>0.2</v>
      </c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</row>
    <row r="97" spans="1:166" s="44" customFormat="1" ht="24.95" customHeight="1" x14ac:dyDescent="0.45">
      <c r="A97" s="92" t="s">
        <v>66</v>
      </c>
      <c r="B97" s="89">
        <v>325.93</v>
      </c>
      <c r="C97" s="89">
        <v>12.618</v>
      </c>
      <c r="D97" s="89">
        <v>80.698999999999998</v>
      </c>
      <c r="E97" s="89">
        <v>1209.4659999999999</v>
      </c>
      <c r="F97" s="89">
        <v>71.31</v>
      </c>
      <c r="G97" s="89">
        <v>421.40699999999998</v>
      </c>
      <c r="H97" s="89">
        <v>1160.8240000000001</v>
      </c>
      <c r="I97" s="89">
        <v>266.40800000000002</v>
      </c>
      <c r="J97" s="89">
        <v>561.69899999999996</v>
      </c>
      <c r="K97" s="89">
        <v>163.00700000000001</v>
      </c>
      <c r="L97" s="89">
        <v>827.96799999999996</v>
      </c>
      <c r="M97" s="89">
        <v>402.30099999999999</v>
      </c>
      <c r="N97" s="89">
        <v>314.00299999999999</v>
      </c>
      <c r="O97" s="89">
        <v>381.62099999999998</v>
      </c>
      <c r="P97" s="89">
        <v>0.79900000000000004</v>
      </c>
      <c r="Q97" s="90">
        <v>6200.0599999999995</v>
      </c>
      <c r="R97" s="106"/>
      <c r="S97" s="106" t="str">
        <f t="shared" si="88"/>
        <v>nov-16</v>
      </c>
      <c r="T97" s="107">
        <f t="shared" ref="T97:AI97" si="133">B97-B85</f>
        <v>9.3460000000000036</v>
      </c>
      <c r="U97" s="107">
        <f t="shared" si="133"/>
        <v>-0.3879999999999999</v>
      </c>
      <c r="V97" s="107">
        <f t="shared" si="133"/>
        <v>-5.7669999999999959</v>
      </c>
      <c r="W97" s="107">
        <f t="shared" si="133"/>
        <v>-46.97400000000016</v>
      </c>
      <c r="X97" s="107">
        <f t="shared" si="133"/>
        <v>1.2000000000000028</v>
      </c>
      <c r="Y97" s="107">
        <f t="shared" si="133"/>
        <v>-32.161000000000001</v>
      </c>
      <c r="Z97" s="107">
        <f t="shared" si="133"/>
        <v>12.226000000000113</v>
      </c>
      <c r="AA97" s="107">
        <f t="shared" si="133"/>
        <v>2.5830000000000268</v>
      </c>
      <c r="AB97" s="107">
        <f t="shared" si="133"/>
        <v>-0.22800000000006548</v>
      </c>
      <c r="AC97" s="107">
        <f t="shared" si="133"/>
        <v>1.5910000000000082</v>
      </c>
      <c r="AD97" s="107">
        <f t="shared" si="133"/>
        <v>-29.29200000000003</v>
      </c>
      <c r="AE97" s="107">
        <f t="shared" si="133"/>
        <v>6.8759999999999764</v>
      </c>
      <c r="AF97" s="107">
        <f t="shared" si="133"/>
        <v>9.5020000000000095</v>
      </c>
      <c r="AG97" s="107">
        <f t="shared" si="133"/>
        <v>4.7919999999999732</v>
      </c>
      <c r="AH97" s="107">
        <f t="shared" si="133"/>
        <v>-6.0000000000000053E-3</v>
      </c>
      <c r="AI97" s="107">
        <f t="shared" si="133"/>
        <v>-66.700000000000728</v>
      </c>
      <c r="AJ97" s="106"/>
      <c r="AK97" s="106"/>
      <c r="AL97" s="106"/>
      <c r="AN97" s="52" t="s">
        <v>66</v>
      </c>
      <c r="AO97" s="45">
        <f t="shared" si="90"/>
        <v>0.25999999999999091</v>
      </c>
      <c r="AP97" s="45">
        <f t="shared" si="91"/>
        <v>0.16099999999999959</v>
      </c>
      <c r="AQ97" s="45">
        <f t="shared" si="92"/>
        <v>-0.2780000000000058</v>
      </c>
      <c r="AR97" s="45">
        <f t="shared" si="93"/>
        <v>-2.5440000000000964</v>
      </c>
      <c r="AS97" s="45">
        <f t="shared" si="94"/>
        <v>0.19500000000000739</v>
      </c>
      <c r="AT97" s="45">
        <f t="shared" si="95"/>
        <v>6.2049999999999841</v>
      </c>
      <c r="AU97" s="45">
        <f t="shared" si="96"/>
        <v>5.0320000000001528</v>
      </c>
      <c r="AV97" s="45">
        <f t="shared" si="97"/>
        <v>4.0060000000000286</v>
      </c>
      <c r="AW97" s="45">
        <f t="shared" si="98"/>
        <v>3.4470000000000027</v>
      </c>
      <c r="AX97" s="45">
        <f t="shared" si="99"/>
        <v>-0.257000000000005</v>
      </c>
      <c r="AY97" s="45">
        <f t="shared" si="100"/>
        <v>5.7369999999999663</v>
      </c>
      <c r="AZ97" s="45">
        <f t="shared" si="101"/>
        <v>-0.57499999999998863</v>
      </c>
      <c r="BA97" s="45">
        <f t="shared" si="102"/>
        <v>1.2930000000000064</v>
      </c>
      <c r="BB97" s="45">
        <f t="shared" si="103"/>
        <v>1.9660000000000082</v>
      </c>
      <c r="BC97" s="45"/>
      <c r="BD97" s="45">
        <f t="shared" si="120"/>
        <v>24.663000000000466</v>
      </c>
      <c r="BE97" s="17"/>
      <c r="BF97" s="165"/>
      <c r="BG97" s="167"/>
      <c r="BH97" s="170"/>
      <c r="BI97" s="36"/>
      <c r="BJ97" s="36"/>
      <c r="BK97" s="36"/>
      <c r="BL97" s="49" t="s">
        <v>9</v>
      </c>
      <c r="BM97" s="51">
        <f>AT187</f>
        <v>24.880999999999972</v>
      </c>
      <c r="BP97" s="17"/>
      <c r="BS97" s="17"/>
      <c r="BT97" s="17"/>
      <c r="BU97" s="17"/>
      <c r="BV97" s="17"/>
      <c r="BW97" s="17"/>
      <c r="BX97" s="17"/>
      <c r="BY97" s="17"/>
      <c r="BZ97" s="59" t="s">
        <v>13</v>
      </c>
      <c r="CA97" s="60">
        <v>0.17</v>
      </c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</row>
    <row r="98" spans="1:166" s="44" customFormat="1" ht="24.95" customHeight="1" x14ac:dyDescent="0.45">
      <c r="A98" s="92" t="s">
        <v>67</v>
      </c>
      <c r="B98" s="89">
        <v>322.952</v>
      </c>
      <c r="C98" s="89">
        <v>12.436999999999999</v>
      </c>
      <c r="D98" s="89">
        <v>80.367000000000004</v>
      </c>
      <c r="E98" s="89">
        <v>1206.0360000000001</v>
      </c>
      <c r="F98" s="89">
        <v>71.588999999999999</v>
      </c>
      <c r="G98" s="89">
        <v>413.53199999999998</v>
      </c>
      <c r="H98" s="89">
        <v>1172.029</v>
      </c>
      <c r="I98" s="89">
        <v>271.82600000000002</v>
      </c>
      <c r="J98" s="89">
        <v>561.80700000000002</v>
      </c>
      <c r="K98" s="89">
        <v>162.46700000000001</v>
      </c>
      <c r="L98" s="89">
        <v>834.78399999999999</v>
      </c>
      <c r="M98" s="89">
        <v>398.11799999999999</v>
      </c>
      <c r="N98" s="89">
        <v>315.04599999999999</v>
      </c>
      <c r="O98" s="89">
        <v>382.72699999999998</v>
      </c>
      <c r="P98" s="89">
        <v>0.80100000000000005</v>
      </c>
      <c r="Q98" s="90">
        <v>6206.518</v>
      </c>
      <c r="R98" s="106"/>
      <c r="S98" s="106" t="str">
        <f t="shared" si="88"/>
        <v>dic-16</v>
      </c>
      <c r="T98" s="107">
        <f t="shared" ref="T98:AI98" si="134">B98-B86</f>
        <v>6.4060000000000059</v>
      </c>
      <c r="U98" s="107">
        <f t="shared" si="134"/>
        <v>-1.0000000000012221E-3</v>
      </c>
      <c r="V98" s="107">
        <f t="shared" si="134"/>
        <v>-5.367999999999995</v>
      </c>
      <c r="W98" s="107">
        <f t="shared" si="134"/>
        <v>-46.071999999999889</v>
      </c>
      <c r="X98" s="107">
        <f t="shared" si="134"/>
        <v>1.3799999999999955</v>
      </c>
      <c r="Y98" s="107">
        <f t="shared" si="134"/>
        <v>-15.305000000000007</v>
      </c>
      <c r="Z98" s="107">
        <f t="shared" si="134"/>
        <v>11.707000000000107</v>
      </c>
      <c r="AA98" s="107">
        <f t="shared" si="134"/>
        <v>2.1040000000000418</v>
      </c>
      <c r="AB98" s="107">
        <f t="shared" si="134"/>
        <v>-1.2039999999999509</v>
      </c>
      <c r="AC98" s="107">
        <f t="shared" si="134"/>
        <v>0.95100000000002183</v>
      </c>
      <c r="AD98" s="107">
        <f t="shared" si="134"/>
        <v>-14.246999999999957</v>
      </c>
      <c r="AE98" s="107">
        <f t="shared" si="134"/>
        <v>6.8149999999999977</v>
      </c>
      <c r="AF98" s="107">
        <f t="shared" si="134"/>
        <v>9.4809999999999945</v>
      </c>
      <c r="AG98" s="107">
        <f t="shared" si="134"/>
        <v>3.3269999999999982</v>
      </c>
      <c r="AH98" s="107">
        <f t="shared" si="134"/>
        <v>1.8000000000000016E-2</v>
      </c>
      <c r="AI98" s="107">
        <f t="shared" si="134"/>
        <v>-40.007999999998901</v>
      </c>
      <c r="AJ98" s="106"/>
      <c r="AK98" s="106"/>
      <c r="AL98" s="106"/>
      <c r="AN98" s="52" t="s">
        <v>67</v>
      </c>
      <c r="AO98" s="45">
        <f t="shared" si="90"/>
        <v>-2.9780000000000086</v>
      </c>
      <c r="AP98" s="45">
        <f t="shared" si="91"/>
        <v>-0.18100000000000094</v>
      </c>
      <c r="AQ98" s="45">
        <f t="shared" si="92"/>
        <v>-0.33199999999999363</v>
      </c>
      <c r="AR98" s="45">
        <f t="shared" si="93"/>
        <v>-3.4299999999998363</v>
      </c>
      <c r="AS98" s="45">
        <f t="shared" si="94"/>
        <v>0.27899999999999636</v>
      </c>
      <c r="AT98" s="45">
        <f t="shared" si="95"/>
        <v>-7.875</v>
      </c>
      <c r="AU98" s="45">
        <f t="shared" si="96"/>
        <v>11.204999999999927</v>
      </c>
      <c r="AV98" s="45">
        <f t="shared" si="97"/>
        <v>5.4180000000000064</v>
      </c>
      <c r="AW98" s="45">
        <f t="shared" si="98"/>
        <v>0.10800000000006094</v>
      </c>
      <c r="AX98" s="45">
        <f t="shared" si="99"/>
        <v>-0.53999999999999204</v>
      </c>
      <c r="AY98" s="45">
        <f t="shared" si="100"/>
        <v>6.8160000000000309</v>
      </c>
      <c r="AZ98" s="45">
        <f t="shared" si="101"/>
        <v>-4.1829999999999927</v>
      </c>
      <c r="BA98" s="45">
        <f t="shared" si="102"/>
        <v>1.0430000000000064</v>
      </c>
      <c r="BB98" s="45">
        <f t="shared" si="103"/>
        <v>1.1059999999999945</v>
      </c>
      <c r="BC98" s="45"/>
      <c r="BD98" s="45">
        <f t="shared" si="120"/>
        <v>6.4580000000005384</v>
      </c>
      <c r="BE98" s="17"/>
      <c r="BF98" s="166"/>
      <c r="BG98" s="167"/>
      <c r="BH98" s="171"/>
      <c r="BI98" s="36"/>
      <c r="BJ98" s="36"/>
      <c r="BK98" s="36"/>
      <c r="BL98" s="49" t="s">
        <v>14</v>
      </c>
      <c r="BM98" s="51">
        <f>AW187</f>
        <v>40.875000000000057</v>
      </c>
      <c r="BP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</row>
    <row r="99" spans="1:166" s="44" customFormat="1" ht="24.95" customHeight="1" x14ac:dyDescent="0.45">
      <c r="A99" s="92" t="s">
        <v>68</v>
      </c>
      <c r="B99" s="89">
        <v>326.45999999999998</v>
      </c>
      <c r="C99" s="89">
        <v>12.646000000000001</v>
      </c>
      <c r="D99" s="89">
        <v>80.073999999999998</v>
      </c>
      <c r="E99" s="89">
        <v>1203.8119999999999</v>
      </c>
      <c r="F99" s="89">
        <v>72.081999999999994</v>
      </c>
      <c r="G99" s="89">
        <v>414.35300000000001</v>
      </c>
      <c r="H99" s="89">
        <v>1176.3030000000001</v>
      </c>
      <c r="I99" s="89">
        <v>286.238</v>
      </c>
      <c r="J99" s="89">
        <v>561.09199999999998</v>
      </c>
      <c r="K99" s="89">
        <v>163.42599999999999</v>
      </c>
      <c r="L99" s="89">
        <v>841.74400000000003</v>
      </c>
      <c r="M99" s="89">
        <v>381.70400000000001</v>
      </c>
      <c r="N99" s="89">
        <v>316.673</v>
      </c>
      <c r="O99" s="89">
        <v>386.971</v>
      </c>
      <c r="P99" s="89">
        <v>0.84899999999999998</v>
      </c>
      <c r="Q99" s="90">
        <v>6224.4269999999997</v>
      </c>
      <c r="R99" s="106"/>
      <c r="S99" s="106" t="str">
        <f t="shared" si="88"/>
        <v>ene-17</v>
      </c>
      <c r="T99" s="107">
        <f t="shared" ref="T99:AI99" si="135">B99-B87</f>
        <v>7.7690000000000055</v>
      </c>
      <c r="U99" s="107">
        <f t="shared" si="135"/>
        <v>7.6000000000000512E-2</v>
      </c>
      <c r="V99" s="107">
        <f t="shared" si="135"/>
        <v>-5.097999999999999</v>
      </c>
      <c r="W99" s="107">
        <f t="shared" si="135"/>
        <v>-40.978000000000065</v>
      </c>
      <c r="X99" s="107">
        <f t="shared" si="135"/>
        <v>1.7249999999999943</v>
      </c>
      <c r="Y99" s="107">
        <f t="shared" si="135"/>
        <v>0.71100000000001273</v>
      </c>
      <c r="Z99" s="107">
        <f t="shared" si="135"/>
        <v>11.753000000000156</v>
      </c>
      <c r="AA99" s="107">
        <f t="shared" si="135"/>
        <v>2.839999999999975</v>
      </c>
      <c r="AB99" s="107">
        <f t="shared" si="135"/>
        <v>-2.0950000000000273</v>
      </c>
      <c r="AC99" s="107">
        <f t="shared" si="135"/>
        <v>0.45999999999997954</v>
      </c>
      <c r="AD99" s="107">
        <f t="shared" si="135"/>
        <v>-10.365000000000009</v>
      </c>
      <c r="AE99" s="107">
        <f t="shared" si="135"/>
        <v>6.5380000000000109</v>
      </c>
      <c r="AF99" s="107">
        <f t="shared" si="135"/>
        <v>9.3460000000000036</v>
      </c>
      <c r="AG99" s="107">
        <f t="shared" si="135"/>
        <v>4.5120000000000005</v>
      </c>
      <c r="AH99" s="107">
        <f t="shared" si="135"/>
        <v>5.699999999999994E-2</v>
      </c>
      <c r="AI99" s="107">
        <f t="shared" si="135"/>
        <v>-12.749000000001615</v>
      </c>
      <c r="AJ99" s="106"/>
      <c r="AK99" s="106"/>
      <c r="AL99" s="106"/>
      <c r="AN99" s="52" t="s">
        <v>68</v>
      </c>
      <c r="AO99" s="45">
        <f t="shared" si="90"/>
        <v>3.5079999999999814</v>
      </c>
      <c r="AP99" s="45">
        <f t="shared" si="91"/>
        <v>0.20900000000000141</v>
      </c>
      <c r="AQ99" s="45">
        <f t="shared" si="92"/>
        <v>-0.29300000000000637</v>
      </c>
      <c r="AR99" s="45">
        <f t="shared" si="93"/>
        <v>-2.2240000000001601</v>
      </c>
      <c r="AS99" s="45">
        <f t="shared" si="94"/>
        <v>0.492999999999995</v>
      </c>
      <c r="AT99" s="45">
        <f t="shared" si="95"/>
        <v>0.82100000000002638</v>
      </c>
      <c r="AU99" s="45">
        <f t="shared" si="96"/>
        <v>4.2740000000001146</v>
      </c>
      <c r="AV99" s="45">
        <f t="shared" si="97"/>
        <v>14.411999999999978</v>
      </c>
      <c r="AW99" s="45">
        <f t="shared" si="98"/>
        <v>-0.71500000000003183</v>
      </c>
      <c r="AX99" s="45">
        <f t="shared" si="99"/>
        <v>0.95899999999997476</v>
      </c>
      <c r="AY99" s="45">
        <f t="shared" si="100"/>
        <v>6.9600000000000364</v>
      </c>
      <c r="AZ99" s="45">
        <f t="shared" si="101"/>
        <v>-16.413999999999987</v>
      </c>
      <c r="BA99" s="45">
        <f t="shared" si="102"/>
        <v>1.6270000000000095</v>
      </c>
      <c r="BB99" s="45">
        <f t="shared" si="103"/>
        <v>4.2440000000000282</v>
      </c>
      <c r="BC99" s="45"/>
      <c r="BD99" s="45">
        <f t="shared" si="120"/>
        <v>17.908999999999651</v>
      </c>
      <c r="BE99" s="17"/>
      <c r="BF99" s="164">
        <v>2017</v>
      </c>
      <c r="BG99" s="167" t="s">
        <v>38</v>
      </c>
      <c r="BH99" s="168" t="str">
        <f>AT2</f>
        <v>Construcción</v>
      </c>
      <c r="BI99" s="36"/>
      <c r="BJ99" s="36"/>
      <c r="BK99" s="36"/>
      <c r="BL99" s="49" t="s">
        <v>18</v>
      </c>
      <c r="BM99" s="51">
        <f>BB187</f>
        <v>37.064999999999998</v>
      </c>
      <c r="BP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</row>
    <row r="100" spans="1:166" s="44" customFormat="1" ht="24.95" customHeight="1" x14ac:dyDescent="0.45">
      <c r="A100" s="92" t="s">
        <v>69</v>
      </c>
      <c r="B100" s="89">
        <v>333.03199999999998</v>
      </c>
      <c r="C100" s="89">
        <v>13.186999999999999</v>
      </c>
      <c r="D100" s="89">
        <v>79.004000000000005</v>
      </c>
      <c r="E100" s="89">
        <v>1204.27</v>
      </c>
      <c r="F100" s="89">
        <v>72.311000000000007</v>
      </c>
      <c r="G100" s="89">
        <v>418.84500000000003</v>
      </c>
      <c r="H100" s="89">
        <v>1170.5</v>
      </c>
      <c r="I100" s="89">
        <v>281.26900000000001</v>
      </c>
      <c r="J100" s="89">
        <v>559.53599999999994</v>
      </c>
      <c r="K100" s="89">
        <v>163.25899999999999</v>
      </c>
      <c r="L100" s="89">
        <v>841.77099999999996</v>
      </c>
      <c r="M100" s="89">
        <v>384.09300000000002</v>
      </c>
      <c r="N100" s="89">
        <v>317.03300000000002</v>
      </c>
      <c r="O100" s="89">
        <v>387.64299999999997</v>
      </c>
      <c r="P100" s="89">
        <v>0.83699999999999997</v>
      </c>
      <c r="Q100" s="90">
        <v>6226.59</v>
      </c>
      <c r="R100" s="106"/>
      <c r="S100" s="106" t="str">
        <f t="shared" si="88"/>
        <v>feb-17</v>
      </c>
      <c r="T100" s="107">
        <f t="shared" ref="T100:AI100" si="136">B100-B88</f>
        <v>7.7629999999999768</v>
      </c>
      <c r="U100" s="107">
        <f t="shared" si="136"/>
        <v>-1.5000000000000568E-2</v>
      </c>
      <c r="V100" s="107">
        <f t="shared" si="136"/>
        <v>-5.9209999999999923</v>
      </c>
      <c r="W100" s="107">
        <f t="shared" si="136"/>
        <v>-42.524000000000115</v>
      </c>
      <c r="X100" s="107">
        <f t="shared" si="136"/>
        <v>1.8590000000000089</v>
      </c>
      <c r="Y100" s="107">
        <f t="shared" si="136"/>
        <v>8.5660000000000309</v>
      </c>
      <c r="Z100" s="107">
        <f t="shared" si="136"/>
        <v>7.5709999999999127</v>
      </c>
      <c r="AA100" s="107">
        <f t="shared" si="136"/>
        <v>1.9630000000000223</v>
      </c>
      <c r="AB100" s="107">
        <f t="shared" si="136"/>
        <v>-2.9770000000000891</v>
      </c>
      <c r="AC100" s="107">
        <f t="shared" si="136"/>
        <v>0.54699999999999704</v>
      </c>
      <c r="AD100" s="107">
        <f t="shared" si="136"/>
        <v>-12.992000000000075</v>
      </c>
      <c r="AE100" s="107">
        <f t="shared" si="136"/>
        <v>2.6960000000000264</v>
      </c>
      <c r="AF100" s="107">
        <f t="shared" si="136"/>
        <v>9.3350000000000364</v>
      </c>
      <c r="AG100" s="107">
        <f t="shared" si="136"/>
        <v>3.1699999999999591</v>
      </c>
      <c r="AH100" s="107">
        <f t="shared" si="136"/>
        <v>1.8000000000000016E-2</v>
      </c>
      <c r="AI100" s="107">
        <f t="shared" si="136"/>
        <v>-20.941000000001623</v>
      </c>
      <c r="AJ100" s="106"/>
      <c r="AK100" s="106"/>
      <c r="AL100" s="106"/>
      <c r="AN100" s="52" t="s">
        <v>69</v>
      </c>
      <c r="AO100" s="45">
        <f t="shared" ref="AO100:AO131" si="137">B100-B99</f>
        <v>6.5720000000000027</v>
      </c>
      <c r="AP100" s="45">
        <f t="shared" ref="AP100:AP131" si="138">C100-C99</f>
        <v>0.54099999999999859</v>
      </c>
      <c r="AQ100" s="45">
        <f t="shared" ref="AQ100:AQ131" si="139">D100-D99</f>
        <v>-1.0699999999999932</v>
      </c>
      <c r="AR100" s="45">
        <f t="shared" ref="AR100:AR131" si="140">E100-E99</f>
        <v>0.45800000000008367</v>
      </c>
      <c r="AS100" s="45">
        <f t="shared" ref="AS100:AS131" si="141">F100-F99</f>
        <v>0.22900000000001342</v>
      </c>
      <c r="AT100" s="45">
        <f t="shared" ref="AT100:AT131" si="142">G100-G99</f>
        <v>4.4920000000000186</v>
      </c>
      <c r="AU100" s="45">
        <f t="shared" ref="AU100:AU131" si="143">H100-H99</f>
        <v>-5.803000000000111</v>
      </c>
      <c r="AV100" s="45">
        <f t="shared" ref="AV100:AV131" si="144">I100-I99</f>
        <v>-4.9689999999999941</v>
      </c>
      <c r="AW100" s="45">
        <f t="shared" ref="AW100:AW131" si="145">J100-J99</f>
        <v>-1.55600000000004</v>
      </c>
      <c r="AX100" s="45">
        <f t="shared" ref="AX100:AX131" si="146">K100-K99</f>
        <v>-0.16700000000000159</v>
      </c>
      <c r="AY100" s="45">
        <f t="shared" ref="AY100:AY131" si="147">L100-L99</f>
        <v>2.6999999999929969E-2</v>
      </c>
      <c r="AZ100" s="45">
        <f t="shared" ref="AZ100:AZ131" si="148">M100-M99</f>
        <v>2.38900000000001</v>
      </c>
      <c r="BA100" s="45">
        <f t="shared" ref="BA100:BA131" si="149">N100-N99</f>
        <v>0.36000000000001364</v>
      </c>
      <c r="BB100" s="45">
        <f t="shared" ref="BB100:BB131" si="150">O100-O99</f>
        <v>0.67199999999996862</v>
      </c>
      <c r="BC100" s="45"/>
      <c r="BD100" s="45">
        <f t="shared" si="120"/>
        <v>2.1630000000004657</v>
      </c>
      <c r="BE100" s="17"/>
      <c r="BF100" s="165"/>
      <c r="BG100" s="167"/>
      <c r="BH100" s="168"/>
      <c r="BI100" s="36"/>
      <c r="BJ100" s="36"/>
      <c r="BK100" s="36"/>
      <c r="BL100" s="49" t="s">
        <v>17</v>
      </c>
      <c r="BM100" s="51">
        <f>AQ187</f>
        <v>26.349999999999994</v>
      </c>
      <c r="BP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</row>
    <row r="101" spans="1:166" s="44" customFormat="1" ht="24.95" customHeight="1" x14ac:dyDescent="0.45">
      <c r="A101" s="92" t="s">
        <v>70</v>
      </c>
      <c r="B101" s="89">
        <v>336.99400000000003</v>
      </c>
      <c r="C101" s="89">
        <v>13.336</v>
      </c>
      <c r="D101" s="89">
        <v>78.63</v>
      </c>
      <c r="E101" s="89">
        <v>1208.4570000000001</v>
      </c>
      <c r="F101" s="89">
        <v>72.417000000000002</v>
      </c>
      <c r="G101" s="89">
        <v>431.02499999999998</v>
      </c>
      <c r="H101" s="89">
        <v>1166.6489999999999</v>
      </c>
      <c r="I101" s="89">
        <v>270.51299999999998</v>
      </c>
      <c r="J101" s="89">
        <v>559.44000000000005</v>
      </c>
      <c r="K101" s="89">
        <v>163.69399999999999</v>
      </c>
      <c r="L101" s="89">
        <v>843.42</v>
      </c>
      <c r="M101" s="89">
        <v>400.24200000000002</v>
      </c>
      <c r="N101" s="89">
        <v>317.72699999999998</v>
      </c>
      <c r="O101" s="89">
        <v>385.13600000000002</v>
      </c>
      <c r="P101" s="89">
        <v>0.77</v>
      </c>
      <c r="Q101" s="90">
        <v>6248.4500000000007</v>
      </c>
      <c r="R101" s="106"/>
      <c r="S101" s="106" t="str">
        <f t="shared" si="88"/>
        <v>mar-17</v>
      </c>
      <c r="T101" s="107">
        <f t="shared" ref="T101:AI101" si="151">B101-B89</f>
        <v>7.0440000000000396</v>
      </c>
      <c r="U101" s="107">
        <f t="shared" si="151"/>
        <v>3.8999999999999702E-2</v>
      </c>
      <c r="V101" s="107">
        <f t="shared" si="151"/>
        <v>-5.6700000000000017</v>
      </c>
      <c r="W101" s="107">
        <f t="shared" si="151"/>
        <v>-38.298999999999978</v>
      </c>
      <c r="X101" s="107">
        <f t="shared" si="151"/>
        <v>2.0300000000000011</v>
      </c>
      <c r="Y101" s="107">
        <f t="shared" si="151"/>
        <v>21.789999999999964</v>
      </c>
      <c r="Z101" s="107">
        <f t="shared" si="151"/>
        <v>7.5259999999998399</v>
      </c>
      <c r="AA101" s="107">
        <f t="shared" si="151"/>
        <v>2.4119999999999777</v>
      </c>
      <c r="AB101" s="107">
        <f t="shared" si="151"/>
        <v>-2.5519999999999072</v>
      </c>
      <c r="AC101" s="107">
        <f t="shared" si="151"/>
        <v>0.32099999999999795</v>
      </c>
      <c r="AD101" s="107">
        <f t="shared" si="151"/>
        <v>-6.8559999999999945</v>
      </c>
      <c r="AE101" s="107">
        <f t="shared" si="151"/>
        <v>5.9290000000000305</v>
      </c>
      <c r="AF101" s="107">
        <f t="shared" si="151"/>
        <v>9.3439999999999941</v>
      </c>
      <c r="AG101" s="107">
        <f t="shared" si="151"/>
        <v>4.1310000000000286</v>
      </c>
      <c r="AH101" s="107">
        <f t="shared" si="151"/>
        <v>-1.6000000000000014E-2</v>
      </c>
      <c r="AI101" s="107">
        <f t="shared" si="151"/>
        <v>7.1730000000006839</v>
      </c>
      <c r="AJ101" s="106"/>
      <c r="AK101" s="106"/>
      <c r="AL101" s="106"/>
      <c r="AN101" s="52" t="s">
        <v>70</v>
      </c>
      <c r="AO101" s="45">
        <f t="shared" si="137"/>
        <v>3.9620000000000459</v>
      </c>
      <c r="AP101" s="45">
        <f t="shared" si="138"/>
        <v>0.14900000000000091</v>
      </c>
      <c r="AQ101" s="45">
        <f t="shared" si="139"/>
        <v>-0.37400000000000944</v>
      </c>
      <c r="AR101" s="45">
        <f t="shared" si="140"/>
        <v>4.1870000000001255</v>
      </c>
      <c r="AS101" s="45">
        <f t="shared" si="141"/>
        <v>0.10599999999999454</v>
      </c>
      <c r="AT101" s="45">
        <f t="shared" si="142"/>
        <v>12.17999999999995</v>
      </c>
      <c r="AU101" s="45">
        <f t="shared" si="143"/>
        <v>-3.8510000000001128</v>
      </c>
      <c r="AV101" s="45">
        <f t="shared" si="144"/>
        <v>-10.756000000000029</v>
      </c>
      <c r="AW101" s="45">
        <f t="shared" si="145"/>
        <v>-9.5999999999889951E-2</v>
      </c>
      <c r="AX101" s="45">
        <f t="shared" si="146"/>
        <v>0.43500000000000227</v>
      </c>
      <c r="AY101" s="45">
        <f t="shared" si="147"/>
        <v>1.6490000000000009</v>
      </c>
      <c r="AZ101" s="45">
        <f t="shared" si="148"/>
        <v>16.149000000000001</v>
      </c>
      <c r="BA101" s="45">
        <f t="shared" si="149"/>
        <v>0.69399999999995998</v>
      </c>
      <c r="BB101" s="45">
        <f t="shared" si="150"/>
        <v>-2.5069999999999482</v>
      </c>
      <c r="BC101" s="45"/>
      <c r="BD101" s="45">
        <f t="shared" si="120"/>
        <v>21.860000000000582</v>
      </c>
      <c r="BE101" s="17"/>
      <c r="BF101" s="165"/>
      <c r="BG101" s="167"/>
      <c r="BH101" s="168"/>
      <c r="BI101" s="36"/>
      <c r="BJ101" s="36"/>
      <c r="BK101" s="36"/>
      <c r="BL101" s="49" t="s">
        <v>13</v>
      </c>
      <c r="BM101" s="51">
        <f>AS187</f>
        <v>22.682999999999993</v>
      </c>
      <c r="BP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</row>
    <row r="102" spans="1:166" s="44" customFormat="1" ht="24.95" customHeight="1" x14ac:dyDescent="0.45">
      <c r="A102" s="92" t="s">
        <v>71</v>
      </c>
      <c r="B102" s="89">
        <v>321.387</v>
      </c>
      <c r="C102" s="89">
        <v>12.987</v>
      </c>
      <c r="D102" s="89">
        <v>78.162000000000006</v>
      </c>
      <c r="E102" s="89">
        <v>1201.2170000000001</v>
      </c>
      <c r="F102" s="89">
        <v>72.375</v>
      </c>
      <c r="G102" s="89">
        <v>429.23</v>
      </c>
      <c r="H102" s="89">
        <v>1158.413</v>
      </c>
      <c r="I102" s="89">
        <v>264.61700000000002</v>
      </c>
      <c r="J102" s="89">
        <v>556.87699999999995</v>
      </c>
      <c r="K102" s="89">
        <v>163.161</v>
      </c>
      <c r="L102" s="89">
        <v>828.09100000000001</v>
      </c>
      <c r="M102" s="89">
        <v>403.47800000000001</v>
      </c>
      <c r="N102" s="89">
        <v>317.12</v>
      </c>
      <c r="O102" s="89">
        <v>382.45100000000002</v>
      </c>
      <c r="P102" s="89">
        <v>0.74199999999999999</v>
      </c>
      <c r="Q102" s="90">
        <v>6190.3080000000009</v>
      </c>
      <c r="R102" s="106"/>
      <c r="S102" s="106" t="str">
        <f t="shared" si="88"/>
        <v>abr-17</v>
      </c>
      <c r="T102" s="107">
        <f t="shared" ref="T102:AI102" si="152">B102-B90</f>
        <v>1.5779999999999745</v>
      </c>
      <c r="U102" s="107">
        <f t="shared" si="152"/>
        <v>0.16699999999999982</v>
      </c>
      <c r="V102" s="107">
        <f t="shared" si="152"/>
        <v>-4.9619999999999891</v>
      </c>
      <c r="W102" s="107">
        <f t="shared" si="152"/>
        <v>-37.620999999999867</v>
      </c>
      <c r="X102" s="107">
        <f t="shared" si="152"/>
        <v>2.0190000000000055</v>
      </c>
      <c r="Y102" s="107">
        <f t="shared" si="152"/>
        <v>23.463000000000022</v>
      </c>
      <c r="Z102" s="107">
        <f t="shared" si="152"/>
        <v>6.8489999999999327</v>
      </c>
      <c r="AA102" s="107">
        <f t="shared" si="152"/>
        <v>2.9940000000000282</v>
      </c>
      <c r="AB102" s="107">
        <f t="shared" si="152"/>
        <v>-2.3160000000000309</v>
      </c>
      <c r="AC102" s="107">
        <f t="shared" si="152"/>
        <v>-0.28200000000001069</v>
      </c>
      <c r="AD102" s="107">
        <f t="shared" si="152"/>
        <v>-8.9879999999999427</v>
      </c>
      <c r="AE102" s="107">
        <f t="shared" si="152"/>
        <v>4.992999999999995</v>
      </c>
      <c r="AF102" s="107">
        <f t="shared" si="152"/>
        <v>8.9590000000000032</v>
      </c>
      <c r="AG102" s="107">
        <f t="shared" si="152"/>
        <v>4.9370000000000118</v>
      </c>
      <c r="AH102" s="107">
        <f t="shared" si="152"/>
        <v>-2.5000000000000022E-2</v>
      </c>
      <c r="AI102" s="107">
        <f t="shared" si="152"/>
        <v>1.7650000000012369</v>
      </c>
      <c r="AJ102" s="106"/>
      <c r="AK102" s="106"/>
      <c r="AL102" s="106"/>
      <c r="AN102" s="52" t="s">
        <v>71</v>
      </c>
      <c r="AO102" s="45">
        <f t="shared" si="137"/>
        <v>-15.607000000000028</v>
      </c>
      <c r="AP102" s="45">
        <f t="shared" si="138"/>
        <v>-0.3490000000000002</v>
      </c>
      <c r="AQ102" s="45">
        <f t="shared" si="139"/>
        <v>-0.46799999999998931</v>
      </c>
      <c r="AR102" s="45">
        <f t="shared" si="140"/>
        <v>-7.2400000000000091</v>
      </c>
      <c r="AS102" s="45">
        <f t="shared" si="141"/>
        <v>-4.2000000000001592E-2</v>
      </c>
      <c r="AT102" s="45">
        <f t="shared" si="142"/>
        <v>-1.7949999999999591</v>
      </c>
      <c r="AU102" s="45">
        <f t="shared" si="143"/>
        <v>-8.2359999999998763</v>
      </c>
      <c r="AV102" s="45">
        <f t="shared" si="144"/>
        <v>-5.8959999999999582</v>
      </c>
      <c r="AW102" s="45">
        <f t="shared" si="145"/>
        <v>-2.5630000000001019</v>
      </c>
      <c r="AX102" s="45">
        <f t="shared" si="146"/>
        <v>-0.53299999999998704</v>
      </c>
      <c r="AY102" s="45">
        <f t="shared" si="147"/>
        <v>-15.328999999999951</v>
      </c>
      <c r="AZ102" s="45">
        <f t="shared" si="148"/>
        <v>3.23599999999999</v>
      </c>
      <c r="BA102" s="45">
        <f t="shared" si="149"/>
        <v>-0.6069999999999709</v>
      </c>
      <c r="BB102" s="45">
        <f t="shared" si="150"/>
        <v>-2.6850000000000023</v>
      </c>
      <c r="BC102" s="45"/>
      <c r="BD102" s="45">
        <f t="shared" si="120"/>
        <v>-58.141999999999825</v>
      </c>
      <c r="BE102" s="17"/>
      <c r="BF102" s="165"/>
      <c r="BG102" s="167"/>
      <c r="BH102" s="168"/>
      <c r="BI102" s="36"/>
      <c r="BJ102" s="36"/>
      <c r="BK102" s="36"/>
      <c r="BL102" s="49" t="s">
        <v>11</v>
      </c>
      <c r="BM102" s="51">
        <f>AX187</f>
        <v>7.1059999999999945</v>
      </c>
      <c r="BP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</row>
    <row r="103" spans="1:166" s="44" customFormat="1" ht="24.95" customHeight="1" x14ac:dyDescent="0.45">
      <c r="A103" s="92" t="s">
        <v>72</v>
      </c>
      <c r="B103" s="89">
        <v>317.21899999999999</v>
      </c>
      <c r="C103" s="89">
        <v>12.757999999999999</v>
      </c>
      <c r="D103" s="89">
        <v>77.983000000000004</v>
      </c>
      <c r="E103" s="89">
        <v>1195.25</v>
      </c>
      <c r="F103" s="89">
        <v>72.594999999999999</v>
      </c>
      <c r="G103" s="89">
        <v>437.35500000000002</v>
      </c>
      <c r="H103" s="89">
        <v>1160.1469999999999</v>
      </c>
      <c r="I103" s="89">
        <v>261.536</v>
      </c>
      <c r="J103" s="89">
        <v>557.50599999999997</v>
      </c>
      <c r="K103" s="89">
        <v>163.49700000000001</v>
      </c>
      <c r="L103" s="89">
        <v>825.38599999999997</v>
      </c>
      <c r="M103" s="89">
        <v>407.25099999999998</v>
      </c>
      <c r="N103" s="89">
        <v>317.392</v>
      </c>
      <c r="O103" s="89">
        <v>382.233</v>
      </c>
      <c r="P103" s="89">
        <v>0.73199999999999998</v>
      </c>
      <c r="Q103" s="90">
        <v>6188.84</v>
      </c>
      <c r="R103" s="106"/>
      <c r="S103" s="106" t="str">
        <f t="shared" si="88"/>
        <v>may-17</v>
      </c>
      <c r="T103" s="107">
        <f t="shared" ref="T103:AI103" si="153">B103-B91</f>
        <v>4.7459999999999809</v>
      </c>
      <c r="U103" s="107">
        <f t="shared" si="153"/>
        <v>0.16799999999999926</v>
      </c>
      <c r="V103" s="107">
        <f t="shared" si="153"/>
        <v>-4.4979999999999905</v>
      </c>
      <c r="W103" s="107">
        <f t="shared" si="153"/>
        <v>-33.166999999999916</v>
      </c>
      <c r="X103" s="107">
        <f t="shared" si="153"/>
        <v>2.1820000000000022</v>
      </c>
      <c r="Y103" s="107">
        <f t="shared" si="153"/>
        <v>31.975000000000023</v>
      </c>
      <c r="Z103" s="107">
        <f t="shared" si="153"/>
        <v>12.278999999999996</v>
      </c>
      <c r="AA103" s="107">
        <f t="shared" si="153"/>
        <v>4.4470000000000027</v>
      </c>
      <c r="AB103" s="107">
        <f t="shared" si="153"/>
        <v>-0.36099999999999</v>
      </c>
      <c r="AC103" s="107">
        <f t="shared" si="153"/>
        <v>-0.1729999999999734</v>
      </c>
      <c r="AD103" s="107">
        <f t="shared" si="153"/>
        <v>-1.2649999999999864</v>
      </c>
      <c r="AE103" s="107">
        <f t="shared" si="153"/>
        <v>5.8949999999999818</v>
      </c>
      <c r="AF103" s="107">
        <f t="shared" si="153"/>
        <v>9.1279999999999859</v>
      </c>
      <c r="AG103" s="107">
        <f t="shared" si="153"/>
        <v>4.8620000000000232</v>
      </c>
      <c r="AH103" s="107">
        <f t="shared" si="153"/>
        <v>6.0000000000000053E-3</v>
      </c>
      <c r="AI103" s="107">
        <f t="shared" si="153"/>
        <v>36.22400000000107</v>
      </c>
      <c r="AJ103" s="106"/>
      <c r="AK103" s="106"/>
      <c r="AL103" s="106"/>
      <c r="AN103" s="52" t="s">
        <v>72</v>
      </c>
      <c r="AO103" s="45">
        <f t="shared" si="137"/>
        <v>-4.1680000000000064</v>
      </c>
      <c r="AP103" s="45">
        <f t="shared" si="138"/>
        <v>-0.22900000000000098</v>
      </c>
      <c r="AQ103" s="45">
        <f t="shared" si="139"/>
        <v>-0.17900000000000205</v>
      </c>
      <c r="AR103" s="45">
        <f t="shared" si="140"/>
        <v>-5.9670000000000982</v>
      </c>
      <c r="AS103" s="45">
        <f t="shared" si="141"/>
        <v>0.21999999999999886</v>
      </c>
      <c r="AT103" s="45">
        <f t="shared" si="142"/>
        <v>8.125</v>
      </c>
      <c r="AU103" s="45">
        <f t="shared" si="143"/>
        <v>1.7339999999999236</v>
      </c>
      <c r="AV103" s="45">
        <f t="shared" si="144"/>
        <v>-3.0810000000000173</v>
      </c>
      <c r="AW103" s="45">
        <f t="shared" si="145"/>
        <v>0.6290000000000191</v>
      </c>
      <c r="AX103" s="45">
        <f t="shared" si="146"/>
        <v>0.33600000000001273</v>
      </c>
      <c r="AY103" s="45">
        <f t="shared" si="147"/>
        <v>-2.7050000000000409</v>
      </c>
      <c r="AZ103" s="45">
        <f t="shared" si="148"/>
        <v>3.7729999999999677</v>
      </c>
      <c r="BA103" s="45">
        <f t="shared" si="149"/>
        <v>0.27199999999999136</v>
      </c>
      <c r="BB103" s="45">
        <f t="shared" si="150"/>
        <v>-0.21800000000001774</v>
      </c>
      <c r="BC103" s="45"/>
      <c r="BD103" s="45">
        <f t="shared" si="120"/>
        <v>-1.4680000000007567</v>
      </c>
      <c r="BE103" s="17"/>
      <c r="BF103" s="165"/>
      <c r="BG103" s="167" t="s">
        <v>39</v>
      </c>
      <c r="BH103" s="169" t="str">
        <f>AU2</f>
        <v>Comercio y reparaciones</v>
      </c>
      <c r="BI103" s="36"/>
      <c r="BJ103" s="36"/>
      <c r="BK103" s="36"/>
      <c r="BL103" s="49" t="s">
        <v>21</v>
      </c>
      <c r="BM103" s="51">
        <f>AR187</f>
        <v>9.7959999999998217</v>
      </c>
      <c r="BP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</row>
    <row r="104" spans="1:166" s="44" customFormat="1" ht="24.95" customHeight="1" x14ac:dyDescent="0.45">
      <c r="A104" s="92" t="s">
        <v>73</v>
      </c>
      <c r="B104" s="89">
        <v>317.95600000000002</v>
      </c>
      <c r="C104" s="89">
        <v>12.896000000000001</v>
      </c>
      <c r="D104" s="89">
        <v>77.668000000000006</v>
      </c>
      <c r="E104" s="89">
        <v>1192.9390000000001</v>
      </c>
      <c r="F104" s="89">
        <v>72.741</v>
      </c>
      <c r="G104" s="89">
        <v>442.78500000000003</v>
      </c>
      <c r="H104" s="89">
        <v>1159.9580000000001</v>
      </c>
      <c r="I104" s="89">
        <v>260.98200000000003</v>
      </c>
      <c r="J104" s="89">
        <v>556.81100000000004</v>
      </c>
      <c r="K104" s="89">
        <v>163.238</v>
      </c>
      <c r="L104" s="89">
        <v>824.70899999999995</v>
      </c>
      <c r="M104" s="89">
        <v>410.17399999999998</v>
      </c>
      <c r="N104" s="89">
        <v>318.54300000000001</v>
      </c>
      <c r="O104" s="89">
        <v>381.02300000000002</v>
      </c>
      <c r="P104" s="89">
        <v>0.747</v>
      </c>
      <c r="Q104" s="90">
        <v>6193.17</v>
      </c>
      <c r="R104" s="106"/>
      <c r="S104" s="106" t="str">
        <f t="shared" si="88"/>
        <v>Jun-17</v>
      </c>
      <c r="T104" s="107">
        <f t="shared" ref="T104:AI104" si="154">B104-B92</f>
        <v>4.5190000000000055</v>
      </c>
      <c r="U104" s="107">
        <f t="shared" si="154"/>
        <v>0.17500000000000071</v>
      </c>
      <c r="V104" s="107">
        <f t="shared" si="154"/>
        <v>-4.5359999999999872</v>
      </c>
      <c r="W104" s="107">
        <f t="shared" si="154"/>
        <v>-30.664999999999964</v>
      </c>
      <c r="X104" s="107">
        <f t="shared" si="154"/>
        <v>2.1430000000000007</v>
      </c>
      <c r="Y104" s="107">
        <f t="shared" si="154"/>
        <v>38.92900000000003</v>
      </c>
      <c r="Z104" s="107">
        <f t="shared" si="154"/>
        <v>13.481999999999971</v>
      </c>
      <c r="AA104" s="107">
        <f t="shared" si="154"/>
        <v>6.04200000000003</v>
      </c>
      <c r="AB104" s="107">
        <f t="shared" si="154"/>
        <v>0.25</v>
      </c>
      <c r="AC104" s="107">
        <f t="shared" si="154"/>
        <v>3.6000000000001364E-2</v>
      </c>
      <c r="AD104" s="107">
        <f t="shared" si="154"/>
        <v>4.6779999999999973</v>
      </c>
      <c r="AE104" s="107">
        <f t="shared" si="154"/>
        <v>6.4599999999999795</v>
      </c>
      <c r="AF104" s="107">
        <f t="shared" si="154"/>
        <v>10.213999999999999</v>
      </c>
      <c r="AG104" s="107">
        <f t="shared" si="154"/>
        <v>4.9470000000000027</v>
      </c>
      <c r="AH104" s="107">
        <f t="shared" si="154"/>
        <v>2.200000000000002E-2</v>
      </c>
      <c r="AI104" s="107">
        <f t="shared" si="154"/>
        <v>56.695999999999913</v>
      </c>
      <c r="AJ104" s="106"/>
      <c r="AK104" s="106"/>
      <c r="AL104" s="106"/>
      <c r="AN104" s="52" t="s">
        <v>73</v>
      </c>
      <c r="AO104" s="45">
        <f t="shared" si="137"/>
        <v>0.73700000000002319</v>
      </c>
      <c r="AP104" s="45">
        <f t="shared" si="138"/>
        <v>0.13800000000000168</v>
      </c>
      <c r="AQ104" s="45">
        <f t="shared" si="139"/>
        <v>-0.31499999999999773</v>
      </c>
      <c r="AR104" s="45">
        <f t="shared" si="140"/>
        <v>-2.3109999999999218</v>
      </c>
      <c r="AS104" s="45">
        <f t="shared" si="141"/>
        <v>0.1460000000000008</v>
      </c>
      <c r="AT104" s="45">
        <f t="shared" si="142"/>
        <v>5.4300000000000068</v>
      </c>
      <c r="AU104" s="45">
        <f t="shared" si="143"/>
        <v>-0.18899999999985084</v>
      </c>
      <c r="AV104" s="45">
        <f t="shared" si="144"/>
        <v>-0.55399999999997362</v>
      </c>
      <c r="AW104" s="45">
        <f t="shared" si="145"/>
        <v>-0.69499999999993634</v>
      </c>
      <c r="AX104" s="45">
        <f t="shared" si="146"/>
        <v>-0.25900000000001455</v>
      </c>
      <c r="AY104" s="45">
        <f t="shared" si="147"/>
        <v>-0.67700000000002092</v>
      </c>
      <c r="AZ104" s="45">
        <f t="shared" si="148"/>
        <v>2.9230000000000018</v>
      </c>
      <c r="BA104" s="45">
        <f t="shared" si="149"/>
        <v>1.1510000000000105</v>
      </c>
      <c r="BB104" s="45">
        <f t="shared" si="150"/>
        <v>-1.2099999999999795</v>
      </c>
      <c r="BC104" s="45"/>
      <c r="BD104" s="45">
        <f t="shared" si="120"/>
        <v>4.3299999999999272</v>
      </c>
      <c r="BE104" s="17"/>
      <c r="BF104" s="165"/>
      <c r="BG104" s="167"/>
      <c r="BH104" s="170"/>
      <c r="BI104" s="36"/>
      <c r="BJ104" s="36"/>
      <c r="BK104" s="36"/>
      <c r="BL104" s="49" t="s">
        <v>12</v>
      </c>
      <c r="BM104" s="51">
        <f>AP187</f>
        <v>-1.4009999999999998</v>
      </c>
      <c r="BP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</row>
    <row r="105" spans="1:166" s="44" customFormat="1" ht="24.95" customHeight="1" x14ac:dyDescent="0.45">
      <c r="A105" s="92" t="s">
        <v>74</v>
      </c>
      <c r="B105" s="89">
        <v>315.02199999999999</v>
      </c>
      <c r="C105" s="89">
        <v>12.741</v>
      </c>
      <c r="D105" s="89">
        <v>77.858000000000004</v>
      </c>
      <c r="E105" s="89">
        <v>1191.1669999999999</v>
      </c>
      <c r="F105" s="89">
        <v>72.959000000000003</v>
      </c>
      <c r="G105" s="89">
        <v>446.279</v>
      </c>
      <c r="H105" s="89">
        <v>1161.9190000000001</v>
      </c>
      <c r="I105" s="89">
        <v>265.27699999999999</v>
      </c>
      <c r="J105" s="89">
        <v>558.49</v>
      </c>
      <c r="K105" s="89">
        <v>163.29300000000001</v>
      </c>
      <c r="L105" s="89">
        <v>825.08199999999999</v>
      </c>
      <c r="M105" s="89">
        <v>408.00599999999997</v>
      </c>
      <c r="N105" s="89">
        <v>319.49200000000002</v>
      </c>
      <c r="O105" s="89">
        <v>383.65800000000002</v>
      </c>
      <c r="P105" s="89">
        <v>0.77100000000000002</v>
      </c>
      <c r="Q105" s="90">
        <v>6202.0140000000001</v>
      </c>
      <c r="R105" s="106"/>
      <c r="S105" s="106" t="str">
        <f t="shared" si="88"/>
        <v>Jul-17</v>
      </c>
      <c r="T105" s="107">
        <f t="shared" ref="T105:AI105" si="155">B105-B93</f>
        <v>4.1100000000000136</v>
      </c>
      <c r="U105" s="107">
        <f t="shared" si="155"/>
        <v>-0.12400000000000055</v>
      </c>
      <c r="V105" s="107">
        <f t="shared" si="155"/>
        <v>-4.0649999999999977</v>
      </c>
      <c r="W105" s="107">
        <f t="shared" si="155"/>
        <v>-29.564000000000078</v>
      </c>
      <c r="X105" s="107">
        <f t="shared" si="155"/>
        <v>2.1809999999999974</v>
      </c>
      <c r="Y105" s="107">
        <f t="shared" si="155"/>
        <v>42.706000000000017</v>
      </c>
      <c r="Z105" s="107">
        <f t="shared" si="155"/>
        <v>13.840000000000146</v>
      </c>
      <c r="AA105" s="107">
        <f t="shared" si="155"/>
        <v>6.8220000000000027</v>
      </c>
      <c r="AB105" s="107">
        <f t="shared" si="155"/>
        <v>1.0070000000000618</v>
      </c>
      <c r="AC105" s="107">
        <f t="shared" si="155"/>
        <v>-9.9999999999994316E-2</v>
      </c>
      <c r="AD105" s="107">
        <f t="shared" si="155"/>
        <v>6.13900000000001</v>
      </c>
      <c r="AE105" s="107">
        <f t="shared" si="155"/>
        <v>8.1589999999999918</v>
      </c>
      <c r="AF105" s="107">
        <f t="shared" si="155"/>
        <v>9.8360000000000127</v>
      </c>
      <c r="AG105" s="107">
        <f t="shared" si="155"/>
        <v>5.7490000000000236</v>
      </c>
      <c r="AH105" s="107">
        <f t="shared" si="155"/>
        <v>-2.7000000000000024E-2</v>
      </c>
      <c r="AI105" s="107">
        <f t="shared" si="155"/>
        <v>66.669000000000779</v>
      </c>
      <c r="AJ105" s="106"/>
      <c r="AK105" s="106"/>
      <c r="AL105" s="106"/>
      <c r="AN105" s="52" t="s">
        <v>74</v>
      </c>
      <c r="AO105" s="45">
        <f t="shared" si="137"/>
        <v>-2.9340000000000259</v>
      </c>
      <c r="AP105" s="45">
        <f t="shared" si="138"/>
        <v>-0.15500000000000114</v>
      </c>
      <c r="AQ105" s="45">
        <f t="shared" si="139"/>
        <v>0.18999999999999773</v>
      </c>
      <c r="AR105" s="45">
        <f t="shared" si="140"/>
        <v>-1.7720000000001619</v>
      </c>
      <c r="AS105" s="45">
        <f t="shared" si="141"/>
        <v>0.21800000000000352</v>
      </c>
      <c r="AT105" s="45">
        <f t="shared" si="142"/>
        <v>3.4939999999999714</v>
      </c>
      <c r="AU105" s="45">
        <f t="shared" si="143"/>
        <v>1.9610000000000127</v>
      </c>
      <c r="AV105" s="45">
        <f t="shared" si="144"/>
        <v>4.2949999999999591</v>
      </c>
      <c r="AW105" s="45">
        <f t="shared" si="145"/>
        <v>1.6789999999999736</v>
      </c>
      <c r="AX105" s="45">
        <f t="shared" si="146"/>
        <v>5.5000000000006821E-2</v>
      </c>
      <c r="AY105" s="45">
        <f t="shared" si="147"/>
        <v>0.37300000000004729</v>
      </c>
      <c r="AZ105" s="45">
        <f t="shared" si="148"/>
        <v>-2.1680000000000064</v>
      </c>
      <c r="BA105" s="45">
        <f t="shared" si="149"/>
        <v>0.94900000000001228</v>
      </c>
      <c r="BB105" s="45">
        <f t="shared" si="150"/>
        <v>2.6349999999999909</v>
      </c>
      <c r="BC105" s="45"/>
      <c r="BD105" s="45">
        <f t="shared" si="120"/>
        <v>8.8440000000000509</v>
      </c>
      <c r="BE105" s="17"/>
      <c r="BF105" s="165"/>
      <c r="BG105" s="167"/>
      <c r="BH105" s="170"/>
      <c r="BI105" s="36"/>
      <c r="BJ105" s="36"/>
      <c r="BK105" s="36"/>
      <c r="BL105" s="49" t="s">
        <v>10</v>
      </c>
      <c r="BM105" s="51">
        <f>AO187</f>
        <v>-21.139999999999986</v>
      </c>
      <c r="BP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</row>
    <row r="106" spans="1:166" s="44" customFormat="1" ht="24.95" customHeight="1" x14ac:dyDescent="0.3">
      <c r="A106" s="92" t="s">
        <v>75</v>
      </c>
      <c r="B106" s="89">
        <v>311.00299999999999</v>
      </c>
      <c r="C106" s="89">
        <v>13.003</v>
      </c>
      <c r="D106" s="89">
        <v>77.941000000000003</v>
      </c>
      <c r="E106" s="89">
        <v>1190.7850000000001</v>
      </c>
      <c r="F106" s="89">
        <v>73.233000000000004</v>
      </c>
      <c r="G106" s="89">
        <v>451.91199999999998</v>
      </c>
      <c r="H106" s="89">
        <v>1165.079</v>
      </c>
      <c r="I106" s="89">
        <v>265.02</v>
      </c>
      <c r="J106" s="89">
        <v>558.99800000000005</v>
      </c>
      <c r="K106" s="89">
        <v>163.26599999999999</v>
      </c>
      <c r="L106" s="89">
        <v>826.46699999999998</v>
      </c>
      <c r="M106" s="89">
        <v>409.94499999999999</v>
      </c>
      <c r="N106" s="89">
        <v>320.40899999999999</v>
      </c>
      <c r="O106" s="89">
        <v>384.17399999999998</v>
      </c>
      <c r="P106" s="89">
        <v>0.80600000000000005</v>
      </c>
      <c r="Q106" s="90">
        <v>6212.0409999999983</v>
      </c>
      <c r="R106" s="106"/>
      <c r="S106" s="106" t="str">
        <f t="shared" si="88"/>
        <v>ago-17</v>
      </c>
      <c r="T106" s="107">
        <f t="shared" ref="T106:AI106" si="156">B106-B94</f>
        <v>-1.271000000000015</v>
      </c>
      <c r="U106" s="107">
        <f t="shared" si="156"/>
        <v>0.4870000000000001</v>
      </c>
      <c r="V106" s="107">
        <f t="shared" si="156"/>
        <v>-3.4119999999999919</v>
      </c>
      <c r="W106" s="107">
        <f t="shared" si="156"/>
        <v>-27.253999999999905</v>
      </c>
      <c r="X106" s="107">
        <f t="shared" si="156"/>
        <v>2.2360000000000042</v>
      </c>
      <c r="Y106" s="107">
        <f t="shared" si="156"/>
        <v>42.775999999999954</v>
      </c>
      <c r="Z106" s="107">
        <f t="shared" si="156"/>
        <v>13.094000000000051</v>
      </c>
      <c r="AA106" s="107">
        <f t="shared" si="156"/>
        <v>7.0779999999999745</v>
      </c>
      <c r="AB106" s="107">
        <f t="shared" si="156"/>
        <v>1.1589999999999918</v>
      </c>
      <c r="AC106" s="107">
        <f t="shared" si="156"/>
        <v>-0.17600000000001614</v>
      </c>
      <c r="AD106" s="107">
        <f t="shared" si="156"/>
        <v>7.5209999999999582</v>
      </c>
      <c r="AE106" s="107">
        <f t="shared" si="156"/>
        <v>7.4490000000000123</v>
      </c>
      <c r="AF106" s="107">
        <f t="shared" si="156"/>
        <v>9.6979999999999791</v>
      </c>
      <c r="AG106" s="107">
        <f t="shared" si="156"/>
        <v>6.3599999999999568</v>
      </c>
      <c r="AH106" s="107">
        <f t="shared" si="156"/>
        <v>1.2000000000000011E-2</v>
      </c>
      <c r="AI106" s="107">
        <f t="shared" si="156"/>
        <v>65.756999999997788</v>
      </c>
      <c r="AJ106" s="106"/>
      <c r="AK106" s="106"/>
      <c r="AL106" s="106"/>
      <c r="AN106" s="52" t="s">
        <v>75</v>
      </c>
      <c r="AO106" s="45">
        <f t="shared" si="137"/>
        <v>-4.0190000000000055</v>
      </c>
      <c r="AP106" s="45">
        <f t="shared" si="138"/>
        <v>0.26200000000000045</v>
      </c>
      <c r="AQ106" s="45">
        <f t="shared" si="139"/>
        <v>8.2999999999998408E-2</v>
      </c>
      <c r="AR106" s="45">
        <f t="shared" si="140"/>
        <v>-0.38199999999983447</v>
      </c>
      <c r="AS106" s="45">
        <f t="shared" si="141"/>
        <v>0.27400000000000091</v>
      </c>
      <c r="AT106" s="45">
        <f t="shared" si="142"/>
        <v>5.6329999999999814</v>
      </c>
      <c r="AU106" s="45">
        <f t="shared" si="143"/>
        <v>3.1599999999998545</v>
      </c>
      <c r="AV106" s="45">
        <f t="shared" si="144"/>
        <v>-0.257000000000005</v>
      </c>
      <c r="AW106" s="45">
        <f t="shared" si="145"/>
        <v>0.5080000000000382</v>
      </c>
      <c r="AX106" s="45">
        <f t="shared" si="146"/>
        <v>-2.7000000000015234E-2</v>
      </c>
      <c r="AY106" s="45">
        <f t="shared" si="147"/>
        <v>1.3849999999999909</v>
      </c>
      <c r="AZ106" s="45">
        <f t="shared" si="148"/>
        <v>1.9390000000000214</v>
      </c>
      <c r="BA106" s="45">
        <f t="shared" si="149"/>
        <v>0.91699999999997317</v>
      </c>
      <c r="BB106" s="45">
        <f t="shared" si="150"/>
        <v>0.51599999999996271</v>
      </c>
      <c r="BC106" s="45"/>
      <c r="BD106" s="45">
        <f t="shared" si="120"/>
        <v>10.026999999998225</v>
      </c>
      <c r="BE106" s="17"/>
      <c r="BF106" s="165"/>
      <c r="BG106" s="167"/>
      <c r="BH106" s="171"/>
      <c r="BI106" s="36"/>
      <c r="BJ106" s="36"/>
      <c r="BK106" s="36"/>
      <c r="BP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</row>
    <row r="107" spans="1:166" s="44" customFormat="1" ht="24.95" customHeight="1" x14ac:dyDescent="0.3">
      <c r="A107" s="92" t="s">
        <v>76</v>
      </c>
      <c r="B107" s="89">
        <v>314.976</v>
      </c>
      <c r="C107" s="89">
        <v>12.967000000000001</v>
      </c>
      <c r="D107" s="89">
        <v>77.918999999999997</v>
      </c>
      <c r="E107" s="89">
        <v>1189.1079999999999</v>
      </c>
      <c r="F107" s="89">
        <v>73.403000000000006</v>
      </c>
      <c r="G107" s="89">
        <v>457.31299999999999</v>
      </c>
      <c r="H107" s="89">
        <v>1163.8309999999999</v>
      </c>
      <c r="I107" s="89">
        <v>266.44499999999999</v>
      </c>
      <c r="J107" s="89">
        <v>559.05100000000004</v>
      </c>
      <c r="K107" s="89">
        <v>163.02799999999999</v>
      </c>
      <c r="L107" s="89">
        <v>825.74</v>
      </c>
      <c r="M107" s="89">
        <v>410.35500000000002</v>
      </c>
      <c r="N107" s="89">
        <v>321.24599999999998</v>
      </c>
      <c r="O107" s="89">
        <v>385.28500000000003</v>
      </c>
      <c r="P107" s="89">
        <v>0.81699999999999995</v>
      </c>
      <c r="Q107" s="90">
        <v>6221.4840000000004</v>
      </c>
      <c r="R107" s="106"/>
      <c r="S107" s="106" t="str">
        <f t="shared" si="88"/>
        <v>sep-17</v>
      </c>
      <c r="T107" s="107">
        <f t="shared" ref="T107:AI107" si="157">B107-B95</f>
        <v>0.43599999999997863</v>
      </c>
      <c r="U107" s="107">
        <f t="shared" si="157"/>
        <v>0.54199999999999982</v>
      </c>
      <c r="V107" s="107">
        <f t="shared" si="157"/>
        <v>-2.9609999999999985</v>
      </c>
      <c r="W107" s="107">
        <f t="shared" si="157"/>
        <v>-26.410000000000082</v>
      </c>
      <c r="X107" s="107">
        <f t="shared" si="157"/>
        <v>2.3730000000000047</v>
      </c>
      <c r="Y107" s="107">
        <f t="shared" si="157"/>
        <v>44.908999999999992</v>
      </c>
      <c r="Z107" s="107">
        <f t="shared" si="157"/>
        <v>12.307999999999993</v>
      </c>
      <c r="AA107" s="107">
        <f t="shared" si="157"/>
        <v>6.6959999999999695</v>
      </c>
      <c r="AB107" s="107">
        <f t="shared" si="157"/>
        <v>1.2660000000000764</v>
      </c>
      <c r="AC107" s="107">
        <f t="shared" si="157"/>
        <v>-0.24000000000000909</v>
      </c>
      <c r="AD107" s="107">
        <f t="shared" si="157"/>
        <v>7.6119999999999663</v>
      </c>
      <c r="AE107" s="107">
        <f t="shared" si="157"/>
        <v>7.4010000000000105</v>
      </c>
      <c r="AF107" s="107">
        <f t="shared" si="157"/>
        <v>9.7259999999999991</v>
      </c>
      <c r="AG107" s="107">
        <f t="shared" si="157"/>
        <v>6.5540000000000305</v>
      </c>
      <c r="AH107" s="107">
        <f t="shared" si="157"/>
        <v>3.0999999999999917E-2</v>
      </c>
      <c r="AI107" s="107">
        <f t="shared" si="157"/>
        <v>70.243000000002212</v>
      </c>
      <c r="AJ107" s="106"/>
      <c r="AK107" s="106"/>
      <c r="AL107" s="106"/>
      <c r="AN107" s="52" t="s">
        <v>76</v>
      </c>
      <c r="AO107" s="45">
        <f t="shared" si="137"/>
        <v>3.9730000000000132</v>
      </c>
      <c r="AP107" s="45">
        <f t="shared" si="138"/>
        <v>-3.5999999999999588E-2</v>
      </c>
      <c r="AQ107" s="45">
        <f t="shared" si="139"/>
        <v>-2.2000000000005571E-2</v>
      </c>
      <c r="AR107" s="45">
        <f t="shared" si="140"/>
        <v>-1.6770000000001346</v>
      </c>
      <c r="AS107" s="45">
        <f t="shared" si="141"/>
        <v>0.17000000000000171</v>
      </c>
      <c r="AT107" s="45">
        <f t="shared" si="142"/>
        <v>5.4010000000000105</v>
      </c>
      <c r="AU107" s="45">
        <f t="shared" si="143"/>
        <v>-1.2480000000000473</v>
      </c>
      <c r="AV107" s="45">
        <f t="shared" si="144"/>
        <v>1.4250000000000114</v>
      </c>
      <c r="AW107" s="45">
        <f t="shared" si="145"/>
        <v>5.2999999999997272E-2</v>
      </c>
      <c r="AX107" s="45">
        <f t="shared" si="146"/>
        <v>-0.23799999999999955</v>
      </c>
      <c r="AY107" s="45">
        <f t="shared" si="147"/>
        <v>-0.72699999999997544</v>
      </c>
      <c r="AZ107" s="45">
        <f t="shared" si="148"/>
        <v>0.41000000000002501</v>
      </c>
      <c r="BA107" s="45">
        <f t="shared" si="149"/>
        <v>0.83699999999998909</v>
      </c>
      <c r="BB107" s="45">
        <f t="shared" si="150"/>
        <v>1.1110000000000468</v>
      </c>
      <c r="BC107" s="45"/>
      <c r="BD107" s="45">
        <f t="shared" si="120"/>
        <v>9.44300000000203</v>
      </c>
      <c r="BE107" s="17"/>
      <c r="BF107" s="165"/>
      <c r="BG107" s="167" t="s">
        <v>40</v>
      </c>
      <c r="BH107" s="169" t="str">
        <f>AY2</f>
        <v>Actividades inmobiliarias, 
empresariales y de alquiler</v>
      </c>
      <c r="BI107" s="36"/>
      <c r="BJ107" s="36"/>
      <c r="BK107" s="36"/>
      <c r="BP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</row>
    <row r="108" spans="1:166" s="44" customFormat="1" ht="24.95" customHeight="1" x14ac:dyDescent="0.3">
      <c r="A108" s="92" t="s">
        <v>77</v>
      </c>
      <c r="B108" s="89">
        <v>319.72800000000001</v>
      </c>
      <c r="C108" s="89">
        <v>12.89</v>
      </c>
      <c r="D108" s="89">
        <v>77.762</v>
      </c>
      <c r="E108" s="89">
        <v>1190.912</v>
      </c>
      <c r="F108" s="89">
        <v>73.534000000000006</v>
      </c>
      <c r="G108" s="89">
        <v>463.51299999999998</v>
      </c>
      <c r="H108" s="89">
        <v>1169.9849999999999</v>
      </c>
      <c r="I108" s="89">
        <v>269.74</v>
      </c>
      <c r="J108" s="89">
        <v>560.88099999999997</v>
      </c>
      <c r="K108" s="89">
        <v>162.976</v>
      </c>
      <c r="L108" s="89">
        <v>833.58500000000004</v>
      </c>
      <c r="M108" s="89">
        <v>410.90899999999999</v>
      </c>
      <c r="N108" s="89">
        <v>322.38600000000002</v>
      </c>
      <c r="O108" s="89">
        <v>385.75799999999998</v>
      </c>
      <c r="P108" s="89">
        <v>0.70499999999999996</v>
      </c>
      <c r="Q108" s="90">
        <v>6255.2639999999992</v>
      </c>
      <c r="R108" s="106"/>
      <c r="S108" s="106" t="str">
        <f t="shared" si="88"/>
        <v>oct-17</v>
      </c>
      <c r="T108" s="107">
        <f t="shared" ref="T108:AI108" si="158">B108-B96</f>
        <v>-5.9420000000000073</v>
      </c>
      <c r="U108" s="107">
        <f t="shared" si="158"/>
        <v>0.43299999999999983</v>
      </c>
      <c r="V108" s="107">
        <f t="shared" si="158"/>
        <v>-3.2150000000000034</v>
      </c>
      <c r="W108" s="107">
        <f t="shared" si="158"/>
        <v>-21.097999999999956</v>
      </c>
      <c r="X108" s="107">
        <f t="shared" si="158"/>
        <v>2.4190000000000111</v>
      </c>
      <c r="Y108" s="107">
        <f t="shared" si="158"/>
        <v>48.310999999999979</v>
      </c>
      <c r="Z108" s="107">
        <f t="shared" si="158"/>
        <v>14.192999999999984</v>
      </c>
      <c r="AA108" s="107">
        <f t="shared" si="158"/>
        <v>7.3380000000000223</v>
      </c>
      <c r="AB108" s="107">
        <f t="shared" si="158"/>
        <v>2.6290000000000191</v>
      </c>
      <c r="AC108" s="107">
        <f t="shared" si="158"/>
        <v>-0.28800000000001091</v>
      </c>
      <c r="AD108" s="107">
        <f t="shared" si="158"/>
        <v>11.354000000000042</v>
      </c>
      <c r="AE108" s="107">
        <f t="shared" si="158"/>
        <v>8.0330000000000155</v>
      </c>
      <c r="AF108" s="107">
        <f t="shared" si="158"/>
        <v>9.6760000000000446</v>
      </c>
      <c r="AG108" s="107">
        <f t="shared" si="158"/>
        <v>6.1030000000000086</v>
      </c>
      <c r="AH108" s="107">
        <f t="shared" si="158"/>
        <v>-7.900000000000007E-2</v>
      </c>
      <c r="AI108" s="107">
        <f t="shared" si="158"/>
        <v>79.867000000000189</v>
      </c>
      <c r="AJ108" s="106"/>
      <c r="AK108" s="106"/>
      <c r="AL108" s="106"/>
      <c r="AN108" s="52" t="s">
        <v>77</v>
      </c>
      <c r="AO108" s="45">
        <f t="shared" si="137"/>
        <v>4.7520000000000095</v>
      </c>
      <c r="AP108" s="45">
        <f t="shared" si="138"/>
        <v>-7.6999999999999957E-2</v>
      </c>
      <c r="AQ108" s="45">
        <f t="shared" si="139"/>
        <v>-0.15699999999999648</v>
      </c>
      <c r="AR108" s="45">
        <f t="shared" si="140"/>
        <v>1.8040000000000873</v>
      </c>
      <c r="AS108" s="45">
        <f t="shared" si="141"/>
        <v>0.13100000000000023</v>
      </c>
      <c r="AT108" s="45">
        <f t="shared" si="142"/>
        <v>6.1999999999999886</v>
      </c>
      <c r="AU108" s="45">
        <f t="shared" si="143"/>
        <v>6.1539999999999964</v>
      </c>
      <c r="AV108" s="45">
        <f t="shared" si="144"/>
        <v>3.2950000000000159</v>
      </c>
      <c r="AW108" s="45">
        <f t="shared" si="145"/>
        <v>1.8299999999999272</v>
      </c>
      <c r="AX108" s="45">
        <f t="shared" si="146"/>
        <v>-5.1999999999992497E-2</v>
      </c>
      <c r="AY108" s="45">
        <f t="shared" si="147"/>
        <v>7.8450000000000273</v>
      </c>
      <c r="AZ108" s="45">
        <f t="shared" si="148"/>
        <v>0.55399999999997362</v>
      </c>
      <c r="BA108" s="45">
        <f t="shared" si="149"/>
        <v>1.1400000000000432</v>
      </c>
      <c r="BB108" s="45">
        <f t="shared" si="150"/>
        <v>0.47299999999995634</v>
      </c>
      <c r="BC108" s="45"/>
      <c r="BD108" s="45">
        <f t="shared" si="120"/>
        <v>33.779999999998836</v>
      </c>
      <c r="BE108" s="17"/>
      <c r="BF108" s="165"/>
      <c r="BG108" s="167"/>
      <c r="BH108" s="170"/>
      <c r="BI108" s="36"/>
      <c r="BJ108" s="36"/>
      <c r="BK108" s="36"/>
      <c r="BP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</row>
    <row r="109" spans="1:166" s="44" customFormat="1" ht="24.95" customHeight="1" x14ac:dyDescent="0.3">
      <c r="A109" s="92" t="s">
        <v>78</v>
      </c>
      <c r="B109" s="89">
        <v>322.80900000000003</v>
      </c>
      <c r="C109" s="89">
        <v>12.583</v>
      </c>
      <c r="D109" s="89">
        <v>78.206999999999994</v>
      </c>
      <c r="E109" s="89">
        <v>1192.9680000000001</v>
      </c>
      <c r="F109" s="89">
        <v>73.754999999999995</v>
      </c>
      <c r="G109" s="89">
        <v>468.10300000000001</v>
      </c>
      <c r="H109" s="89">
        <v>1174.7529999999999</v>
      </c>
      <c r="I109" s="89">
        <v>273.55</v>
      </c>
      <c r="J109" s="89">
        <v>561.596</v>
      </c>
      <c r="K109" s="89">
        <v>162.982</v>
      </c>
      <c r="L109" s="89">
        <v>839.15700000000004</v>
      </c>
      <c r="M109" s="89">
        <v>410.15300000000002</v>
      </c>
      <c r="N109" s="89">
        <v>323.48500000000001</v>
      </c>
      <c r="O109" s="89">
        <v>387.36200000000002</v>
      </c>
      <c r="P109" s="89">
        <v>0.72099999999999997</v>
      </c>
      <c r="Q109" s="90">
        <v>6282.1840000000002</v>
      </c>
      <c r="R109" s="106"/>
      <c r="S109" s="106" t="str">
        <f t="shared" si="88"/>
        <v>nov-17</v>
      </c>
      <c r="T109" s="107">
        <f t="shared" ref="T109:AI109" si="159">B109-B97</f>
        <v>-3.1209999999999809</v>
      </c>
      <c r="U109" s="107">
        <f t="shared" si="159"/>
        <v>-3.5000000000000142E-2</v>
      </c>
      <c r="V109" s="107">
        <f t="shared" si="159"/>
        <v>-2.4920000000000044</v>
      </c>
      <c r="W109" s="107">
        <f t="shared" si="159"/>
        <v>-16.49799999999982</v>
      </c>
      <c r="X109" s="107">
        <f t="shared" si="159"/>
        <v>2.4449999999999932</v>
      </c>
      <c r="Y109" s="107">
        <f t="shared" si="159"/>
        <v>46.696000000000026</v>
      </c>
      <c r="Z109" s="107">
        <f t="shared" si="159"/>
        <v>13.92899999999986</v>
      </c>
      <c r="AA109" s="107">
        <f t="shared" si="159"/>
        <v>7.1419999999999959</v>
      </c>
      <c r="AB109" s="107">
        <f t="shared" si="159"/>
        <v>-0.1029999999999518</v>
      </c>
      <c r="AC109" s="107">
        <f t="shared" si="159"/>
        <v>-2.5000000000005684E-2</v>
      </c>
      <c r="AD109" s="107">
        <f t="shared" si="159"/>
        <v>11.189000000000078</v>
      </c>
      <c r="AE109" s="107">
        <f t="shared" si="159"/>
        <v>7.8520000000000323</v>
      </c>
      <c r="AF109" s="107">
        <f t="shared" si="159"/>
        <v>9.4820000000000277</v>
      </c>
      <c r="AG109" s="107">
        <f t="shared" si="159"/>
        <v>5.7410000000000423</v>
      </c>
      <c r="AH109" s="107">
        <f t="shared" si="159"/>
        <v>-7.8000000000000069E-2</v>
      </c>
      <c r="AI109" s="107">
        <f t="shared" si="159"/>
        <v>82.124000000000706</v>
      </c>
      <c r="AJ109" s="106"/>
      <c r="AK109" s="106"/>
      <c r="AL109" s="106"/>
      <c r="AN109" s="52" t="s">
        <v>78</v>
      </c>
      <c r="AO109" s="45">
        <f t="shared" si="137"/>
        <v>3.0810000000000173</v>
      </c>
      <c r="AP109" s="45">
        <f t="shared" si="138"/>
        <v>-0.30700000000000038</v>
      </c>
      <c r="AQ109" s="45">
        <f t="shared" si="139"/>
        <v>0.44499999999999318</v>
      </c>
      <c r="AR109" s="45">
        <f t="shared" si="140"/>
        <v>2.05600000000004</v>
      </c>
      <c r="AS109" s="45">
        <f t="shared" si="141"/>
        <v>0.22099999999998943</v>
      </c>
      <c r="AT109" s="45">
        <f t="shared" si="142"/>
        <v>4.5900000000000318</v>
      </c>
      <c r="AU109" s="45">
        <f t="shared" si="143"/>
        <v>4.7680000000000291</v>
      </c>
      <c r="AV109" s="45">
        <f t="shared" si="144"/>
        <v>3.8100000000000023</v>
      </c>
      <c r="AW109" s="45">
        <f t="shared" si="145"/>
        <v>0.71500000000003183</v>
      </c>
      <c r="AX109" s="45">
        <f t="shared" si="146"/>
        <v>6.0000000000002274E-3</v>
      </c>
      <c r="AY109" s="45">
        <f t="shared" si="147"/>
        <v>5.5720000000000027</v>
      </c>
      <c r="AZ109" s="45">
        <f t="shared" si="148"/>
        <v>-0.75599999999997181</v>
      </c>
      <c r="BA109" s="45">
        <f t="shared" si="149"/>
        <v>1.0989999999999895</v>
      </c>
      <c r="BB109" s="45">
        <f t="shared" si="150"/>
        <v>1.6040000000000418</v>
      </c>
      <c r="BC109" s="45"/>
      <c r="BD109" s="45">
        <f t="shared" si="120"/>
        <v>26.920000000000982</v>
      </c>
      <c r="BE109" s="17"/>
      <c r="BF109" s="165"/>
      <c r="BG109" s="167"/>
      <c r="BH109" s="170"/>
      <c r="BI109" s="36"/>
      <c r="BJ109" s="36"/>
      <c r="BK109" s="36"/>
      <c r="BP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</row>
    <row r="110" spans="1:166" s="44" customFormat="1" ht="18" customHeight="1" x14ac:dyDescent="0.3">
      <c r="A110" s="92" t="s">
        <v>79</v>
      </c>
      <c r="B110" s="89">
        <v>326.13900000000001</v>
      </c>
      <c r="C110" s="89">
        <v>11.862</v>
      </c>
      <c r="D110" s="89">
        <v>77.995999999999995</v>
      </c>
      <c r="E110" s="89">
        <v>1191.4059999999999</v>
      </c>
      <c r="F110" s="89">
        <v>74.072999999999993</v>
      </c>
      <c r="G110" s="89">
        <v>456.30900000000003</v>
      </c>
      <c r="H110" s="89">
        <v>1186.7339999999999</v>
      </c>
      <c r="I110" s="89">
        <v>279.13799999999998</v>
      </c>
      <c r="J110" s="89">
        <v>561.928</v>
      </c>
      <c r="K110" s="89">
        <v>162.66300000000001</v>
      </c>
      <c r="L110" s="89">
        <v>847.26900000000001</v>
      </c>
      <c r="M110" s="89">
        <v>405.72</v>
      </c>
      <c r="N110" s="89">
        <v>324.22399999999999</v>
      </c>
      <c r="O110" s="89">
        <v>390.68099999999998</v>
      </c>
      <c r="P110" s="89">
        <v>0.72199999999999998</v>
      </c>
      <c r="Q110" s="90">
        <v>6296.8639999999996</v>
      </c>
      <c r="R110" s="106"/>
      <c r="S110" s="106" t="str">
        <f t="shared" si="88"/>
        <v>dic-17</v>
      </c>
      <c r="T110" s="107">
        <f t="shared" ref="T110:AI110" si="160">B110-B98</f>
        <v>3.1870000000000118</v>
      </c>
      <c r="U110" s="107">
        <f t="shared" si="160"/>
        <v>-0.57499999999999929</v>
      </c>
      <c r="V110" s="107">
        <f t="shared" si="160"/>
        <v>-2.3710000000000093</v>
      </c>
      <c r="W110" s="107">
        <f t="shared" si="160"/>
        <v>-14.630000000000109</v>
      </c>
      <c r="X110" s="107">
        <f t="shared" si="160"/>
        <v>2.4839999999999947</v>
      </c>
      <c r="Y110" s="107">
        <f t="shared" si="160"/>
        <v>42.777000000000044</v>
      </c>
      <c r="Z110" s="107">
        <f t="shared" si="160"/>
        <v>14.704999999999927</v>
      </c>
      <c r="AA110" s="107">
        <f t="shared" si="160"/>
        <v>7.311999999999955</v>
      </c>
      <c r="AB110" s="107">
        <f t="shared" si="160"/>
        <v>0.1209999999999809</v>
      </c>
      <c r="AC110" s="107">
        <f t="shared" si="160"/>
        <v>0.19599999999999795</v>
      </c>
      <c r="AD110" s="107">
        <f t="shared" si="160"/>
        <v>12.485000000000014</v>
      </c>
      <c r="AE110" s="107">
        <f t="shared" si="160"/>
        <v>7.6020000000000323</v>
      </c>
      <c r="AF110" s="107">
        <f t="shared" si="160"/>
        <v>9.1779999999999973</v>
      </c>
      <c r="AG110" s="107">
        <f t="shared" si="160"/>
        <v>7.9540000000000077</v>
      </c>
      <c r="AH110" s="107">
        <f t="shared" si="160"/>
        <v>-7.900000000000007E-2</v>
      </c>
      <c r="AI110" s="107">
        <f t="shared" si="160"/>
        <v>90.345999999999549</v>
      </c>
      <c r="AJ110" s="106"/>
      <c r="AK110" s="106"/>
      <c r="AL110" s="106"/>
      <c r="AN110" s="52" t="s">
        <v>79</v>
      </c>
      <c r="AO110" s="45">
        <f t="shared" si="137"/>
        <v>3.3299999999999841</v>
      </c>
      <c r="AP110" s="45">
        <f t="shared" si="138"/>
        <v>-0.72100000000000009</v>
      </c>
      <c r="AQ110" s="45">
        <f t="shared" si="139"/>
        <v>-0.21099999999999852</v>
      </c>
      <c r="AR110" s="45">
        <f t="shared" si="140"/>
        <v>-1.5620000000001255</v>
      </c>
      <c r="AS110" s="45">
        <f t="shared" si="141"/>
        <v>0.31799999999999784</v>
      </c>
      <c r="AT110" s="45">
        <f t="shared" si="142"/>
        <v>-11.793999999999983</v>
      </c>
      <c r="AU110" s="45">
        <f t="shared" si="143"/>
        <v>11.980999999999995</v>
      </c>
      <c r="AV110" s="45">
        <f t="shared" si="144"/>
        <v>5.5879999999999654</v>
      </c>
      <c r="AW110" s="45">
        <f t="shared" si="145"/>
        <v>0.33199999999999363</v>
      </c>
      <c r="AX110" s="45">
        <f t="shared" si="146"/>
        <v>-0.3189999999999884</v>
      </c>
      <c r="AY110" s="45">
        <f t="shared" si="147"/>
        <v>8.1119999999999663</v>
      </c>
      <c r="AZ110" s="45">
        <f t="shared" si="148"/>
        <v>-4.4329999999999927</v>
      </c>
      <c r="BA110" s="45">
        <f t="shared" si="149"/>
        <v>0.7389999999999759</v>
      </c>
      <c r="BB110" s="45">
        <f t="shared" si="150"/>
        <v>3.31899999999996</v>
      </c>
      <c r="BC110" s="45"/>
      <c r="BD110" s="45">
        <f t="shared" si="120"/>
        <v>14.679999999999382</v>
      </c>
      <c r="BE110" s="17"/>
      <c r="BF110" s="166"/>
      <c r="BG110" s="167"/>
      <c r="BH110" s="171"/>
      <c r="BI110" s="36"/>
      <c r="BJ110" s="36"/>
      <c r="BK110" s="36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</row>
    <row r="111" spans="1:166" s="44" customFormat="1" ht="18" customHeight="1" x14ac:dyDescent="0.3">
      <c r="A111" s="92" t="s">
        <v>80</v>
      </c>
      <c r="B111" s="89">
        <v>329.07100000000003</v>
      </c>
      <c r="C111" s="89">
        <v>13.057</v>
      </c>
      <c r="D111" s="89">
        <v>77.963999999999999</v>
      </c>
      <c r="E111" s="89">
        <v>1189.548</v>
      </c>
      <c r="F111" s="89">
        <v>74.113</v>
      </c>
      <c r="G111" s="89">
        <v>456.61099999999999</v>
      </c>
      <c r="H111" s="89">
        <v>1191.3420000000001</v>
      </c>
      <c r="I111" s="89">
        <v>292.012</v>
      </c>
      <c r="J111" s="89">
        <v>562.38599999999997</v>
      </c>
      <c r="K111" s="89">
        <v>163.72999999999999</v>
      </c>
      <c r="L111" s="89">
        <v>852.66</v>
      </c>
      <c r="M111" s="89">
        <v>389.62900000000002</v>
      </c>
      <c r="N111" s="89">
        <v>325.68299999999999</v>
      </c>
      <c r="O111" s="89">
        <v>390.82299999999998</v>
      </c>
      <c r="P111" s="89">
        <v>0.70499999999999996</v>
      </c>
      <c r="Q111" s="90">
        <v>6309.3339999999998</v>
      </c>
      <c r="R111" s="106"/>
      <c r="S111" s="106" t="str">
        <f t="shared" si="88"/>
        <v>ene-18</v>
      </c>
      <c r="T111" s="107">
        <f t="shared" ref="T111:AI111" si="161">B111-B99</f>
        <v>2.6110000000000468</v>
      </c>
      <c r="U111" s="107">
        <f t="shared" si="161"/>
        <v>0.41099999999999959</v>
      </c>
      <c r="V111" s="107">
        <f t="shared" si="161"/>
        <v>-2.1099999999999994</v>
      </c>
      <c r="W111" s="107">
        <f t="shared" si="161"/>
        <v>-14.263999999999896</v>
      </c>
      <c r="X111" s="107">
        <f t="shared" si="161"/>
        <v>2.0310000000000059</v>
      </c>
      <c r="Y111" s="107">
        <f t="shared" si="161"/>
        <v>42.257999999999981</v>
      </c>
      <c r="Z111" s="107">
        <f t="shared" si="161"/>
        <v>15.038999999999987</v>
      </c>
      <c r="AA111" s="107">
        <f t="shared" si="161"/>
        <v>5.7740000000000009</v>
      </c>
      <c r="AB111" s="107">
        <f t="shared" si="161"/>
        <v>1.2939999999999827</v>
      </c>
      <c r="AC111" s="107">
        <f t="shared" si="161"/>
        <v>0.30400000000000205</v>
      </c>
      <c r="AD111" s="107">
        <f t="shared" si="161"/>
        <v>10.91599999999994</v>
      </c>
      <c r="AE111" s="107">
        <f t="shared" si="161"/>
        <v>7.9250000000000114</v>
      </c>
      <c r="AF111" s="107">
        <f t="shared" si="161"/>
        <v>9.0099999999999909</v>
      </c>
      <c r="AG111" s="107">
        <f t="shared" si="161"/>
        <v>3.8519999999999754</v>
      </c>
      <c r="AH111" s="107">
        <f t="shared" si="161"/>
        <v>-0.14400000000000002</v>
      </c>
      <c r="AI111" s="107">
        <f t="shared" si="161"/>
        <v>84.907000000000153</v>
      </c>
      <c r="AJ111" s="106"/>
      <c r="AK111" s="106"/>
      <c r="AL111" s="106"/>
      <c r="AN111" s="52" t="s">
        <v>80</v>
      </c>
      <c r="AO111" s="45">
        <f t="shared" si="137"/>
        <v>2.9320000000000164</v>
      </c>
      <c r="AP111" s="45">
        <f t="shared" si="138"/>
        <v>1.1950000000000003</v>
      </c>
      <c r="AQ111" s="45">
        <f t="shared" si="139"/>
        <v>-3.1999999999996476E-2</v>
      </c>
      <c r="AR111" s="45">
        <f t="shared" si="140"/>
        <v>-1.8579999999999472</v>
      </c>
      <c r="AS111" s="45">
        <f t="shared" si="141"/>
        <v>4.0000000000006253E-2</v>
      </c>
      <c r="AT111" s="45">
        <f t="shared" si="142"/>
        <v>0.30199999999996407</v>
      </c>
      <c r="AU111" s="45">
        <f t="shared" si="143"/>
        <v>4.6080000000001746</v>
      </c>
      <c r="AV111" s="45">
        <f t="shared" si="144"/>
        <v>12.874000000000024</v>
      </c>
      <c r="AW111" s="45">
        <f t="shared" si="145"/>
        <v>0.45799999999996999</v>
      </c>
      <c r="AX111" s="45">
        <f t="shared" si="146"/>
        <v>1.0669999999999789</v>
      </c>
      <c r="AY111" s="45">
        <f t="shared" si="147"/>
        <v>5.3909999999999627</v>
      </c>
      <c r="AZ111" s="45">
        <f t="shared" si="148"/>
        <v>-16.091000000000008</v>
      </c>
      <c r="BA111" s="45">
        <f t="shared" si="149"/>
        <v>1.4590000000000032</v>
      </c>
      <c r="BB111" s="45">
        <f t="shared" si="150"/>
        <v>0.14199999999999591</v>
      </c>
      <c r="BC111" s="45"/>
      <c r="BD111" s="45">
        <f t="shared" si="120"/>
        <v>12.470000000000255</v>
      </c>
      <c r="BE111" s="17"/>
      <c r="BF111" s="164">
        <v>2018</v>
      </c>
      <c r="BG111" s="167" t="s">
        <v>38</v>
      </c>
      <c r="BH111" s="168" t="str">
        <f>AZ2</f>
        <v>Enseñanza</v>
      </c>
      <c r="BI111" s="36"/>
      <c r="BJ111" s="36"/>
      <c r="BK111" s="36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</row>
    <row r="112" spans="1:166" s="44" customFormat="1" ht="18" customHeight="1" x14ac:dyDescent="0.3">
      <c r="A112" s="91" t="s">
        <v>81</v>
      </c>
      <c r="B112" s="89">
        <v>332.86799999999999</v>
      </c>
      <c r="C112" s="89">
        <v>13.201000000000001</v>
      </c>
      <c r="D112" s="89">
        <v>78.126000000000005</v>
      </c>
      <c r="E112" s="89">
        <v>1190.375</v>
      </c>
      <c r="F112" s="89">
        <v>74.147999999999996</v>
      </c>
      <c r="G112" s="89">
        <v>457.68400000000003</v>
      </c>
      <c r="H112" s="89">
        <v>1185.5239999999999</v>
      </c>
      <c r="I112" s="89">
        <v>287.66899999999998</v>
      </c>
      <c r="J112" s="89">
        <v>561.19000000000005</v>
      </c>
      <c r="K112" s="89">
        <v>163.30000000000001</v>
      </c>
      <c r="L112" s="89">
        <v>852.89200000000005</v>
      </c>
      <c r="M112" s="89">
        <v>392.83100000000002</v>
      </c>
      <c r="N112" s="89">
        <v>325.58600000000001</v>
      </c>
      <c r="O112" s="89">
        <v>391.93799999999999</v>
      </c>
      <c r="P112" s="89">
        <v>0.73299999999999998</v>
      </c>
      <c r="Q112" s="90">
        <v>6308.0650000000005</v>
      </c>
      <c r="R112" s="106"/>
      <c r="S112" s="106" t="str">
        <f t="shared" si="88"/>
        <v>feb-18</v>
      </c>
      <c r="T112" s="107">
        <f t="shared" ref="T112:AI112" si="162">B112-B100</f>
        <v>-0.16399999999998727</v>
      </c>
      <c r="U112" s="107">
        <f t="shared" si="162"/>
        <v>1.4000000000001123E-2</v>
      </c>
      <c r="V112" s="107">
        <f t="shared" si="162"/>
        <v>-0.87800000000000011</v>
      </c>
      <c r="W112" s="107">
        <f t="shared" si="162"/>
        <v>-13.894999999999982</v>
      </c>
      <c r="X112" s="107">
        <f t="shared" si="162"/>
        <v>1.8369999999999891</v>
      </c>
      <c r="Y112" s="107">
        <f t="shared" si="162"/>
        <v>38.838999999999999</v>
      </c>
      <c r="Z112" s="107">
        <f t="shared" si="162"/>
        <v>15.023999999999887</v>
      </c>
      <c r="AA112" s="107">
        <f t="shared" si="162"/>
        <v>6.3999999999999773</v>
      </c>
      <c r="AB112" s="107">
        <f t="shared" si="162"/>
        <v>1.65400000000011</v>
      </c>
      <c r="AC112" s="107">
        <f t="shared" si="162"/>
        <v>4.1000000000025238E-2</v>
      </c>
      <c r="AD112" s="107">
        <f t="shared" si="162"/>
        <v>11.121000000000095</v>
      </c>
      <c r="AE112" s="107">
        <f t="shared" si="162"/>
        <v>8.7379999999999995</v>
      </c>
      <c r="AF112" s="107">
        <f t="shared" si="162"/>
        <v>8.5529999999999973</v>
      </c>
      <c r="AG112" s="107">
        <f t="shared" si="162"/>
        <v>4.2950000000000159</v>
      </c>
      <c r="AH112" s="107">
        <f t="shared" si="162"/>
        <v>-0.10399999999999998</v>
      </c>
      <c r="AI112" s="107">
        <f t="shared" si="162"/>
        <v>81.475000000000364</v>
      </c>
      <c r="AJ112" s="106"/>
      <c r="AK112" s="106"/>
      <c r="AL112" s="106"/>
      <c r="AN112" s="61" t="s">
        <v>81</v>
      </c>
      <c r="AO112" s="45">
        <f t="shared" si="137"/>
        <v>3.7969999999999686</v>
      </c>
      <c r="AP112" s="45">
        <f t="shared" si="138"/>
        <v>0.14400000000000013</v>
      </c>
      <c r="AQ112" s="45">
        <f t="shared" si="139"/>
        <v>0.16200000000000614</v>
      </c>
      <c r="AR112" s="45">
        <f t="shared" si="140"/>
        <v>0.82699999999999818</v>
      </c>
      <c r="AS112" s="45">
        <f t="shared" si="141"/>
        <v>3.4999999999996589E-2</v>
      </c>
      <c r="AT112" s="45">
        <f t="shared" si="142"/>
        <v>1.0730000000000359</v>
      </c>
      <c r="AU112" s="45">
        <f t="shared" si="143"/>
        <v>-5.818000000000211</v>
      </c>
      <c r="AV112" s="45">
        <f t="shared" si="144"/>
        <v>-4.3430000000000177</v>
      </c>
      <c r="AW112" s="45">
        <f t="shared" si="145"/>
        <v>-1.1959999999999127</v>
      </c>
      <c r="AX112" s="45">
        <f t="shared" si="146"/>
        <v>-0.4299999999999784</v>
      </c>
      <c r="AY112" s="45">
        <f t="shared" si="147"/>
        <v>0.23200000000008458</v>
      </c>
      <c r="AZ112" s="45">
        <f t="shared" si="148"/>
        <v>3.2019999999999982</v>
      </c>
      <c r="BA112" s="45">
        <f t="shared" si="149"/>
        <v>-9.6999999999979991E-2</v>
      </c>
      <c r="BB112" s="45">
        <f t="shared" si="150"/>
        <v>1.1150000000000091</v>
      </c>
      <c r="BC112" s="45"/>
      <c r="BD112" s="45">
        <f t="shared" si="120"/>
        <v>-1.2689999999993233</v>
      </c>
      <c r="BE112" s="17"/>
      <c r="BF112" s="165"/>
      <c r="BG112" s="167"/>
      <c r="BH112" s="168"/>
      <c r="BI112" s="36"/>
      <c r="BJ112" s="36"/>
      <c r="BK112" s="36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</row>
    <row r="113" spans="1:166" s="44" customFormat="1" ht="18" customHeight="1" x14ac:dyDescent="0.3">
      <c r="A113" s="91" t="s">
        <v>82</v>
      </c>
      <c r="B113" s="89">
        <v>334.80399999999997</v>
      </c>
      <c r="C113" s="89">
        <v>13.234</v>
      </c>
      <c r="D113" s="89">
        <v>78.241</v>
      </c>
      <c r="E113" s="89">
        <v>1193.509</v>
      </c>
      <c r="F113" s="89">
        <v>74.176000000000002</v>
      </c>
      <c r="G113" s="89">
        <v>464.78399999999999</v>
      </c>
      <c r="H113" s="89">
        <v>1182.46</v>
      </c>
      <c r="I113" s="89">
        <v>277.24799999999999</v>
      </c>
      <c r="J113" s="89">
        <v>562.11800000000005</v>
      </c>
      <c r="K113" s="89">
        <v>163.56200000000001</v>
      </c>
      <c r="L113" s="89">
        <v>854.52599999999995</v>
      </c>
      <c r="M113" s="89">
        <v>407.161</v>
      </c>
      <c r="N113" s="89">
        <v>326.01900000000001</v>
      </c>
      <c r="O113" s="89">
        <v>390.02100000000002</v>
      </c>
      <c r="P113" s="89">
        <v>0.72499999999999998</v>
      </c>
      <c r="Q113" s="90">
        <v>6322.5880000000006</v>
      </c>
      <c r="R113" s="106"/>
      <c r="S113" s="106" t="str">
        <f t="shared" si="88"/>
        <v>mar-18</v>
      </c>
      <c r="T113" s="107">
        <f t="shared" ref="T113:AI113" si="163">B113-B101</f>
        <v>-2.1900000000000546</v>
      </c>
      <c r="U113" s="107">
        <f t="shared" si="163"/>
        <v>-0.10200000000000031</v>
      </c>
      <c r="V113" s="107">
        <f t="shared" si="163"/>
        <v>-0.38899999999999579</v>
      </c>
      <c r="W113" s="107">
        <f t="shared" si="163"/>
        <v>-14.948000000000093</v>
      </c>
      <c r="X113" s="107">
        <f t="shared" si="163"/>
        <v>1.7590000000000003</v>
      </c>
      <c r="Y113" s="107">
        <f t="shared" si="163"/>
        <v>33.759000000000015</v>
      </c>
      <c r="Z113" s="107">
        <f t="shared" si="163"/>
        <v>15.811000000000149</v>
      </c>
      <c r="AA113" s="107">
        <f t="shared" si="163"/>
        <v>6.7350000000000136</v>
      </c>
      <c r="AB113" s="107">
        <f t="shared" si="163"/>
        <v>2.6779999999999973</v>
      </c>
      <c r="AC113" s="107">
        <f t="shared" si="163"/>
        <v>-0.13199999999997658</v>
      </c>
      <c r="AD113" s="107">
        <f t="shared" si="163"/>
        <v>11.105999999999995</v>
      </c>
      <c r="AE113" s="107">
        <f t="shared" si="163"/>
        <v>6.9189999999999827</v>
      </c>
      <c r="AF113" s="107">
        <f t="shared" si="163"/>
        <v>8.29200000000003</v>
      </c>
      <c r="AG113" s="107">
        <f t="shared" si="163"/>
        <v>4.8849999999999909</v>
      </c>
      <c r="AH113" s="107">
        <f t="shared" si="163"/>
        <v>-4.500000000000004E-2</v>
      </c>
      <c r="AI113" s="107">
        <f t="shared" si="163"/>
        <v>74.13799999999992</v>
      </c>
      <c r="AJ113" s="106"/>
      <c r="AK113" s="106"/>
      <c r="AL113" s="106"/>
      <c r="AN113" s="61" t="s">
        <v>82</v>
      </c>
      <c r="AO113" s="45">
        <f t="shared" si="137"/>
        <v>1.9359999999999786</v>
      </c>
      <c r="AP113" s="45">
        <f t="shared" si="138"/>
        <v>3.2999999999999474E-2</v>
      </c>
      <c r="AQ113" s="45">
        <f t="shared" si="139"/>
        <v>0.11499999999999488</v>
      </c>
      <c r="AR113" s="45">
        <f t="shared" si="140"/>
        <v>3.1340000000000146</v>
      </c>
      <c r="AS113" s="45">
        <f t="shared" si="141"/>
        <v>2.8000000000005798E-2</v>
      </c>
      <c r="AT113" s="45">
        <f t="shared" si="142"/>
        <v>7.0999999999999659</v>
      </c>
      <c r="AU113" s="45">
        <f t="shared" si="143"/>
        <v>-3.0639999999998508</v>
      </c>
      <c r="AV113" s="45">
        <f t="shared" si="144"/>
        <v>-10.420999999999992</v>
      </c>
      <c r="AW113" s="45">
        <f t="shared" si="145"/>
        <v>0.92799999999999727</v>
      </c>
      <c r="AX113" s="45">
        <f t="shared" si="146"/>
        <v>0.26200000000000045</v>
      </c>
      <c r="AY113" s="45">
        <f t="shared" si="147"/>
        <v>1.6339999999999009</v>
      </c>
      <c r="AZ113" s="45">
        <f t="shared" si="148"/>
        <v>14.329999999999984</v>
      </c>
      <c r="BA113" s="45">
        <f t="shared" si="149"/>
        <v>0.43299999999999272</v>
      </c>
      <c r="BB113" s="45">
        <f t="shared" si="150"/>
        <v>-1.9169999999999732</v>
      </c>
      <c r="BC113" s="45"/>
      <c r="BD113" s="45">
        <f t="shared" si="120"/>
        <v>14.523000000000138</v>
      </c>
      <c r="BE113" s="17"/>
      <c r="BF113" s="165"/>
      <c r="BG113" s="167"/>
      <c r="BH113" s="168"/>
      <c r="BI113" s="36"/>
      <c r="BJ113" s="36"/>
      <c r="BK113" s="36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</row>
    <row r="114" spans="1:166" s="44" customFormat="1" ht="18" customHeight="1" x14ac:dyDescent="0.3">
      <c r="A114" s="91" t="s">
        <v>83</v>
      </c>
      <c r="B114" s="89">
        <v>326.37900000000002</v>
      </c>
      <c r="C114" s="89">
        <v>12.868</v>
      </c>
      <c r="D114" s="89">
        <v>81.346000000000004</v>
      </c>
      <c r="E114" s="89">
        <v>1183.96</v>
      </c>
      <c r="F114" s="89">
        <v>74.224000000000004</v>
      </c>
      <c r="G114" s="89">
        <v>464.81900000000002</v>
      </c>
      <c r="H114" s="89">
        <v>1174.9570000000001</v>
      </c>
      <c r="I114" s="89">
        <v>270.77499999999998</v>
      </c>
      <c r="J114" s="89">
        <v>560.28899999999999</v>
      </c>
      <c r="K114" s="89">
        <v>163.655</v>
      </c>
      <c r="L114" s="89">
        <v>842.69600000000003</v>
      </c>
      <c r="M114" s="89">
        <v>411.56200000000001</v>
      </c>
      <c r="N114" s="89">
        <v>325.29700000000003</v>
      </c>
      <c r="O114" s="89">
        <v>386.17899999999997</v>
      </c>
      <c r="P114" s="89">
        <v>0.69499999999999995</v>
      </c>
      <c r="Q114" s="90">
        <v>6279.7009999999991</v>
      </c>
      <c r="R114" s="106"/>
      <c r="S114" s="106" t="str">
        <f t="shared" si="88"/>
        <v>abr-18</v>
      </c>
      <c r="T114" s="107">
        <f t="shared" ref="T114:AI114" si="164">B114-B102</f>
        <v>4.9920000000000186</v>
      </c>
      <c r="U114" s="107">
        <f t="shared" si="164"/>
        <v>-0.11899999999999977</v>
      </c>
      <c r="V114" s="107">
        <f t="shared" si="164"/>
        <v>3.1839999999999975</v>
      </c>
      <c r="W114" s="107">
        <f t="shared" si="164"/>
        <v>-17.257000000000062</v>
      </c>
      <c r="X114" s="107">
        <f t="shared" si="164"/>
        <v>1.8490000000000038</v>
      </c>
      <c r="Y114" s="107">
        <f t="shared" si="164"/>
        <v>35.588999999999999</v>
      </c>
      <c r="Z114" s="107">
        <f t="shared" si="164"/>
        <v>16.544000000000096</v>
      </c>
      <c r="AA114" s="107">
        <f t="shared" si="164"/>
        <v>6.1579999999999586</v>
      </c>
      <c r="AB114" s="107">
        <f t="shared" si="164"/>
        <v>3.4120000000000346</v>
      </c>
      <c r="AC114" s="107">
        <f t="shared" si="164"/>
        <v>0.49399999999999977</v>
      </c>
      <c r="AD114" s="107">
        <f t="shared" si="164"/>
        <v>14.605000000000018</v>
      </c>
      <c r="AE114" s="107">
        <f t="shared" si="164"/>
        <v>8.0840000000000032</v>
      </c>
      <c r="AF114" s="107">
        <f t="shared" si="164"/>
        <v>8.1770000000000209</v>
      </c>
      <c r="AG114" s="107">
        <f t="shared" si="164"/>
        <v>3.7279999999999518</v>
      </c>
      <c r="AH114" s="107">
        <f t="shared" si="164"/>
        <v>-4.7000000000000042E-2</v>
      </c>
      <c r="AI114" s="107">
        <f t="shared" si="164"/>
        <v>89.39299999999821</v>
      </c>
      <c r="AJ114" s="106"/>
      <c r="AK114" s="106"/>
      <c r="AL114" s="106"/>
      <c r="AN114" s="61" t="s">
        <v>83</v>
      </c>
      <c r="AO114" s="45">
        <f t="shared" si="137"/>
        <v>-8.4249999999999545</v>
      </c>
      <c r="AP114" s="45">
        <f t="shared" si="138"/>
        <v>-0.36599999999999966</v>
      </c>
      <c r="AQ114" s="45">
        <f t="shared" si="139"/>
        <v>3.105000000000004</v>
      </c>
      <c r="AR114" s="45">
        <f t="shared" si="140"/>
        <v>-9.5489999999999782</v>
      </c>
      <c r="AS114" s="45">
        <f t="shared" si="141"/>
        <v>4.8000000000001819E-2</v>
      </c>
      <c r="AT114" s="45">
        <f t="shared" si="142"/>
        <v>3.5000000000025011E-2</v>
      </c>
      <c r="AU114" s="45">
        <f t="shared" si="143"/>
        <v>-7.5029999999999291</v>
      </c>
      <c r="AV114" s="45">
        <f t="shared" si="144"/>
        <v>-6.4730000000000132</v>
      </c>
      <c r="AW114" s="45">
        <f t="shared" si="145"/>
        <v>-1.8290000000000646</v>
      </c>
      <c r="AX114" s="45">
        <f t="shared" si="146"/>
        <v>9.2999999999989313E-2</v>
      </c>
      <c r="AY114" s="45">
        <f t="shared" si="147"/>
        <v>-11.829999999999927</v>
      </c>
      <c r="AZ114" s="45">
        <f t="shared" si="148"/>
        <v>4.4010000000000105</v>
      </c>
      <c r="BA114" s="45">
        <f t="shared" si="149"/>
        <v>-0.72199999999997999</v>
      </c>
      <c r="BB114" s="45">
        <f t="shared" si="150"/>
        <v>-3.8420000000000414</v>
      </c>
      <c r="BC114" s="45"/>
      <c r="BD114" s="45">
        <f t="shared" si="120"/>
        <v>-42.887000000001535</v>
      </c>
      <c r="BE114" s="17"/>
      <c r="BF114" s="165"/>
      <c r="BG114" s="167"/>
      <c r="BH114" s="168"/>
      <c r="BI114" s="36"/>
      <c r="BJ114" s="36"/>
      <c r="BK114" s="36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</row>
    <row r="115" spans="1:166" s="44" customFormat="1" ht="18" customHeight="1" x14ac:dyDescent="0.3">
      <c r="A115" s="91" t="s">
        <v>84</v>
      </c>
      <c r="B115" s="89">
        <v>318.57400000000001</v>
      </c>
      <c r="C115" s="89">
        <v>12.539</v>
      </c>
      <c r="D115" s="89">
        <v>81.602999999999994</v>
      </c>
      <c r="E115" s="89">
        <v>1176.3150000000001</v>
      </c>
      <c r="F115" s="89">
        <v>74.234999999999999</v>
      </c>
      <c r="G115" s="89">
        <v>464.66800000000001</v>
      </c>
      <c r="H115" s="89">
        <v>1171.3530000000001</v>
      </c>
      <c r="I115" s="89">
        <v>265.77199999999999</v>
      </c>
      <c r="J115" s="89">
        <v>559.17100000000005</v>
      </c>
      <c r="K115" s="89">
        <v>163.83099999999999</v>
      </c>
      <c r="L115" s="89">
        <v>838.46900000000005</v>
      </c>
      <c r="M115" s="89">
        <v>414.26499999999999</v>
      </c>
      <c r="N115" s="89">
        <v>325.07400000000001</v>
      </c>
      <c r="O115" s="89">
        <v>384.53800000000001</v>
      </c>
      <c r="P115" s="89">
        <v>0.66900000000000004</v>
      </c>
      <c r="Q115" s="90">
        <v>6251.0759999999991</v>
      </c>
      <c r="R115" s="106"/>
      <c r="S115" s="106" t="str">
        <f t="shared" si="88"/>
        <v>may-18</v>
      </c>
      <c r="T115" s="107">
        <f t="shared" ref="T115:AI115" si="165">B115-B103</f>
        <v>1.3550000000000182</v>
      </c>
      <c r="U115" s="107">
        <f t="shared" si="165"/>
        <v>-0.21899999999999942</v>
      </c>
      <c r="V115" s="107">
        <f t="shared" si="165"/>
        <v>3.6199999999999903</v>
      </c>
      <c r="W115" s="107">
        <f t="shared" si="165"/>
        <v>-18.934999999999945</v>
      </c>
      <c r="X115" s="107">
        <f t="shared" si="165"/>
        <v>1.6400000000000006</v>
      </c>
      <c r="Y115" s="107">
        <f t="shared" si="165"/>
        <v>27.312999999999988</v>
      </c>
      <c r="Z115" s="107">
        <f t="shared" si="165"/>
        <v>11.206000000000131</v>
      </c>
      <c r="AA115" s="107">
        <f t="shared" si="165"/>
        <v>4.23599999999999</v>
      </c>
      <c r="AB115" s="107">
        <f t="shared" si="165"/>
        <v>1.6650000000000773</v>
      </c>
      <c r="AC115" s="107">
        <f t="shared" si="165"/>
        <v>0.33399999999997476</v>
      </c>
      <c r="AD115" s="107">
        <f t="shared" si="165"/>
        <v>13.083000000000084</v>
      </c>
      <c r="AE115" s="107">
        <f t="shared" si="165"/>
        <v>7.01400000000001</v>
      </c>
      <c r="AF115" s="107">
        <f t="shared" si="165"/>
        <v>7.6820000000000164</v>
      </c>
      <c r="AG115" s="107">
        <f t="shared" si="165"/>
        <v>2.3050000000000068</v>
      </c>
      <c r="AH115" s="107">
        <f t="shared" si="165"/>
        <v>-6.2999999999999945E-2</v>
      </c>
      <c r="AI115" s="107">
        <f t="shared" si="165"/>
        <v>62.235999999998967</v>
      </c>
      <c r="AJ115" s="106"/>
      <c r="AK115" s="106"/>
      <c r="AL115" s="106"/>
      <c r="AN115" s="61" t="s">
        <v>84</v>
      </c>
      <c r="AO115" s="45">
        <f t="shared" si="137"/>
        <v>-7.8050000000000068</v>
      </c>
      <c r="AP115" s="45">
        <f t="shared" si="138"/>
        <v>-0.32900000000000063</v>
      </c>
      <c r="AQ115" s="45">
        <f t="shared" si="139"/>
        <v>0.25699999999999079</v>
      </c>
      <c r="AR115" s="45">
        <f t="shared" si="140"/>
        <v>-7.6449999999999818</v>
      </c>
      <c r="AS115" s="45">
        <f t="shared" si="141"/>
        <v>1.099999999999568E-2</v>
      </c>
      <c r="AT115" s="45">
        <f t="shared" si="142"/>
        <v>-0.15100000000001046</v>
      </c>
      <c r="AU115" s="45">
        <f t="shared" si="143"/>
        <v>-3.6040000000000418</v>
      </c>
      <c r="AV115" s="45">
        <f t="shared" si="144"/>
        <v>-5.0029999999999859</v>
      </c>
      <c r="AW115" s="45">
        <f t="shared" si="145"/>
        <v>-1.1179999999999382</v>
      </c>
      <c r="AX115" s="45">
        <f t="shared" si="146"/>
        <v>0.17599999999998772</v>
      </c>
      <c r="AY115" s="45">
        <f t="shared" si="147"/>
        <v>-4.2269999999999754</v>
      </c>
      <c r="AZ115" s="45">
        <f t="shared" si="148"/>
        <v>2.7029999999999745</v>
      </c>
      <c r="BA115" s="45">
        <f t="shared" si="149"/>
        <v>-0.22300000000001319</v>
      </c>
      <c r="BB115" s="45">
        <f t="shared" si="150"/>
        <v>-1.6409999999999627</v>
      </c>
      <c r="BC115" s="45"/>
      <c r="BD115" s="45">
        <f t="shared" si="120"/>
        <v>-28.625</v>
      </c>
      <c r="BE115" s="17"/>
      <c r="BF115" s="165"/>
      <c r="BG115" s="167" t="s">
        <v>39</v>
      </c>
      <c r="BH115" s="169" t="str">
        <f>AQ2</f>
        <v>Explotación de 
minas y canteras</v>
      </c>
      <c r="BI115" s="36"/>
      <c r="BJ115" s="36"/>
      <c r="BK115" s="36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</row>
    <row r="116" spans="1:166" s="44" customFormat="1" ht="18" customHeight="1" x14ac:dyDescent="0.3">
      <c r="A116" s="91" t="s">
        <v>85</v>
      </c>
      <c r="B116" s="89">
        <v>316.94900000000001</v>
      </c>
      <c r="C116" s="89">
        <v>12.885999999999999</v>
      </c>
      <c r="D116" s="89">
        <v>81.376000000000005</v>
      </c>
      <c r="E116" s="89">
        <v>1168.001</v>
      </c>
      <c r="F116" s="89">
        <v>74.126000000000005</v>
      </c>
      <c r="G116" s="89">
        <v>458.577</v>
      </c>
      <c r="H116" s="89">
        <v>1166.307</v>
      </c>
      <c r="I116" s="89">
        <v>263.27699999999999</v>
      </c>
      <c r="J116" s="89">
        <v>556.66399999999999</v>
      </c>
      <c r="K116" s="89">
        <v>163.44399999999999</v>
      </c>
      <c r="L116" s="89">
        <v>830.29399999999998</v>
      </c>
      <c r="M116" s="89">
        <v>416.21699999999998</v>
      </c>
      <c r="N116" s="89">
        <v>325.13900000000001</v>
      </c>
      <c r="O116" s="89">
        <v>382.80200000000002</v>
      </c>
      <c r="P116" s="89">
        <v>0.64500000000000002</v>
      </c>
      <c r="Q116" s="90">
        <v>6216.7039999999997</v>
      </c>
      <c r="R116" s="106"/>
      <c r="S116" s="106" t="str">
        <f t="shared" si="88"/>
        <v>jun-18</v>
      </c>
      <c r="T116" s="107">
        <f t="shared" ref="T116:AI116" si="166">B116-B104</f>
        <v>-1.007000000000005</v>
      </c>
      <c r="U116" s="107">
        <f t="shared" si="166"/>
        <v>-1.0000000000001563E-2</v>
      </c>
      <c r="V116" s="107">
        <f t="shared" si="166"/>
        <v>3.7079999999999984</v>
      </c>
      <c r="W116" s="107">
        <f t="shared" si="166"/>
        <v>-24.938000000000102</v>
      </c>
      <c r="X116" s="107">
        <f t="shared" si="166"/>
        <v>1.3850000000000051</v>
      </c>
      <c r="Y116" s="107">
        <f t="shared" si="166"/>
        <v>15.791999999999973</v>
      </c>
      <c r="Z116" s="107">
        <f t="shared" si="166"/>
        <v>6.3489999999999327</v>
      </c>
      <c r="AA116" s="107">
        <f t="shared" si="166"/>
        <v>2.2949999999999591</v>
      </c>
      <c r="AB116" s="107">
        <f t="shared" si="166"/>
        <v>-0.1470000000000482</v>
      </c>
      <c r="AC116" s="107">
        <f t="shared" si="166"/>
        <v>0.20599999999998886</v>
      </c>
      <c r="AD116" s="107">
        <f t="shared" si="166"/>
        <v>5.5850000000000364</v>
      </c>
      <c r="AE116" s="107">
        <f t="shared" si="166"/>
        <v>6.0430000000000064</v>
      </c>
      <c r="AF116" s="107">
        <f t="shared" si="166"/>
        <v>6.5960000000000036</v>
      </c>
      <c r="AG116" s="107">
        <f t="shared" si="166"/>
        <v>1.7789999999999964</v>
      </c>
      <c r="AH116" s="107">
        <f t="shared" si="166"/>
        <v>-0.10199999999999998</v>
      </c>
      <c r="AI116" s="107">
        <f t="shared" si="166"/>
        <v>23.533999999999651</v>
      </c>
      <c r="AJ116" s="106"/>
      <c r="AK116" s="106"/>
      <c r="AL116" s="106"/>
      <c r="AN116" s="61" t="s">
        <v>85</v>
      </c>
      <c r="AO116" s="45">
        <f t="shared" si="137"/>
        <v>-1.625</v>
      </c>
      <c r="AP116" s="45">
        <f t="shared" si="138"/>
        <v>0.34699999999999953</v>
      </c>
      <c r="AQ116" s="45">
        <f t="shared" si="139"/>
        <v>-0.22699999999998965</v>
      </c>
      <c r="AR116" s="45">
        <f t="shared" si="140"/>
        <v>-8.3140000000000782</v>
      </c>
      <c r="AS116" s="45">
        <f t="shared" si="141"/>
        <v>-0.10899999999999466</v>
      </c>
      <c r="AT116" s="45">
        <f t="shared" si="142"/>
        <v>-6.0910000000000082</v>
      </c>
      <c r="AU116" s="45">
        <f t="shared" si="143"/>
        <v>-5.0460000000000491</v>
      </c>
      <c r="AV116" s="45">
        <f t="shared" si="144"/>
        <v>-2.4950000000000045</v>
      </c>
      <c r="AW116" s="45">
        <f t="shared" si="145"/>
        <v>-2.5070000000000618</v>
      </c>
      <c r="AX116" s="45">
        <f t="shared" si="146"/>
        <v>-0.38700000000000045</v>
      </c>
      <c r="AY116" s="45">
        <f t="shared" si="147"/>
        <v>-8.1750000000000682</v>
      </c>
      <c r="AZ116" s="45">
        <f t="shared" si="148"/>
        <v>1.9519999999999982</v>
      </c>
      <c r="BA116" s="45">
        <f t="shared" si="149"/>
        <v>6.4999999999997726E-2</v>
      </c>
      <c r="BB116" s="45">
        <f t="shared" si="150"/>
        <v>-1.73599999999999</v>
      </c>
      <c r="BC116" s="45"/>
      <c r="BD116" s="45">
        <f t="shared" si="120"/>
        <v>-34.371999999999389</v>
      </c>
      <c r="BE116" s="17"/>
      <c r="BF116" s="165"/>
      <c r="BG116" s="167"/>
      <c r="BH116" s="170"/>
      <c r="BI116" s="36"/>
      <c r="BJ116" s="36"/>
      <c r="BK116" s="36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</row>
    <row r="117" spans="1:166" s="44" customFormat="1" ht="18" customHeight="1" x14ac:dyDescent="0.3">
      <c r="A117" s="91" t="s">
        <v>86</v>
      </c>
      <c r="B117" s="89">
        <v>316.89</v>
      </c>
      <c r="C117" s="89">
        <v>12.98</v>
      </c>
      <c r="D117" s="89">
        <v>81.501999999999995</v>
      </c>
      <c r="E117" s="89">
        <v>1163.472</v>
      </c>
      <c r="F117" s="89">
        <v>74.275000000000006</v>
      </c>
      <c r="G117" s="89">
        <v>457.45699999999999</v>
      </c>
      <c r="H117" s="89">
        <v>1164.95</v>
      </c>
      <c r="I117" s="89">
        <v>266.44200000000001</v>
      </c>
      <c r="J117" s="89">
        <v>557.26800000000003</v>
      </c>
      <c r="K117" s="89">
        <v>163.73699999999999</v>
      </c>
      <c r="L117" s="89">
        <v>830.70799999999997</v>
      </c>
      <c r="M117" s="89">
        <v>413.84</v>
      </c>
      <c r="N117" s="89">
        <v>325.32400000000001</v>
      </c>
      <c r="O117" s="89">
        <v>385.58199999999999</v>
      </c>
      <c r="P117" s="89">
        <v>0.67900000000000005</v>
      </c>
      <c r="Q117" s="90">
        <v>6215.1059999999998</v>
      </c>
      <c r="R117" s="106"/>
      <c r="S117" s="106" t="str">
        <f t="shared" si="88"/>
        <v>jul-18</v>
      </c>
      <c r="T117" s="107">
        <f t="shared" ref="T117:AI117" si="167">B117-B105</f>
        <v>1.867999999999995</v>
      </c>
      <c r="U117" s="107">
        <f t="shared" si="167"/>
        <v>0.23900000000000077</v>
      </c>
      <c r="V117" s="107">
        <f t="shared" si="167"/>
        <v>3.6439999999999912</v>
      </c>
      <c r="W117" s="107">
        <f t="shared" si="167"/>
        <v>-27.694999999999936</v>
      </c>
      <c r="X117" s="107">
        <f t="shared" si="167"/>
        <v>1.3160000000000025</v>
      </c>
      <c r="Y117" s="107">
        <f t="shared" si="167"/>
        <v>11.177999999999997</v>
      </c>
      <c r="Z117" s="107">
        <f t="shared" si="167"/>
        <v>3.0309999999999491</v>
      </c>
      <c r="AA117" s="107">
        <f t="shared" si="167"/>
        <v>1.1650000000000205</v>
      </c>
      <c r="AB117" s="107">
        <f t="shared" si="167"/>
        <v>-1.22199999999998</v>
      </c>
      <c r="AC117" s="107">
        <f t="shared" si="167"/>
        <v>0.4439999999999884</v>
      </c>
      <c r="AD117" s="107">
        <f t="shared" si="167"/>
        <v>5.6259999999999764</v>
      </c>
      <c r="AE117" s="107">
        <f t="shared" si="167"/>
        <v>5.8340000000000032</v>
      </c>
      <c r="AF117" s="107">
        <f t="shared" si="167"/>
        <v>5.8319999999999936</v>
      </c>
      <c r="AG117" s="107">
        <f t="shared" si="167"/>
        <v>1.9239999999999782</v>
      </c>
      <c r="AH117" s="107">
        <f t="shared" si="167"/>
        <v>-9.1999999999999971E-2</v>
      </c>
      <c r="AI117" s="107">
        <f t="shared" si="167"/>
        <v>13.091999999999643</v>
      </c>
      <c r="AJ117" s="106"/>
      <c r="AK117" s="106"/>
      <c r="AL117" s="106"/>
      <c r="AN117" s="61" t="s">
        <v>86</v>
      </c>
      <c r="AO117" s="45">
        <f t="shared" si="137"/>
        <v>-5.9000000000025921E-2</v>
      </c>
      <c r="AP117" s="45">
        <f t="shared" si="138"/>
        <v>9.4000000000001194E-2</v>
      </c>
      <c r="AQ117" s="45">
        <f t="shared" si="139"/>
        <v>0.12599999999999056</v>
      </c>
      <c r="AR117" s="45">
        <f t="shared" si="140"/>
        <v>-4.5289999999999964</v>
      </c>
      <c r="AS117" s="45">
        <f t="shared" si="141"/>
        <v>0.14900000000000091</v>
      </c>
      <c r="AT117" s="45">
        <f t="shared" si="142"/>
        <v>-1.1200000000000045</v>
      </c>
      <c r="AU117" s="45">
        <f t="shared" si="143"/>
        <v>-1.3569999999999709</v>
      </c>
      <c r="AV117" s="45">
        <f t="shared" si="144"/>
        <v>3.1650000000000205</v>
      </c>
      <c r="AW117" s="45">
        <f t="shared" si="145"/>
        <v>0.60400000000004184</v>
      </c>
      <c r="AX117" s="45">
        <f t="shared" si="146"/>
        <v>0.29300000000000637</v>
      </c>
      <c r="AY117" s="45">
        <f t="shared" si="147"/>
        <v>0.41399999999998727</v>
      </c>
      <c r="AZ117" s="45">
        <f t="shared" si="148"/>
        <v>-2.3770000000000095</v>
      </c>
      <c r="BA117" s="45">
        <f t="shared" si="149"/>
        <v>0.18500000000000227</v>
      </c>
      <c r="BB117" s="45">
        <f t="shared" si="150"/>
        <v>2.7799999999999727</v>
      </c>
      <c r="BC117" s="45"/>
      <c r="BD117" s="45">
        <f t="shared" si="120"/>
        <v>-1.5979999999999563</v>
      </c>
      <c r="BE117" s="17"/>
      <c r="BF117" s="165"/>
      <c r="BG117" s="167"/>
      <c r="BH117" s="170"/>
      <c r="BI117" s="36"/>
      <c r="BJ117" s="36"/>
      <c r="BK117" s="36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</row>
    <row r="118" spans="1:166" s="44" customFormat="1" ht="18" customHeight="1" x14ac:dyDescent="0.3">
      <c r="A118" s="91" t="s">
        <v>87</v>
      </c>
      <c r="B118" s="89">
        <v>317.767</v>
      </c>
      <c r="C118" s="89">
        <v>13.321</v>
      </c>
      <c r="D118" s="89">
        <v>81.680999999999997</v>
      </c>
      <c r="E118" s="89">
        <v>1158.3440000000001</v>
      </c>
      <c r="F118" s="89">
        <v>74.037999999999997</v>
      </c>
      <c r="G118" s="89">
        <v>457.94600000000003</v>
      </c>
      <c r="H118" s="89">
        <v>1163.925</v>
      </c>
      <c r="I118" s="89">
        <v>265.709</v>
      </c>
      <c r="J118" s="89">
        <v>555.92399999999998</v>
      </c>
      <c r="K118" s="89">
        <v>163.50899999999999</v>
      </c>
      <c r="L118" s="89">
        <v>829.8</v>
      </c>
      <c r="M118" s="89">
        <v>419.03800000000001</v>
      </c>
      <c r="N118" s="89">
        <v>325.40600000000001</v>
      </c>
      <c r="O118" s="89">
        <v>385.834</v>
      </c>
      <c r="P118" s="89">
        <v>0.68200000000000005</v>
      </c>
      <c r="Q118" s="90">
        <v>6212.924</v>
      </c>
      <c r="R118" s="106"/>
      <c r="S118" s="106" t="str">
        <f t="shared" si="88"/>
        <v>ago-18</v>
      </c>
      <c r="T118" s="107">
        <f t="shared" ref="T118:AI118" si="168">B118-B106</f>
        <v>6.76400000000001</v>
      </c>
      <c r="U118" s="107">
        <f t="shared" si="168"/>
        <v>0.31799999999999962</v>
      </c>
      <c r="V118" s="107">
        <f t="shared" si="168"/>
        <v>3.7399999999999949</v>
      </c>
      <c r="W118" s="107">
        <f t="shared" si="168"/>
        <v>-32.441000000000031</v>
      </c>
      <c r="X118" s="107">
        <f t="shared" si="168"/>
        <v>0.80499999999999261</v>
      </c>
      <c r="Y118" s="107">
        <f t="shared" si="168"/>
        <v>6.0340000000000487</v>
      </c>
      <c r="Z118" s="107">
        <f t="shared" si="168"/>
        <v>-1.1539999999999964</v>
      </c>
      <c r="AA118" s="107">
        <f t="shared" si="168"/>
        <v>0.68900000000002137</v>
      </c>
      <c r="AB118" s="107">
        <f t="shared" si="168"/>
        <v>-3.0740000000000691</v>
      </c>
      <c r="AC118" s="107">
        <f t="shared" si="168"/>
        <v>0.242999999999995</v>
      </c>
      <c r="AD118" s="107">
        <f t="shared" si="168"/>
        <v>3.33299999999997</v>
      </c>
      <c r="AE118" s="107">
        <f t="shared" si="168"/>
        <v>9.0930000000000177</v>
      </c>
      <c r="AF118" s="107">
        <f t="shared" si="168"/>
        <v>4.9970000000000141</v>
      </c>
      <c r="AG118" s="107">
        <f t="shared" si="168"/>
        <v>1.660000000000025</v>
      </c>
      <c r="AH118" s="107">
        <f t="shared" si="168"/>
        <v>-0.124</v>
      </c>
      <c r="AI118" s="107">
        <f t="shared" si="168"/>
        <v>0.88300000000162981</v>
      </c>
      <c r="AJ118" s="106"/>
      <c r="AK118" s="106"/>
      <c r="AL118" s="106"/>
      <c r="AN118" s="61" t="s">
        <v>87</v>
      </c>
      <c r="AO118" s="45">
        <f t="shared" si="137"/>
        <v>0.87700000000000955</v>
      </c>
      <c r="AP118" s="45">
        <f t="shared" si="138"/>
        <v>0.3409999999999993</v>
      </c>
      <c r="AQ118" s="45">
        <f t="shared" si="139"/>
        <v>0.17900000000000205</v>
      </c>
      <c r="AR118" s="45">
        <f t="shared" si="140"/>
        <v>-5.1279999999999291</v>
      </c>
      <c r="AS118" s="45">
        <f t="shared" si="141"/>
        <v>-0.23700000000000898</v>
      </c>
      <c r="AT118" s="45">
        <f t="shared" si="142"/>
        <v>0.48900000000003274</v>
      </c>
      <c r="AU118" s="45">
        <f t="shared" si="143"/>
        <v>-1.0250000000000909</v>
      </c>
      <c r="AV118" s="45">
        <f t="shared" si="144"/>
        <v>-0.73300000000000409</v>
      </c>
      <c r="AW118" s="45">
        <f t="shared" si="145"/>
        <v>-1.3440000000000509</v>
      </c>
      <c r="AX118" s="45">
        <f t="shared" si="146"/>
        <v>-0.22800000000000864</v>
      </c>
      <c r="AY118" s="45">
        <f t="shared" si="147"/>
        <v>-0.90800000000001546</v>
      </c>
      <c r="AZ118" s="45">
        <f t="shared" si="148"/>
        <v>5.1980000000000359</v>
      </c>
      <c r="BA118" s="45">
        <f t="shared" si="149"/>
        <v>8.1999999999993634E-2</v>
      </c>
      <c r="BB118" s="45">
        <f t="shared" si="150"/>
        <v>0.25200000000000955</v>
      </c>
      <c r="BC118" s="45"/>
      <c r="BD118" s="45">
        <f t="shared" si="120"/>
        <v>-2.181999999999789</v>
      </c>
      <c r="BE118" s="17"/>
      <c r="BF118" s="165"/>
      <c r="BG118" s="167"/>
      <c r="BH118" s="171"/>
      <c r="BI118" s="36"/>
      <c r="BJ118" s="36"/>
      <c r="BK118" s="36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</row>
    <row r="119" spans="1:166" s="44" customFormat="1" ht="18" customHeight="1" x14ac:dyDescent="0.3">
      <c r="A119" s="91" t="s">
        <v>88</v>
      </c>
      <c r="B119" s="89">
        <v>317.31599999999997</v>
      </c>
      <c r="C119" s="89">
        <v>13.452</v>
      </c>
      <c r="D119" s="89">
        <v>81.816000000000003</v>
      </c>
      <c r="E119" s="89">
        <v>1149.079</v>
      </c>
      <c r="F119" s="89">
        <v>73.894000000000005</v>
      </c>
      <c r="G119" s="89">
        <v>451.89800000000002</v>
      </c>
      <c r="H119" s="89">
        <v>1155.4639999999999</v>
      </c>
      <c r="I119" s="89">
        <v>265.303</v>
      </c>
      <c r="J119" s="89">
        <v>553.01700000000005</v>
      </c>
      <c r="K119" s="89">
        <v>163.114</v>
      </c>
      <c r="L119" s="89">
        <v>826.67100000000005</v>
      </c>
      <c r="M119" s="89">
        <v>418.78100000000001</v>
      </c>
      <c r="N119" s="89">
        <v>325.41300000000001</v>
      </c>
      <c r="O119" s="89">
        <v>385.27199999999999</v>
      </c>
      <c r="P119" s="89">
        <v>0.753</v>
      </c>
      <c r="Q119" s="90">
        <v>6181.2429999999986</v>
      </c>
      <c r="R119" s="106"/>
      <c r="S119" s="106" t="str">
        <f t="shared" si="88"/>
        <v>sep-18</v>
      </c>
      <c r="T119" s="107">
        <f t="shared" ref="T119:AI119" si="169">B119-B107</f>
        <v>2.339999999999975</v>
      </c>
      <c r="U119" s="107">
        <f t="shared" si="169"/>
        <v>0.48499999999999943</v>
      </c>
      <c r="V119" s="107">
        <f t="shared" si="169"/>
        <v>3.8970000000000056</v>
      </c>
      <c r="W119" s="107">
        <f t="shared" si="169"/>
        <v>-40.028999999999996</v>
      </c>
      <c r="X119" s="107">
        <f t="shared" si="169"/>
        <v>0.49099999999999966</v>
      </c>
      <c r="Y119" s="107">
        <f t="shared" si="169"/>
        <v>-5.4149999999999636</v>
      </c>
      <c r="Z119" s="107">
        <f t="shared" si="169"/>
        <v>-8.3669999999999618</v>
      </c>
      <c r="AA119" s="107">
        <f t="shared" si="169"/>
        <v>-1.1419999999999959</v>
      </c>
      <c r="AB119" s="107">
        <f t="shared" si="169"/>
        <v>-6.0339999999999918</v>
      </c>
      <c r="AC119" s="107">
        <f t="shared" si="169"/>
        <v>8.6000000000012733E-2</v>
      </c>
      <c r="AD119" s="107">
        <f t="shared" si="169"/>
        <v>0.93100000000004002</v>
      </c>
      <c r="AE119" s="107">
        <f t="shared" si="169"/>
        <v>8.4259999999999877</v>
      </c>
      <c r="AF119" s="107">
        <f t="shared" si="169"/>
        <v>4.16700000000003</v>
      </c>
      <c r="AG119" s="107">
        <f t="shared" si="169"/>
        <v>-1.3000000000033651E-2</v>
      </c>
      <c r="AH119" s="107">
        <f t="shared" si="169"/>
        <v>-6.3999999999999946E-2</v>
      </c>
      <c r="AI119" s="107">
        <f t="shared" si="169"/>
        <v>-40.241000000001804</v>
      </c>
      <c r="AJ119" s="106"/>
      <c r="AK119" s="106"/>
      <c r="AL119" s="106"/>
      <c r="AN119" s="61" t="s">
        <v>88</v>
      </c>
      <c r="AO119" s="45">
        <f t="shared" si="137"/>
        <v>-0.45100000000002183</v>
      </c>
      <c r="AP119" s="45">
        <f t="shared" si="138"/>
        <v>0.13100000000000023</v>
      </c>
      <c r="AQ119" s="45">
        <f t="shared" si="139"/>
        <v>0.13500000000000512</v>
      </c>
      <c r="AR119" s="45">
        <f t="shared" si="140"/>
        <v>-9.2650000000001</v>
      </c>
      <c r="AS119" s="45">
        <f t="shared" si="141"/>
        <v>-0.14399999999999125</v>
      </c>
      <c r="AT119" s="45">
        <f t="shared" si="142"/>
        <v>-6.0480000000000018</v>
      </c>
      <c r="AU119" s="45">
        <f t="shared" si="143"/>
        <v>-8.4610000000000127</v>
      </c>
      <c r="AV119" s="45">
        <f t="shared" si="144"/>
        <v>-0.40600000000000591</v>
      </c>
      <c r="AW119" s="45">
        <f t="shared" si="145"/>
        <v>-2.9069999999999254</v>
      </c>
      <c r="AX119" s="45">
        <f t="shared" si="146"/>
        <v>-0.39499999999998181</v>
      </c>
      <c r="AY119" s="45">
        <f t="shared" si="147"/>
        <v>-3.1289999999999054</v>
      </c>
      <c r="AZ119" s="45">
        <f t="shared" si="148"/>
        <v>-0.257000000000005</v>
      </c>
      <c r="BA119" s="45">
        <f t="shared" si="149"/>
        <v>7.0000000000050022E-3</v>
      </c>
      <c r="BB119" s="45">
        <f t="shared" si="150"/>
        <v>-0.56200000000001182</v>
      </c>
      <c r="BC119" s="45"/>
      <c r="BD119" s="45">
        <f t="shared" si="120"/>
        <v>-31.681000000001404</v>
      </c>
      <c r="BE119" s="17"/>
      <c r="BF119" s="165"/>
      <c r="BG119" s="167" t="s">
        <v>40</v>
      </c>
      <c r="BH119" s="169" t="str">
        <f>AO2</f>
        <v>Agricultura, ganaderÍa, 
caza y silvicultura</v>
      </c>
      <c r="BI119" s="36"/>
      <c r="BJ119" s="36"/>
      <c r="BK119" s="36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</row>
    <row r="120" spans="1:166" s="44" customFormat="1" ht="18" customHeight="1" x14ac:dyDescent="0.3">
      <c r="A120" s="91" t="s">
        <v>89</v>
      </c>
      <c r="B120" s="89">
        <v>327.53899999999999</v>
      </c>
      <c r="C120" s="89">
        <v>13.776999999999999</v>
      </c>
      <c r="D120" s="89">
        <v>82.463999999999999</v>
      </c>
      <c r="E120" s="89">
        <v>1142.9390000000001</v>
      </c>
      <c r="F120" s="89">
        <v>74.070999999999998</v>
      </c>
      <c r="G120" s="89">
        <v>453.79300000000001</v>
      </c>
      <c r="H120" s="89">
        <v>1152.9949999999999</v>
      </c>
      <c r="I120" s="89">
        <v>267.48</v>
      </c>
      <c r="J120" s="89">
        <v>552.78700000000003</v>
      </c>
      <c r="K120" s="89">
        <v>163.059</v>
      </c>
      <c r="L120" s="89">
        <v>831.87800000000004</v>
      </c>
      <c r="M120" s="89">
        <v>419.577</v>
      </c>
      <c r="N120" s="89">
        <v>325.63200000000001</v>
      </c>
      <c r="O120" s="89">
        <v>385.82100000000003</v>
      </c>
      <c r="P120" s="89">
        <v>0.78</v>
      </c>
      <c r="Q120" s="90">
        <v>6194.5919999999996</v>
      </c>
      <c r="R120" s="106"/>
      <c r="S120" s="106" t="str">
        <f t="shared" si="88"/>
        <v>oct-18</v>
      </c>
      <c r="T120" s="107">
        <f t="shared" ref="T120:AI120" si="170">B120-B108</f>
        <v>7.8109999999999786</v>
      </c>
      <c r="U120" s="107">
        <f t="shared" si="170"/>
        <v>0.88699999999999868</v>
      </c>
      <c r="V120" s="107">
        <f t="shared" si="170"/>
        <v>4.7019999999999982</v>
      </c>
      <c r="W120" s="107">
        <f t="shared" si="170"/>
        <v>-47.972999999999956</v>
      </c>
      <c r="X120" s="107">
        <f t="shared" si="170"/>
        <v>0.53699999999999193</v>
      </c>
      <c r="Y120" s="107">
        <f t="shared" si="170"/>
        <v>-9.7199999999999704</v>
      </c>
      <c r="Z120" s="107">
        <f t="shared" si="170"/>
        <v>-16.990000000000009</v>
      </c>
      <c r="AA120" s="107">
        <f t="shared" si="170"/>
        <v>-2.2599999999999909</v>
      </c>
      <c r="AB120" s="107">
        <f t="shared" si="170"/>
        <v>-8.0939999999999372</v>
      </c>
      <c r="AC120" s="107">
        <f t="shared" si="170"/>
        <v>8.2999999999998408E-2</v>
      </c>
      <c r="AD120" s="107">
        <f t="shared" si="170"/>
        <v>-1.7069999999999936</v>
      </c>
      <c r="AE120" s="107">
        <f t="shared" si="170"/>
        <v>8.6680000000000064</v>
      </c>
      <c r="AF120" s="107">
        <f t="shared" si="170"/>
        <v>3.2459999999999809</v>
      </c>
      <c r="AG120" s="107">
        <f t="shared" si="170"/>
        <v>6.300000000004502E-2</v>
      </c>
      <c r="AH120" s="107">
        <f t="shared" si="170"/>
        <v>7.5000000000000067E-2</v>
      </c>
      <c r="AI120" s="107">
        <f t="shared" si="170"/>
        <v>-60.671999999999571</v>
      </c>
      <c r="AJ120" s="106"/>
      <c r="AK120" s="106"/>
      <c r="AL120" s="106"/>
      <c r="AN120" s="61" t="s">
        <v>89</v>
      </c>
      <c r="AO120" s="45">
        <f t="shared" si="137"/>
        <v>10.223000000000013</v>
      </c>
      <c r="AP120" s="45">
        <f t="shared" si="138"/>
        <v>0.32499999999999929</v>
      </c>
      <c r="AQ120" s="45">
        <f t="shared" si="139"/>
        <v>0.64799999999999613</v>
      </c>
      <c r="AR120" s="45">
        <f t="shared" si="140"/>
        <v>-6.1399999999998727</v>
      </c>
      <c r="AS120" s="45">
        <f t="shared" si="141"/>
        <v>0.1769999999999925</v>
      </c>
      <c r="AT120" s="45">
        <f t="shared" si="142"/>
        <v>1.8949999999999818</v>
      </c>
      <c r="AU120" s="45">
        <f t="shared" si="143"/>
        <v>-2.4690000000000509</v>
      </c>
      <c r="AV120" s="45">
        <f t="shared" si="144"/>
        <v>2.1770000000000209</v>
      </c>
      <c r="AW120" s="45">
        <f t="shared" si="145"/>
        <v>-0.23000000000001819</v>
      </c>
      <c r="AX120" s="45">
        <f t="shared" si="146"/>
        <v>-5.5000000000006821E-2</v>
      </c>
      <c r="AY120" s="45">
        <f t="shared" si="147"/>
        <v>5.2069999999999936</v>
      </c>
      <c r="AZ120" s="45">
        <f t="shared" si="148"/>
        <v>0.79599999999999227</v>
      </c>
      <c r="BA120" s="45">
        <f t="shared" si="149"/>
        <v>0.21899999999999409</v>
      </c>
      <c r="BB120" s="45">
        <f t="shared" si="150"/>
        <v>0.54900000000003502</v>
      </c>
      <c r="BC120" s="45"/>
      <c r="BD120" s="45">
        <f t="shared" si="120"/>
        <v>13.34900000000107</v>
      </c>
      <c r="BE120" s="17"/>
      <c r="BF120" s="165"/>
      <c r="BG120" s="167"/>
      <c r="BH120" s="170"/>
      <c r="BI120" s="36"/>
      <c r="BJ120" s="36"/>
      <c r="BK120" s="36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</row>
    <row r="121" spans="1:166" s="44" customFormat="1" ht="18" customHeight="1" x14ac:dyDescent="0.3">
      <c r="A121" s="91" t="s">
        <v>90</v>
      </c>
      <c r="B121" s="89">
        <v>334.04700000000003</v>
      </c>
      <c r="C121" s="89">
        <v>13.523999999999999</v>
      </c>
      <c r="D121" s="89">
        <v>82.698999999999998</v>
      </c>
      <c r="E121" s="89">
        <v>1135.9190000000001</v>
      </c>
      <c r="F121" s="89">
        <v>74.173000000000002</v>
      </c>
      <c r="G121" s="89">
        <v>451.90800000000002</v>
      </c>
      <c r="H121" s="89">
        <v>1147.3589999999999</v>
      </c>
      <c r="I121" s="89">
        <v>269.15199999999999</v>
      </c>
      <c r="J121" s="89">
        <v>550.17100000000005</v>
      </c>
      <c r="K121" s="89">
        <v>162.583</v>
      </c>
      <c r="L121" s="89">
        <v>830.03899999999999</v>
      </c>
      <c r="M121" s="89">
        <v>417.64</v>
      </c>
      <c r="N121" s="89">
        <v>325.738</v>
      </c>
      <c r="O121" s="89">
        <v>387.101</v>
      </c>
      <c r="P121" s="89">
        <v>0.71399999999999997</v>
      </c>
      <c r="Q121" s="90">
        <v>6182.7669999999998</v>
      </c>
      <c r="R121" s="106"/>
      <c r="S121" s="106" t="str">
        <f t="shared" si="88"/>
        <v>nov-18</v>
      </c>
      <c r="T121" s="107">
        <f t="shared" ref="T121:AI121" si="171">B121-B109</f>
        <v>11.238</v>
      </c>
      <c r="U121" s="107">
        <f t="shared" si="171"/>
        <v>0.94099999999999895</v>
      </c>
      <c r="V121" s="107">
        <f t="shared" si="171"/>
        <v>4.4920000000000044</v>
      </c>
      <c r="W121" s="107">
        <f t="shared" si="171"/>
        <v>-57.048999999999978</v>
      </c>
      <c r="X121" s="107">
        <f t="shared" si="171"/>
        <v>0.41800000000000637</v>
      </c>
      <c r="Y121" s="107">
        <f t="shared" si="171"/>
        <v>-16.194999999999993</v>
      </c>
      <c r="Z121" s="107">
        <f t="shared" si="171"/>
        <v>-27.394000000000005</v>
      </c>
      <c r="AA121" s="107">
        <f t="shared" si="171"/>
        <v>-4.3980000000000246</v>
      </c>
      <c r="AB121" s="107">
        <f t="shared" si="171"/>
        <v>-11.424999999999955</v>
      </c>
      <c r="AC121" s="107">
        <f t="shared" si="171"/>
        <v>-0.39900000000000091</v>
      </c>
      <c r="AD121" s="107">
        <f t="shared" si="171"/>
        <v>-9.1180000000000518</v>
      </c>
      <c r="AE121" s="107">
        <f t="shared" si="171"/>
        <v>7.4869999999999663</v>
      </c>
      <c r="AF121" s="107">
        <f t="shared" si="171"/>
        <v>2.2529999999999859</v>
      </c>
      <c r="AG121" s="107">
        <f t="shared" si="171"/>
        <v>-0.2610000000000241</v>
      </c>
      <c r="AH121" s="107">
        <f t="shared" si="171"/>
        <v>-7.0000000000000062E-3</v>
      </c>
      <c r="AI121" s="107">
        <f t="shared" si="171"/>
        <v>-99.417000000000371</v>
      </c>
      <c r="AJ121" s="106"/>
      <c r="AK121" s="106"/>
      <c r="AL121" s="106"/>
      <c r="AN121" s="61" t="s">
        <v>90</v>
      </c>
      <c r="AO121" s="45">
        <f t="shared" si="137"/>
        <v>6.5080000000000382</v>
      </c>
      <c r="AP121" s="45">
        <f t="shared" si="138"/>
        <v>-0.25300000000000011</v>
      </c>
      <c r="AQ121" s="45">
        <f t="shared" si="139"/>
        <v>0.23499999999999943</v>
      </c>
      <c r="AR121" s="45">
        <f t="shared" si="140"/>
        <v>-7.0199999999999818</v>
      </c>
      <c r="AS121" s="45">
        <f t="shared" si="141"/>
        <v>0.10200000000000387</v>
      </c>
      <c r="AT121" s="45">
        <f t="shared" si="142"/>
        <v>-1.8849999999999909</v>
      </c>
      <c r="AU121" s="45">
        <f t="shared" si="143"/>
        <v>-5.6359999999999673</v>
      </c>
      <c r="AV121" s="45">
        <f t="shared" si="144"/>
        <v>1.6719999999999686</v>
      </c>
      <c r="AW121" s="45">
        <f t="shared" si="145"/>
        <v>-2.6159999999999854</v>
      </c>
      <c r="AX121" s="45">
        <f t="shared" si="146"/>
        <v>-0.47599999999999909</v>
      </c>
      <c r="AY121" s="45">
        <f t="shared" si="147"/>
        <v>-1.8390000000000555</v>
      </c>
      <c r="AZ121" s="45">
        <f t="shared" si="148"/>
        <v>-1.9370000000000118</v>
      </c>
      <c r="BA121" s="45">
        <f t="shared" si="149"/>
        <v>0.10599999999999454</v>
      </c>
      <c r="BB121" s="45">
        <f t="shared" si="150"/>
        <v>1.2799999999999727</v>
      </c>
      <c r="BC121" s="45"/>
      <c r="BD121" s="45">
        <f t="shared" si="120"/>
        <v>-11.824999999999818</v>
      </c>
      <c r="BE121" s="17"/>
      <c r="BF121" s="165"/>
      <c r="BG121" s="167"/>
      <c r="BH121" s="170"/>
      <c r="BI121" s="36"/>
      <c r="BJ121" s="36"/>
      <c r="BK121" s="36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</row>
    <row r="122" spans="1:166" s="44" customFormat="1" ht="18" customHeight="1" x14ac:dyDescent="0.3">
      <c r="A122" s="91" t="s">
        <v>91</v>
      </c>
      <c r="B122" s="89">
        <v>329.55599999999998</v>
      </c>
      <c r="C122" s="89">
        <v>12.173</v>
      </c>
      <c r="D122" s="89">
        <v>82.9</v>
      </c>
      <c r="E122" s="89">
        <v>1131.4449999999999</v>
      </c>
      <c r="F122" s="89">
        <v>74.153999999999996</v>
      </c>
      <c r="G122" s="89">
        <v>442.267</v>
      </c>
      <c r="H122" s="89">
        <v>1149.386</v>
      </c>
      <c r="I122" s="89">
        <v>273.42500000000001</v>
      </c>
      <c r="J122" s="89">
        <v>548.59199999999998</v>
      </c>
      <c r="K122" s="89">
        <v>161.779</v>
      </c>
      <c r="L122" s="89">
        <v>834.12699999999995</v>
      </c>
      <c r="M122" s="89">
        <v>412.30200000000002</v>
      </c>
      <c r="N122" s="89">
        <v>325.851</v>
      </c>
      <c r="O122" s="89">
        <v>388.73700000000002</v>
      </c>
      <c r="P122" s="89">
        <v>0.68600000000000005</v>
      </c>
      <c r="Q122" s="90">
        <v>6167.3799999999992</v>
      </c>
      <c r="R122" s="106"/>
      <c r="S122" s="106" t="str">
        <f t="shared" si="88"/>
        <v>dic-18</v>
      </c>
      <c r="T122" s="107">
        <f t="shared" ref="T122:AI122" si="172">B122-B110</f>
        <v>3.4169999999999732</v>
      </c>
      <c r="U122" s="107">
        <f t="shared" si="172"/>
        <v>0.31099999999999994</v>
      </c>
      <c r="V122" s="107">
        <f t="shared" si="172"/>
        <v>4.9040000000000106</v>
      </c>
      <c r="W122" s="107">
        <f t="shared" si="172"/>
        <v>-59.961000000000013</v>
      </c>
      <c r="X122" s="107">
        <f t="shared" si="172"/>
        <v>8.100000000000307E-2</v>
      </c>
      <c r="Y122" s="107">
        <f t="shared" si="172"/>
        <v>-14.04200000000003</v>
      </c>
      <c r="Z122" s="107">
        <f t="shared" si="172"/>
        <v>-37.347999999999956</v>
      </c>
      <c r="AA122" s="107">
        <f t="shared" si="172"/>
        <v>-5.7129999999999654</v>
      </c>
      <c r="AB122" s="107">
        <f t="shared" si="172"/>
        <v>-13.336000000000013</v>
      </c>
      <c r="AC122" s="107">
        <f t="shared" si="172"/>
        <v>-0.88400000000001455</v>
      </c>
      <c r="AD122" s="107">
        <f t="shared" si="172"/>
        <v>-13.142000000000053</v>
      </c>
      <c r="AE122" s="107">
        <f t="shared" si="172"/>
        <v>6.5819999999999936</v>
      </c>
      <c r="AF122" s="107">
        <f t="shared" si="172"/>
        <v>1.6270000000000095</v>
      </c>
      <c r="AG122" s="107">
        <f t="shared" si="172"/>
        <v>-1.94399999999996</v>
      </c>
      <c r="AH122" s="107">
        <f t="shared" si="172"/>
        <v>-3.5999999999999921E-2</v>
      </c>
      <c r="AI122" s="107">
        <f t="shared" si="172"/>
        <v>-129.48400000000038</v>
      </c>
      <c r="AJ122" s="106"/>
      <c r="AK122" s="106"/>
      <c r="AL122" s="106"/>
      <c r="AN122" s="61" t="s">
        <v>91</v>
      </c>
      <c r="AO122" s="45">
        <f t="shared" si="137"/>
        <v>-4.4910000000000423</v>
      </c>
      <c r="AP122" s="45">
        <f t="shared" si="138"/>
        <v>-1.3509999999999991</v>
      </c>
      <c r="AQ122" s="45">
        <f t="shared" si="139"/>
        <v>0.20100000000000762</v>
      </c>
      <c r="AR122" s="45">
        <f t="shared" si="140"/>
        <v>-4.4740000000001601</v>
      </c>
      <c r="AS122" s="45">
        <f t="shared" si="141"/>
        <v>-1.9000000000005457E-2</v>
      </c>
      <c r="AT122" s="45">
        <f t="shared" si="142"/>
        <v>-9.6410000000000196</v>
      </c>
      <c r="AU122" s="45">
        <f t="shared" si="143"/>
        <v>2.0270000000000437</v>
      </c>
      <c r="AV122" s="45">
        <f t="shared" si="144"/>
        <v>4.2730000000000246</v>
      </c>
      <c r="AW122" s="45">
        <f t="shared" si="145"/>
        <v>-1.5790000000000646</v>
      </c>
      <c r="AX122" s="45">
        <f t="shared" si="146"/>
        <v>-0.80400000000000205</v>
      </c>
      <c r="AY122" s="45">
        <f t="shared" si="147"/>
        <v>4.0879999999999654</v>
      </c>
      <c r="AZ122" s="45">
        <f t="shared" si="148"/>
        <v>-5.3379999999999654</v>
      </c>
      <c r="BA122" s="45">
        <f t="shared" si="149"/>
        <v>0.11299999999999955</v>
      </c>
      <c r="BB122" s="45">
        <f t="shared" si="150"/>
        <v>1.6360000000000241</v>
      </c>
      <c r="BC122" s="45"/>
      <c r="BD122" s="45">
        <f t="shared" si="120"/>
        <v>-15.387000000000626</v>
      </c>
      <c r="BE122" s="17"/>
      <c r="BF122" s="166"/>
      <c r="BG122" s="167"/>
      <c r="BH122" s="171"/>
      <c r="BI122" s="36"/>
      <c r="BJ122" s="36"/>
      <c r="BK122" s="36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</row>
    <row r="123" spans="1:166" s="44" customFormat="1" ht="18" customHeight="1" x14ac:dyDescent="0.3">
      <c r="A123" s="93" t="s">
        <v>92</v>
      </c>
      <c r="B123" s="89">
        <v>332.21800000000002</v>
      </c>
      <c r="C123" s="89">
        <v>13.685</v>
      </c>
      <c r="D123" s="89">
        <v>83.73</v>
      </c>
      <c r="E123" s="89">
        <v>1129.115</v>
      </c>
      <c r="F123" s="89">
        <v>74.209999999999994</v>
      </c>
      <c r="G123" s="89">
        <v>445.46899999999999</v>
      </c>
      <c r="H123" s="89">
        <v>1151.7329999999999</v>
      </c>
      <c r="I123" s="89">
        <v>286.46300000000002</v>
      </c>
      <c r="J123" s="89">
        <v>547.15700000000004</v>
      </c>
      <c r="K123" s="89">
        <v>162.238</v>
      </c>
      <c r="L123" s="89">
        <v>841.471</v>
      </c>
      <c r="M123" s="89">
        <v>396.93700000000001</v>
      </c>
      <c r="N123" s="89">
        <v>326.57499999999999</v>
      </c>
      <c r="O123" s="89">
        <v>387.41399999999999</v>
      </c>
      <c r="P123" s="89">
        <v>0.81599999999999995</v>
      </c>
      <c r="Q123" s="90">
        <v>6179.2309999999989</v>
      </c>
      <c r="R123" s="106"/>
      <c r="S123" s="106" t="str">
        <f t="shared" si="88"/>
        <v>ene-19</v>
      </c>
      <c r="T123" s="107">
        <f t="shared" ref="T123:AI123" si="173">B123-B111</f>
        <v>3.1469999999999914</v>
      </c>
      <c r="U123" s="107">
        <f t="shared" si="173"/>
        <v>0.62800000000000011</v>
      </c>
      <c r="V123" s="107">
        <f t="shared" si="173"/>
        <v>5.7660000000000053</v>
      </c>
      <c r="W123" s="107">
        <f t="shared" si="173"/>
        <v>-60.432999999999993</v>
      </c>
      <c r="X123" s="107">
        <f t="shared" si="173"/>
        <v>9.6999999999994202E-2</v>
      </c>
      <c r="Y123" s="107">
        <f t="shared" si="173"/>
        <v>-11.141999999999996</v>
      </c>
      <c r="Z123" s="107">
        <f t="shared" si="173"/>
        <v>-39.609000000000151</v>
      </c>
      <c r="AA123" s="107">
        <f t="shared" si="173"/>
        <v>-5.5489999999999782</v>
      </c>
      <c r="AB123" s="107">
        <f t="shared" si="173"/>
        <v>-15.228999999999928</v>
      </c>
      <c r="AC123" s="107">
        <f t="shared" si="173"/>
        <v>-1.4919999999999902</v>
      </c>
      <c r="AD123" s="107">
        <f t="shared" si="173"/>
        <v>-11.188999999999965</v>
      </c>
      <c r="AE123" s="107">
        <f t="shared" si="173"/>
        <v>7.3079999999999927</v>
      </c>
      <c r="AF123" s="107">
        <f t="shared" si="173"/>
        <v>0.89199999999999591</v>
      </c>
      <c r="AG123" s="107">
        <f t="shared" si="173"/>
        <v>-3.4089999999999918</v>
      </c>
      <c r="AH123" s="107">
        <f t="shared" si="173"/>
        <v>0.11099999999999999</v>
      </c>
      <c r="AI123" s="107">
        <f t="shared" si="173"/>
        <v>-130.10300000000097</v>
      </c>
      <c r="AJ123" s="106"/>
      <c r="AK123" s="106"/>
      <c r="AL123" s="106"/>
      <c r="AN123" s="62" t="s">
        <v>92</v>
      </c>
      <c r="AO123" s="45">
        <f t="shared" si="137"/>
        <v>2.6620000000000346</v>
      </c>
      <c r="AP123" s="45">
        <f t="shared" si="138"/>
        <v>1.5120000000000005</v>
      </c>
      <c r="AQ123" s="45">
        <f t="shared" si="139"/>
        <v>0.82999999999999829</v>
      </c>
      <c r="AR123" s="45">
        <f t="shared" si="140"/>
        <v>-2.3299999999999272</v>
      </c>
      <c r="AS123" s="45">
        <f t="shared" si="141"/>
        <v>5.5999999999997385E-2</v>
      </c>
      <c r="AT123" s="45">
        <f t="shared" si="142"/>
        <v>3.2019999999999982</v>
      </c>
      <c r="AU123" s="45">
        <f t="shared" si="143"/>
        <v>2.34699999999998</v>
      </c>
      <c r="AV123" s="45">
        <f t="shared" si="144"/>
        <v>13.038000000000011</v>
      </c>
      <c r="AW123" s="45">
        <f t="shared" si="145"/>
        <v>-1.4349999999999454</v>
      </c>
      <c r="AX123" s="45">
        <f t="shared" si="146"/>
        <v>0.45900000000000318</v>
      </c>
      <c r="AY123" s="45">
        <f t="shared" si="147"/>
        <v>7.3440000000000509</v>
      </c>
      <c r="AZ123" s="45">
        <f t="shared" si="148"/>
        <v>-15.365000000000009</v>
      </c>
      <c r="BA123" s="45">
        <f t="shared" si="149"/>
        <v>0.72399999999998954</v>
      </c>
      <c r="BB123" s="45">
        <f t="shared" si="150"/>
        <v>-1.3230000000000359</v>
      </c>
      <c r="BC123" s="45"/>
      <c r="BD123" s="45">
        <f t="shared" si="120"/>
        <v>11.850999999999658</v>
      </c>
      <c r="BE123" s="17"/>
      <c r="BF123" s="164">
        <v>2019</v>
      </c>
      <c r="BG123" s="167" t="s">
        <v>38</v>
      </c>
      <c r="BH123" s="168" t="str">
        <f>AQ2</f>
        <v>Explotación de 
minas y canteras</v>
      </c>
      <c r="BI123" s="36"/>
      <c r="BJ123" s="36"/>
      <c r="BK123" s="36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</row>
    <row r="124" spans="1:166" s="44" customFormat="1" ht="18" customHeight="1" x14ac:dyDescent="0.3">
      <c r="A124" s="94" t="s">
        <v>93</v>
      </c>
      <c r="B124" s="89">
        <v>337.38499999999999</v>
      </c>
      <c r="C124" s="89">
        <v>13.882</v>
      </c>
      <c r="D124" s="89">
        <v>83.992999999999995</v>
      </c>
      <c r="E124" s="89">
        <v>1130.1990000000001</v>
      </c>
      <c r="F124" s="89">
        <v>74.433000000000007</v>
      </c>
      <c r="G124" s="89">
        <v>452.40300000000002</v>
      </c>
      <c r="H124" s="89">
        <v>1146.5740000000001</v>
      </c>
      <c r="I124" s="89">
        <v>282.32299999999998</v>
      </c>
      <c r="J124" s="89">
        <v>545.69600000000003</v>
      </c>
      <c r="K124" s="89">
        <v>161.66</v>
      </c>
      <c r="L124" s="89">
        <v>843.82899999999995</v>
      </c>
      <c r="M124" s="89">
        <v>398.77199999999999</v>
      </c>
      <c r="N124" s="89">
        <v>326.47199999999998</v>
      </c>
      <c r="O124" s="89">
        <v>389.19</v>
      </c>
      <c r="P124" s="89">
        <v>0.81899999999999995</v>
      </c>
      <c r="Q124" s="90">
        <v>6187.6299999999992</v>
      </c>
      <c r="R124" s="106"/>
      <c r="S124" s="106" t="str">
        <f t="shared" si="88"/>
        <v>feb-19</v>
      </c>
      <c r="T124" s="107">
        <f t="shared" ref="T124:AI124" si="174">B124-B112</f>
        <v>4.5169999999999959</v>
      </c>
      <c r="U124" s="107">
        <f t="shared" si="174"/>
        <v>0.68099999999999916</v>
      </c>
      <c r="V124" s="107">
        <f t="shared" si="174"/>
        <v>5.8669999999999902</v>
      </c>
      <c r="W124" s="107">
        <f t="shared" si="174"/>
        <v>-60.175999999999931</v>
      </c>
      <c r="X124" s="107">
        <f t="shared" si="174"/>
        <v>0.2850000000000108</v>
      </c>
      <c r="Y124" s="107">
        <f t="shared" si="174"/>
        <v>-5.2810000000000059</v>
      </c>
      <c r="Z124" s="107">
        <f t="shared" si="174"/>
        <v>-38.949999999999818</v>
      </c>
      <c r="AA124" s="107">
        <f t="shared" si="174"/>
        <v>-5.3460000000000036</v>
      </c>
      <c r="AB124" s="107">
        <f t="shared" si="174"/>
        <v>-15.494000000000028</v>
      </c>
      <c r="AC124" s="107">
        <f t="shared" si="174"/>
        <v>-1.6400000000000148</v>
      </c>
      <c r="AD124" s="107">
        <f t="shared" si="174"/>
        <v>-9.0630000000001019</v>
      </c>
      <c r="AE124" s="107">
        <f t="shared" si="174"/>
        <v>5.9409999999999741</v>
      </c>
      <c r="AF124" s="107">
        <f t="shared" si="174"/>
        <v>0.88599999999996726</v>
      </c>
      <c r="AG124" s="107">
        <f t="shared" si="174"/>
        <v>-2.7479999999999905</v>
      </c>
      <c r="AH124" s="107">
        <f t="shared" si="174"/>
        <v>8.5999999999999965E-2</v>
      </c>
      <c r="AI124" s="107">
        <f t="shared" si="174"/>
        <v>-120.43500000000131</v>
      </c>
      <c r="AJ124" s="106"/>
      <c r="AK124" s="106"/>
      <c r="AL124" s="106"/>
      <c r="AN124" s="63" t="s">
        <v>93</v>
      </c>
      <c r="AO124" s="45">
        <f t="shared" si="137"/>
        <v>5.1669999999999732</v>
      </c>
      <c r="AP124" s="45">
        <f t="shared" si="138"/>
        <v>0.19699999999999918</v>
      </c>
      <c r="AQ124" s="45">
        <f t="shared" si="139"/>
        <v>0.26299999999999102</v>
      </c>
      <c r="AR124" s="45">
        <f t="shared" si="140"/>
        <v>1.08400000000006</v>
      </c>
      <c r="AS124" s="45">
        <f t="shared" si="141"/>
        <v>0.22300000000001319</v>
      </c>
      <c r="AT124" s="45">
        <f t="shared" si="142"/>
        <v>6.9340000000000259</v>
      </c>
      <c r="AU124" s="45">
        <f t="shared" si="143"/>
        <v>-5.1589999999998781</v>
      </c>
      <c r="AV124" s="45">
        <f t="shared" si="144"/>
        <v>-4.1400000000000432</v>
      </c>
      <c r="AW124" s="45">
        <f t="shared" si="145"/>
        <v>-1.4610000000000127</v>
      </c>
      <c r="AX124" s="45">
        <f t="shared" si="146"/>
        <v>-0.57800000000000296</v>
      </c>
      <c r="AY124" s="45">
        <f t="shared" si="147"/>
        <v>2.3579999999999472</v>
      </c>
      <c r="AZ124" s="45">
        <f t="shared" si="148"/>
        <v>1.8349999999999795</v>
      </c>
      <c r="BA124" s="45">
        <f t="shared" si="149"/>
        <v>-0.10300000000000864</v>
      </c>
      <c r="BB124" s="45">
        <f t="shared" si="150"/>
        <v>1.7760000000000105</v>
      </c>
      <c r="BC124" s="45"/>
      <c r="BD124" s="45">
        <f t="shared" si="120"/>
        <v>8.399000000000342</v>
      </c>
      <c r="BE124" s="17"/>
      <c r="BF124" s="165"/>
      <c r="BG124" s="167"/>
      <c r="BH124" s="168"/>
      <c r="BI124" s="36"/>
      <c r="BJ124" s="36"/>
      <c r="BK124" s="36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</row>
    <row r="125" spans="1:166" s="44" customFormat="1" ht="18" customHeight="1" x14ac:dyDescent="0.3">
      <c r="A125" s="94" t="s">
        <v>94</v>
      </c>
      <c r="B125" s="89">
        <v>337.58800000000002</v>
      </c>
      <c r="C125" s="89">
        <v>14.006</v>
      </c>
      <c r="D125" s="89">
        <v>84.658000000000001</v>
      </c>
      <c r="E125" s="89">
        <v>1127.7570000000001</v>
      </c>
      <c r="F125" s="89">
        <v>74.391000000000005</v>
      </c>
      <c r="G125" s="89">
        <v>456.25700000000001</v>
      </c>
      <c r="H125" s="89">
        <v>1138.02</v>
      </c>
      <c r="I125" s="89">
        <v>272.43700000000001</v>
      </c>
      <c r="J125" s="89">
        <v>544.29</v>
      </c>
      <c r="K125" s="89">
        <v>161.34399999999999</v>
      </c>
      <c r="L125" s="89">
        <v>840.97900000000004</v>
      </c>
      <c r="M125" s="89">
        <v>412.27</v>
      </c>
      <c r="N125" s="89">
        <v>325.94799999999998</v>
      </c>
      <c r="O125" s="89">
        <v>386.52600000000001</v>
      </c>
      <c r="P125" s="89">
        <v>0.84</v>
      </c>
      <c r="Q125" s="90">
        <v>6177.3109999999997</v>
      </c>
      <c r="R125" s="106"/>
      <c r="S125" s="106" t="str">
        <f t="shared" si="88"/>
        <v>mar-19</v>
      </c>
      <c r="T125" s="107">
        <f t="shared" ref="T125:AI125" si="175">B125-B113</f>
        <v>2.7840000000000487</v>
      </c>
      <c r="U125" s="107">
        <f t="shared" si="175"/>
        <v>0.77200000000000024</v>
      </c>
      <c r="V125" s="107">
        <f t="shared" si="175"/>
        <v>6.4170000000000016</v>
      </c>
      <c r="W125" s="107">
        <f t="shared" si="175"/>
        <v>-65.751999999999953</v>
      </c>
      <c r="X125" s="107">
        <f t="shared" si="175"/>
        <v>0.21500000000000341</v>
      </c>
      <c r="Y125" s="107">
        <f t="shared" si="175"/>
        <v>-8.5269999999999868</v>
      </c>
      <c r="Z125" s="107">
        <f t="shared" si="175"/>
        <v>-44.440000000000055</v>
      </c>
      <c r="AA125" s="107">
        <f t="shared" si="175"/>
        <v>-4.8109999999999786</v>
      </c>
      <c r="AB125" s="107">
        <f t="shared" si="175"/>
        <v>-17.828000000000088</v>
      </c>
      <c r="AC125" s="107">
        <f t="shared" si="175"/>
        <v>-2.2180000000000177</v>
      </c>
      <c r="AD125" s="107">
        <f t="shared" si="175"/>
        <v>-13.546999999999912</v>
      </c>
      <c r="AE125" s="107">
        <f t="shared" si="175"/>
        <v>5.1089999999999804</v>
      </c>
      <c r="AF125" s="107">
        <f t="shared" si="175"/>
        <v>-7.1000000000026375E-2</v>
      </c>
      <c r="AG125" s="107">
        <f t="shared" si="175"/>
        <v>-3.4950000000000045</v>
      </c>
      <c r="AH125" s="107">
        <f t="shared" si="175"/>
        <v>0.11499999999999999</v>
      </c>
      <c r="AI125" s="107">
        <f t="shared" si="175"/>
        <v>-145.27700000000095</v>
      </c>
      <c r="AJ125" s="106"/>
      <c r="AK125" s="106"/>
      <c r="AL125" s="106"/>
      <c r="AN125" s="63" t="s">
        <v>94</v>
      </c>
      <c r="AO125" s="45">
        <f t="shared" si="137"/>
        <v>0.20300000000003138</v>
      </c>
      <c r="AP125" s="45">
        <f t="shared" si="138"/>
        <v>0.12400000000000055</v>
      </c>
      <c r="AQ125" s="45">
        <f t="shared" si="139"/>
        <v>0.66500000000000625</v>
      </c>
      <c r="AR125" s="45">
        <f t="shared" si="140"/>
        <v>-2.4420000000000073</v>
      </c>
      <c r="AS125" s="45">
        <f t="shared" si="141"/>
        <v>-4.2000000000001592E-2</v>
      </c>
      <c r="AT125" s="45">
        <f t="shared" si="142"/>
        <v>3.853999999999985</v>
      </c>
      <c r="AU125" s="45">
        <f t="shared" si="143"/>
        <v>-8.5540000000000873</v>
      </c>
      <c r="AV125" s="45">
        <f t="shared" si="144"/>
        <v>-9.8859999999999673</v>
      </c>
      <c r="AW125" s="45">
        <f t="shared" si="145"/>
        <v>-1.4060000000000628</v>
      </c>
      <c r="AX125" s="45">
        <f t="shared" si="146"/>
        <v>-0.3160000000000025</v>
      </c>
      <c r="AY125" s="45">
        <f t="shared" si="147"/>
        <v>-2.8499999999999091</v>
      </c>
      <c r="AZ125" s="45">
        <f t="shared" si="148"/>
        <v>13.49799999999999</v>
      </c>
      <c r="BA125" s="45">
        <f t="shared" si="149"/>
        <v>-0.52400000000000091</v>
      </c>
      <c r="BB125" s="45">
        <f t="shared" si="150"/>
        <v>-2.6639999999999873</v>
      </c>
      <c r="BC125" s="45"/>
      <c r="BD125" s="45">
        <f t="shared" si="120"/>
        <v>-10.318999999999505</v>
      </c>
      <c r="BE125" s="17"/>
      <c r="BF125" s="165"/>
      <c r="BG125" s="167"/>
      <c r="BH125" s="168"/>
      <c r="BI125" s="36"/>
      <c r="BJ125" s="36"/>
      <c r="BK125" s="36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</row>
    <row r="126" spans="1:166" s="44" customFormat="1" ht="18" customHeight="1" x14ac:dyDescent="0.3">
      <c r="A126" s="94" t="s">
        <v>95</v>
      </c>
      <c r="B126" s="89">
        <v>334.14400000000001</v>
      </c>
      <c r="C126" s="89">
        <v>13.294</v>
      </c>
      <c r="D126" s="89">
        <v>84.775000000000006</v>
      </c>
      <c r="E126" s="89">
        <v>1119.328</v>
      </c>
      <c r="F126" s="89">
        <v>74.326999999999998</v>
      </c>
      <c r="G126" s="89">
        <v>454.06700000000001</v>
      </c>
      <c r="H126" s="89">
        <v>1128.5830000000001</v>
      </c>
      <c r="I126" s="89">
        <v>264.30200000000002</v>
      </c>
      <c r="J126" s="89">
        <v>541.06299999999999</v>
      </c>
      <c r="K126" s="89">
        <v>161.08799999999999</v>
      </c>
      <c r="L126" s="89">
        <v>827.20299999999997</v>
      </c>
      <c r="M126" s="89">
        <v>416.99700000000001</v>
      </c>
      <c r="N126" s="89">
        <v>324.83800000000002</v>
      </c>
      <c r="O126" s="89">
        <v>381.63099999999997</v>
      </c>
      <c r="P126" s="89">
        <v>0.81399999999999995</v>
      </c>
      <c r="Q126" s="90">
        <v>6126.4540000000015</v>
      </c>
      <c r="R126" s="106"/>
      <c r="S126" s="106" t="str">
        <f t="shared" si="88"/>
        <v>abr-19</v>
      </c>
      <c r="T126" s="107">
        <f t="shared" ref="T126:AI126" si="176">B126-B114</f>
        <v>7.7649999999999864</v>
      </c>
      <c r="U126" s="107">
        <f t="shared" si="176"/>
        <v>0.42600000000000016</v>
      </c>
      <c r="V126" s="107">
        <f t="shared" si="176"/>
        <v>3.429000000000002</v>
      </c>
      <c r="W126" s="107">
        <f t="shared" si="176"/>
        <v>-64.632000000000062</v>
      </c>
      <c r="X126" s="107">
        <f t="shared" si="176"/>
        <v>0.10299999999999443</v>
      </c>
      <c r="Y126" s="107">
        <f t="shared" si="176"/>
        <v>-10.75200000000001</v>
      </c>
      <c r="Z126" s="107">
        <f t="shared" si="176"/>
        <v>-46.374000000000024</v>
      </c>
      <c r="AA126" s="107">
        <f t="shared" si="176"/>
        <v>-6.4729999999999563</v>
      </c>
      <c r="AB126" s="107">
        <f t="shared" si="176"/>
        <v>-19.225999999999999</v>
      </c>
      <c r="AC126" s="107">
        <f t="shared" si="176"/>
        <v>-2.5670000000000073</v>
      </c>
      <c r="AD126" s="107">
        <f t="shared" si="176"/>
        <v>-15.493000000000052</v>
      </c>
      <c r="AE126" s="107">
        <f t="shared" si="176"/>
        <v>5.4350000000000023</v>
      </c>
      <c r="AF126" s="107">
        <f t="shared" si="176"/>
        <v>-0.45900000000000318</v>
      </c>
      <c r="AG126" s="107">
        <f t="shared" si="176"/>
        <v>-4.5480000000000018</v>
      </c>
      <c r="AH126" s="107">
        <f t="shared" si="176"/>
        <v>0.11899999999999999</v>
      </c>
      <c r="AI126" s="107">
        <f t="shared" si="176"/>
        <v>-153.24699999999757</v>
      </c>
      <c r="AJ126" s="106"/>
      <c r="AK126" s="106"/>
      <c r="AL126" s="106"/>
      <c r="AN126" s="63" t="s">
        <v>95</v>
      </c>
      <c r="AO126" s="45">
        <f t="shared" si="137"/>
        <v>-3.4440000000000168</v>
      </c>
      <c r="AP126" s="45">
        <f t="shared" si="138"/>
        <v>-0.71199999999999974</v>
      </c>
      <c r="AQ126" s="45">
        <f t="shared" si="139"/>
        <v>0.11700000000000443</v>
      </c>
      <c r="AR126" s="45">
        <f t="shared" si="140"/>
        <v>-8.4290000000000873</v>
      </c>
      <c r="AS126" s="45">
        <f t="shared" si="141"/>
        <v>-6.4000000000007162E-2</v>
      </c>
      <c r="AT126" s="45">
        <f t="shared" si="142"/>
        <v>-2.1899999999999977</v>
      </c>
      <c r="AU126" s="45">
        <f t="shared" si="143"/>
        <v>-9.4369999999998981</v>
      </c>
      <c r="AV126" s="45">
        <f t="shared" si="144"/>
        <v>-8.1349999999999909</v>
      </c>
      <c r="AW126" s="45">
        <f t="shared" si="145"/>
        <v>-3.2269999999999754</v>
      </c>
      <c r="AX126" s="45">
        <f t="shared" si="146"/>
        <v>-0.25600000000000023</v>
      </c>
      <c r="AY126" s="45">
        <f t="shared" si="147"/>
        <v>-13.776000000000067</v>
      </c>
      <c r="AZ126" s="45">
        <f t="shared" si="148"/>
        <v>4.7270000000000323</v>
      </c>
      <c r="BA126" s="45">
        <f t="shared" si="149"/>
        <v>-1.1099999999999568</v>
      </c>
      <c r="BB126" s="45">
        <f t="shared" si="150"/>
        <v>-4.8950000000000387</v>
      </c>
      <c r="BC126" s="45"/>
      <c r="BD126" s="45">
        <f t="shared" si="120"/>
        <v>-50.856999999998152</v>
      </c>
      <c r="BE126" s="17"/>
      <c r="BF126" s="165"/>
      <c r="BG126" s="167"/>
      <c r="BH126" s="168"/>
      <c r="BI126" s="36"/>
      <c r="BJ126" s="36"/>
      <c r="BK126" s="36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</row>
    <row r="127" spans="1:166" s="44" customFormat="1" ht="18" customHeight="1" x14ac:dyDescent="0.3">
      <c r="A127" s="94" t="s">
        <v>96</v>
      </c>
      <c r="B127" s="89">
        <v>327.68599999999998</v>
      </c>
      <c r="C127" s="89">
        <v>12.034000000000001</v>
      </c>
      <c r="D127" s="89">
        <v>84.879000000000005</v>
      </c>
      <c r="E127" s="89">
        <v>1111.6890000000001</v>
      </c>
      <c r="F127" s="89">
        <v>74.372</v>
      </c>
      <c r="G127" s="89">
        <v>454.02600000000001</v>
      </c>
      <c r="H127" s="89">
        <v>1123.453</v>
      </c>
      <c r="I127" s="89">
        <v>259.74700000000001</v>
      </c>
      <c r="J127" s="89">
        <v>540.53200000000004</v>
      </c>
      <c r="K127" s="89">
        <v>160.99100000000001</v>
      </c>
      <c r="L127" s="89">
        <v>823.37099999999998</v>
      </c>
      <c r="M127" s="89">
        <v>418.68400000000003</v>
      </c>
      <c r="N127" s="89">
        <v>324.19600000000003</v>
      </c>
      <c r="O127" s="89">
        <v>380.54599999999999</v>
      </c>
      <c r="P127" s="89">
        <v>0.82099999999999995</v>
      </c>
      <c r="Q127" s="90">
        <v>6097.027000000001</v>
      </c>
      <c r="R127" s="106"/>
      <c r="S127" s="106" t="str">
        <f t="shared" si="88"/>
        <v>may-19</v>
      </c>
      <c r="T127" s="107">
        <f t="shared" ref="T127:AI127" si="177">B127-B115</f>
        <v>9.1119999999999663</v>
      </c>
      <c r="U127" s="107">
        <f t="shared" si="177"/>
        <v>-0.50499999999999901</v>
      </c>
      <c r="V127" s="107">
        <f t="shared" si="177"/>
        <v>3.2760000000000105</v>
      </c>
      <c r="W127" s="107">
        <f t="shared" si="177"/>
        <v>-64.625999999999976</v>
      </c>
      <c r="X127" s="107">
        <f t="shared" si="177"/>
        <v>0.13700000000000045</v>
      </c>
      <c r="Y127" s="107">
        <f t="shared" si="177"/>
        <v>-10.641999999999996</v>
      </c>
      <c r="Z127" s="107">
        <f t="shared" si="177"/>
        <v>-47.900000000000091</v>
      </c>
      <c r="AA127" s="107">
        <f t="shared" si="177"/>
        <v>-6.0249999999999773</v>
      </c>
      <c r="AB127" s="107">
        <f t="shared" si="177"/>
        <v>-18.63900000000001</v>
      </c>
      <c r="AC127" s="107">
        <f t="shared" si="177"/>
        <v>-2.839999999999975</v>
      </c>
      <c r="AD127" s="107">
        <f t="shared" si="177"/>
        <v>-15.09800000000007</v>
      </c>
      <c r="AE127" s="107">
        <f t="shared" si="177"/>
        <v>4.4190000000000396</v>
      </c>
      <c r="AF127" s="107">
        <f t="shared" si="177"/>
        <v>-0.8779999999999859</v>
      </c>
      <c r="AG127" s="107">
        <f t="shared" si="177"/>
        <v>-3.9920000000000186</v>
      </c>
      <c r="AH127" s="107">
        <f t="shared" si="177"/>
        <v>0.15199999999999991</v>
      </c>
      <c r="AI127" s="107">
        <f t="shared" si="177"/>
        <v>-154.04899999999816</v>
      </c>
      <c r="AJ127" s="106"/>
      <c r="AK127" s="106"/>
      <c r="AL127" s="106"/>
      <c r="AN127" s="63" t="s">
        <v>96</v>
      </c>
      <c r="AO127" s="45">
        <f t="shared" si="137"/>
        <v>-6.4580000000000268</v>
      </c>
      <c r="AP127" s="45">
        <f t="shared" si="138"/>
        <v>-1.2599999999999998</v>
      </c>
      <c r="AQ127" s="45">
        <f t="shared" si="139"/>
        <v>0.1039999999999992</v>
      </c>
      <c r="AR127" s="45">
        <f t="shared" si="140"/>
        <v>-7.6389999999998963</v>
      </c>
      <c r="AS127" s="45">
        <f t="shared" si="141"/>
        <v>4.5000000000001705E-2</v>
      </c>
      <c r="AT127" s="45">
        <f t="shared" si="142"/>
        <v>-4.0999999999996817E-2</v>
      </c>
      <c r="AU127" s="45">
        <f t="shared" si="143"/>
        <v>-5.1300000000001091</v>
      </c>
      <c r="AV127" s="45">
        <f t="shared" si="144"/>
        <v>-4.5550000000000068</v>
      </c>
      <c r="AW127" s="45">
        <f t="shared" si="145"/>
        <v>-0.53099999999994907</v>
      </c>
      <c r="AX127" s="45">
        <f t="shared" si="146"/>
        <v>-9.6999999999979991E-2</v>
      </c>
      <c r="AY127" s="45">
        <f t="shared" si="147"/>
        <v>-3.8319999999999936</v>
      </c>
      <c r="AZ127" s="45">
        <f t="shared" si="148"/>
        <v>1.6870000000000118</v>
      </c>
      <c r="BA127" s="45">
        <f t="shared" si="149"/>
        <v>-0.64199999999999591</v>
      </c>
      <c r="BB127" s="45">
        <f t="shared" si="150"/>
        <v>-1.0849999999999795</v>
      </c>
      <c r="BC127" s="45"/>
      <c r="BD127" s="45">
        <f t="shared" si="120"/>
        <v>-29.427000000000589</v>
      </c>
      <c r="BE127" s="17"/>
      <c r="BF127" s="165"/>
      <c r="BG127" s="167" t="s">
        <v>39</v>
      </c>
      <c r="BH127" s="169" t="str">
        <f>AZ2</f>
        <v>Enseñanza</v>
      </c>
      <c r="BI127" s="36"/>
      <c r="BJ127" s="36"/>
      <c r="BK127" s="36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</row>
    <row r="128" spans="1:166" s="44" customFormat="1" ht="18" customHeight="1" x14ac:dyDescent="0.3">
      <c r="A128" s="94" t="s">
        <v>97</v>
      </c>
      <c r="B128" s="89">
        <v>323.87799999999999</v>
      </c>
      <c r="C128" s="89">
        <v>12.999000000000001</v>
      </c>
      <c r="D128" s="89">
        <v>85.441999999999993</v>
      </c>
      <c r="E128" s="89">
        <v>1107.057</v>
      </c>
      <c r="F128" s="89">
        <v>74.48</v>
      </c>
      <c r="G128" s="89">
        <v>445.98500000000001</v>
      </c>
      <c r="H128" s="89">
        <v>1119.405</v>
      </c>
      <c r="I128" s="89">
        <v>258.12099999999998</v>
      </c>
      <c r="J128" s="89">
        <v>539.27099999999996</v>
      </c>
      <c r="K128" s="89">
        <v>160.517</v>
      </c>
      <c r="L128" s="89">
        <v>819.33799999999997</v>
      </c>
      <c r="M128" s="89">
        <v>419.536</v>
      </c>
      <c r="N128" s="89">
        <v>323.88</v>
      </c>
      <c r="O128" s="89">
        <v>379.46100000000001</v>
      </c>
      <c r="P128" s="89">
        <v>0.89300000000000002</v>
      </c>
      <c r="Q128" s="90">
        <v>6070.2629999999999</v>
      </c>
      <c r="R128" s="106"/>
      <c r="S128" s="106" t="str">
        <f t="shared" si="88"/>
        <v>jun-19</v>
      </c>
      <c r="T128" s="107">
        <f t="shared" ref="T128:AI128" si="178">B128-B116</f>
        <v>6.9289999999999736</v>
      </c>
      <c r="U128" s="107">
        <f t="shared" si="178"/>
        <v>0.11300000000000132</v>
      </c>
      <c r="V128" s="107">
        <f t="shared" si="178"/>
        <v>4.0659999999999883</v>
      </c>
      <c r="W128" s="107">
        <f t="shared" si="178"/>
        <v>-60.94399999999996</v>
      </c>
      <c r="X128" s="107">
        <f t="shared" si="178"/>
        <v>0.3539999999999992</v>
      </c>
      <c r="Y128" s="107">
        <f t="shared" si="178"/>
        <v>-12.591999999999985</v>
      </c>
      <c r="Z128" s="107">
        <f t="shared" si="178"/>
        <v>-46.902000000000044</v>
      </c>
      <c r="AA128" s="107">
        <f t="shared" si="178"/>
        <v>-5.1560000000000059</v>
      </c>
      <c r="AB128" s="107">
        <f t="shared" si="178"/>
        <v>-17.393000000000029</v>
      </c>
      <c r="AC128" s="107">
        <f t="shared" si="178"/>
        <v>-2.9269999999999925</v>
      </c>
      <c r="AD128" s="107">
        <f t="shared" si="178"/>
        <v>-10.956000000000017</v>
      </c>
      <c r="AE128" s="107">
        <f t="shared" si="178"/>
        <v>3.3190000000000168</v>
      </c>
      <c r="AF128" s="107">
        <f t="shared" si="178"/>
        <v>-1.2590000000000146</v>
      </c>
      <c r="AG128" s="107">
        <f t="shared" si="178"/>
        <v>-3.3410000000000082</v>
      </c>
      <c r="AH128" s="107">
        <f t="shared" si="178"/>
        <v>0.248</v>
      </c>
      <c r="AI128" s="107">
        <f t="shared" si="178"/>
        <v>-146.4409999999998</v>
      </c>
      <c r="AJ128" s="106"/>
      <c r="AK128" s="106"/>
      <c r="AL128" s="106"/>
      <c r="AN128" s="63" t="s">
        <v>97</v>
      </c>
      <c r="AO128" s="45">
        <f t="shared" si="137"/>
        <v>-3.8079999999999927</v>
      </c>
      <c r="AP128" s="45">
        <f t="shared" si="138"/>
        <v>0.96499999999999986</v>
      </c>
      <c r="AQ128" s="45">
        <f t="shared" si="139"/>
        <v>0.56299999999998818</v>
      </c>
      <c r="AR128" s="45">
        <f t="shared" si="140"/>
        <v>-4.6320000000000618</v>
      </c>
      <c r="AS128" s="45">
        <f t="shared" si="141"/>
        <v>0.10800000000000409</v>
      </c>
      <c r="AT128" s="45">
        <f t="shared" si="142"/>
        <v>-8.0409999999999968</v>
      </c>
      <c r="AU128" s="45">
        <f t="shared" si="143"/>
        <v>-4.0480000000000018</v>
      </c>
      <c r="AV128" s="45">
        <f t="shared" si="144"/>
        <v>-1.6260000000000332</v>
      </c>
      <c r="AW128" s="45">
        <f t="shared" si="145"/>
        <v>-1.2610000000000809</v>
      </c>
      <c r="AX128" s="45">
        <f t="shared" si="146"/>
        <v>-0.47400000000001796</v>
      </c>
      <c r="AY128" s="45">
        <f t="shared" si="147"/>
        <v>-4.0330000000000155</v>
      </c>
      <c r="AZ128" s="45">
        <f t="shared" si="148"/>
        <v>0.85199999999997544</v>
      </c>
      <c r="BA128" s="45">
        <f t="shared" si="149"/>
        <v>-0.31600000000003092</v>
      </c>
      <c r="BB128" s="45">
        <f t="shared" si="150"/>
        <v>-1.0849999999999795</v>
      </c>
      <c r="BC128" s="45"/>
      <c r="BD128" s="45">
        <f t="shared" si="120"/>
        <v>-26.764000000001033</v>
      </c>
      <c r="BE128" s="17"/>
      <c r="BF128" s="165"/>
      <c r="BG128" s="167"/>
      <c r="BH128" s="170"/>
      <c r="BI128" s="36"/>
      <c r="BJ128" s="36"/>
      <c r="BK128" s="36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</row>
    <row r="129" spans="1:166" s="44" customFormat="1" ht="18" customHeight="1" x14ac:dyDescent="0.3">
      <c r="A129" s="94" t="s">
        <v>98</v>
      </c>
      <c r="B129" s="89">
        <v>322.76100000000002</v>
      </c>
      <c r="C129" s="89">
        <v>13.615</v>
      </c>
      <c r="D129" s="89">
        <v>85.923000000000002</v>
      </c>
      <c r="E129" s="89">
        <v>1106.501</v>
      </c>
      <c r="F129" s="89">
        <v>74.510000000000005</v>
      </c>
      <c r="G129" s="89">
        <v>446.52699999999999</v>
      </c>
      <c r="H129" s="89">
        <v>1121.528</v>
      </c>
      <c r="I129" s="89">
        <v>261.09300000000002</v>
      </c>
      <c r="J129" s="89">
        <v>539.03800000000001</v>
      </c>
      <c r="K129" s="89">
        <v>160.51400000000001</v>
      </c>
      <c r="L129" s="89">
        <v>822.55100000000004</v>
      </c>
      <c r="M129" s="89">
        <v>417.38799999999998</v>
      </c>
      <c r="N129" s="89">
        <v>324.70499999999998</v>
      </c>
      <c r="O129" s="89">
        <v>382.16500000000002</v>
      </c>
      <c r="P129" s="89">
        <v>0.873</v>
      </c>
      <c r="Q129" s="90">
        <v>6079.6919999999991</v>
      </c>
      <c r="R129" s="106"/>
      <c r="S129" s="106" t="str">
        <f t="shared" si="88"/>
        <v>jul-19</v>
      </c>
      <c r="T129" s="107">
        <f t="shared" ref="T129:AI129" si="179">B129-B117</f>
        <v>5.8710000000000377</v>
      </c>
      <c r="U129" s="107">
        <f t="shared" si="179"/>
        <v>0.63499999999999979</v>
      </c>
      <c r="V129" s="107">
        <f t="shared" si="179"/>
        <v>4.4210000000000065</v>
      </c>
      <c r="W129" s="107">
        <f t="shared" si="179"/>
        <v>-56.971000000000004</v>
      </c>
      <c r="X129" s="107">
        <f t="shared" si="179"/>
        <v>0.23499999999999943</v>
      </c>
      <c r="Y129" s="107">
        <f t="shared" si="179"/>
        <v>-10.930000000000007</v>
      </c>
      <c r="Z129" s="107">
        <f t="shared" si="179"/>
        <v>-43.422000000000025</v>
      </c>
      <c r="AA129" s="107">
        <f t="shared" si="179"/>
        <v>-5.3489999999999895</v>
      </c>
      <c r="AB129" s="107">
        <f t="shared" si="179"/>
        <v>-18.230000000000018</v>
      </c>
      <c r="AC129" s="107">
        <f t="shared" si="179"/>
        <v>-3.2229999999999848</v>
      </c>
      <c r="AD129" s="107">
        <f t="shared" si="179"/>
        <v>-8.1569999999999254</v>
      </c>
      <c r="AE129" s="107">
        <f t="shared" si="179"/>
        <v>3.5480000000000018</v>
      </c>
      <c r="AF129" s="107">
        <f t="shared" si="179"/>
        <v>-0.61900000000002819</v>
      </c>
      <c r="AG129" s="107">
        <f t="shared" si="179"/>
        <v>-3.4169999999999732</v>
      </c>
      <c r="AH129" s="107">
        <f t="shared" si="179"/>
        <v>0.19399999999999995</v>
      </c>
      <c r="AI129" s="107">
        <f t="shared" si="179"/>
        <v>-135.41400000000067</v>
      </c>
      <c r="AJ129" s="106"/>
      <c r="AK129" s="106"/>
      <c r="AL129" s="106"/>
      <c r="AN129" s="63" t="s">
        <v>98</v>
      </c>
      <c r="AO129" s="45">
        <f t="shared" si="137"/>
        <v>-1.1169999999999618</v>
      </c>
      <c r="AP129" s="45">
        <f t="shared" si="138"/>
        <v>0.61599999999999966</v>
      </c>
      <c r="AQ129" s="45">
        <f t="shared" si="139"/>
        <v>0.48100000000000875</v>
      </c>
      <c r="AR129" s="45">
        <f t="shared" si="140"/>
        <v>-0.55600000000004002</v>
      </c>
      <c r="AS129" s="45">
        <f t="shared" si="141"/>
        <v>3.0000000000001137E-2</v>
      </c>
      <c r="AT129" s="45">
        <f t="shared" si="142"/>
        <v>0.54199999999997317</v>
      </c>
      <c r="AU129" s="45">
        <f t="shared" si="143"/>
        <v>2.1230000000000473</v>
      </c>
      <c r="AV129" s="45">
        <f t="shared" si="144"/>
        <v>2.9720000000000368</v>
      </c>
      <c r="AW129" s="45">
        <f t="shared" si="145"/>
        <v>-0.23299999999994725</v>
      </c>
      <c r="AX129" s="45">
        <f t="shared" si="146"/>
        <v>-2.9999999999859028E-3</v>
      </c>
      <c r="AY129" s="45">
        <f t="shared" si="147"/>
        <v>3.2130000000000791</v>
      </c>
      <c r="AZ129" s="45">
        <f t="shared" si="148"/>
        <v>-2.1480000000000246</v>
      </c>
      <c r="BA129" s="45">
        <f t="shared" si="149"/>
        <v>0.82499999999998863</v>
      </c>
      <c r="BB129" s="45">
        <f t="shared" si="150"/>
        <v>2.7040000000000077</v>
      </c>
      <c r="BC129" s="45"/>
      <c r="BD129" s="45">
        <f t="shared" si="120"/>
        <v>9.4289999999991778</v>
      </c>
      <c r="BE129" s="17"/>
      <c r="BF129" s="165"/>
      <c r="BG129" s="167"/>
      <c r="BH129" s="170"/>
      <c r="BI129" s="36"/>
      <c r="BJ129" s="36"/>
      <c r="BK129" s="36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</row>
    <row r="130" spans="1:166" s="44" customFormat="1" ht="18" customHeight="1" x14ac:dyDescent="0.3">
      <c r="A130" s="94" t="s">
        <v>99</v>
      </c>
      <c r="B130" s="89">
        <v>320.50299999999999</v>
      </c>
      <c r="C130" s="89">
        <v>13.814</v>
      </c>
      <c r="D130" s="89">
        <v>86.013999999999996</v>
      </c>
      <c r="E130" s="89">
        <v>1103.2819999999999</v>
      </c>
      <c r="F130" s="89">
        <v>74.543999999999997</v>
      </c>
      <c r="G130" s="89">
        <v>443.86200000000002</v>
      </c>
      <c r="H130" s="89">
        <v>1120.768</v>
      </c>
      <c r="I130" s="89">
        <v>261.19299999999998</v>
      </c>
      <c r="J130" s="89">
        <v>538.202</v>
      </c>
      <c r="K130" s="89">
        <v>160.273</v>
      </c>
      <c r="L130" s="89">
        <v>821.66600000000005</v>
      </c>
      <c r="M130" s="89">
        <v>419.375</v>
      </c>
      <c r="N130" s="89">
        <v>325.06</v>
      </c>
      <c r="O130" s="89">
        <v>381.77499999999998</v>
      </c>
      <c r="P130" s="89">
        <v>0.82299999999999995</v>
      </c>
      <c r="Q130" s="90">
        <v>6071.1540000000014</v>
      </c>
      <c r="R130" s="106"/>
      <c r="S130" s="106" t="str">
        <f t="shared" si="88"/>
        <v>ago-19</v>
      </c>
      <c r="T130" s="107">
        <f t="shared" ref="T130:AI130" si="180">B130-B118</f>
        <v>2.73599999999999</v>
      </c>
      <c r="U130" s="107">
        <f t="shared" si="180"/>
        <v>0.49300000000000033</v>
      </c>
      <c r="V130" s="107">
        <f t="shared" si="180"/>
        <v>4.3329999999999984</v>
      </c>
      <c r="W130" s="107">
        <f t="shared" si="180"/>
        <v>-55.062000000000126</v>
      </c>
      <c r="X130" s="107">
        <f t="shared" si="180"/>
        <v>0.50600000000000023</v>
      </c>
      <c r="Y130" s="107">
        <f t="shared" si="180"/>
        <v>-14.084000000000003</v>
      </c>
      <c r="Z130" s="107">
        <f t="shared" si="180"/>
        <v>-43.156999999999925</v>
      </c>
      <c r="AA130" s="107">
        <f t="shared" si="180"/>
        <v>-4.5160000000000196</v>
      </c>
      <c r="AB130" s="107">
        <f t="shared" si="180"/>
        <v>-17.72199999999998</v>
      </c>
      <c r="AC130" s="107">
        <f t="shared" si="180"/>
        <v>-3.23599999999999</v>
      </c>
      <c r="AD130" s="107">
        <f t="shared" si="180"/>
        <v>-8.1339999999999009</v>
      </c>
      <c r="AE130" s="107">
        <f t="shared" si="180"/>
        <v>0.33699999999998909</v>
      </c>
      <c r="AF130" s="107">
        <f t="shared" si="180"/>
        <v>-0.34600000000000364</v>
      </c>
      <c r="AG130" s="107">
        <f t="shared" si="180"/>
        <v>-4.0590000000000259</v>
      </c>
      <c r="AH130" s="107">
        <f t="shared" si="180"/>
        <v>0.1409999999999999</v>
      </c>
      <c r="AI130" s="107">
        <f t="shared" si="180"/>
        <v>-141.76999999999862</v>
      </c>
      <c r="AJ130" s="106"/>
      <c r="AK130" s="106"/>
      <c r="AL130" s="106"/>
      <c r="AN130" s="63" t="s">
        <v>99</v>
      </c>
      <c r="AO130" s="45">
        <f t="shared" si="137"/>
        <v>-2.2580000000000382</v>
      </c>
      <c r="AP130" s="45">
        <f t="shared" si="138"/>
        <v>0.19899999999999984</v>
      </c>
      <c r="AQ130" s="45">
        <f t="shared" si="139"/>
        <v>9.0999999999993975E-2</v>
      </c>
      <c r="AR130" s="45">
        <f t="shared" si="140"/>
        <v>-3.2190000000000509</v>
      </c>
      <c r="AS130" s="45">
        <f t="shared" si="141"/>
        <v>3.3999999999991815E-2</v>
      </c>
      <c r="AT130" s="45">
        <f t="shared" si="142"/>
        <v>-2.6649999999999636</v>
      </c>
      <c r="AU130" s="45">
        <f t="shared" si="143"/>
        <v>-0.75999999999999091</v>
      </c>
      <c r="AV130" s="45">
        <f t="shared" si="144"/>
        <v>9.9999999999965894E-2</v>
      </c>
      <c r="AW130" s="45">
        <f t="shared" si="145"/>
        <v>-0.83600000000001273</v>
      </c>
      <c r="AX130" s="45">
        <f t="shared" si="146"/>
        <v>-0.24100000000001387</v>
      </c>
      <c r="AY130" s="45">
        <f t="shared" si="147"/>
        <v>-0.88499999999999091</v>
      </c>
      <c r="AZ130" s="45">
        <f t="shared" si="148"/>
        <v>1.9870000000000232</v>
      </c>
      <c r="BA130" s="45">
        <f t="shared" si="149"/>
        <v>0.35500000000001819</v>
      </c>
      <c r="BB130" s="45">
        <f t="shared" si="150"/>
        <v>-0.3900000000000432</v>
      </c>
      <c r="BC130" s="45"/>
      <c r="BD130" s="45">
        <f t="shared" si="120"/>
        <v>-8.5379999999977372</v>
      </c>
      <c r="BE130" s="17"/>
      <c r="BF130" s="165"/>
      <c r="BG130" s="167"/>
      <c r="BH130" s="171"/>
      <c r="BI130" s="36"/>
      <c r="BJ130" s="36"/>
      <c r="BK130" s="36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</row>
    <row r="131" spans="1:166" s="44" customFormat="1" ht="18" customHeight="1" x14ac:dyDescent="0.3">
      <c r="A131" s="94" t="s">
        <v>100</v>
      </c>
      <c r="B131" s="89">
        <v>321.09699999999998</v>
      </c>
      <c r="C131" s="89">
        <v>13.263999999999999</v>
      </c>
      <c r="D131" s="89">
        <v>85.995999999999995</v>
      </c>
      <c r="E131" s="89">
        <v>1095.913</v>
      </c>
      <c r="F131" s="89">
        <v>74.426000000000002</v>
      </c>
      <c r="G131" s="89">
        <v>433.54199999999997</v>
      </c>
      <c r="H131" s="89">
        <v>1115.557</v>
      </c>
      <c r="I131" s="89">
        <v>259.96199999999999</v>
      </c>
      <c r="J131" s="89">
        <v>536.72199999999998</v>
      </c>
      <c r="K131" s="89">
        <v>160.45599999999999</v>
      </c>
      <c r="L131" s="89">
        <v>818.62900000000002</v>
      </c>
      <c r="M131" s="89">
        <v>420.15100000000001</v>
      </c>
      <c r="N131" s="89">
        <v>324.73200000000003</v>
      </c>
      <c r="O131" s="89">
        <v>380.55399999999997</v>
      </c>
      <c r="P131" s="89">
        <v>0.84899999999999998</v>
      </c>
      <c r="Q131" s="90">
        <v>6041.85</v>
      </c>
      <c r="R131" s="106"/>
      <c r="S131" s="106" t="str">
        <f t="shared" si="88"/>
        <v>sep-19</v>
      </c>
      <c r="T131" s="107">
        <f t="shared" ref="T131:AI131" si="181">B131-B119</f>
        <v>3.7810000000000059</v>
      </c>
      <c r="U131" s="107">
        <f t="shared" si="181"/>
        <v>-0.18800000000000061</v>
      </c>
      <c r="V131" s="107">
        <f t="shared" si="181"/>
        <v>4.1799999999999926</v>
      </c>
      <c r="W131" s="107">
        <f t="shared" si="181"/>
        <v>-53.16599999999994</v>
      </c>
      <c r="X131" s="107">
        <f t="shared" si="181"/>
        <v>0.53199999999999648</v>
      </c>
      <c r="Y131" s="107">
        <f t="shared" si="181"/>
        <v>-18.356000000000051</v>
      </c>
      <c r="Z131" s="107">
        <f t="shared" si="181"/>
        <v>-39.906999999999925</v>
      </c>
      <c r="AA131" s="107">
        <f t="shared" si="181"/>
        <v>-5.3410000000000082</v>
      </c>
      <c r="AB131" s="107">
        <f t="shared" si="181"/>
        <v>-16.295000000000073</v>
      </c>
      <c r="AC131" s="107">
        <f t="shared" si="181"/>
        <v>-2.6580000000000155</v>
      </c>
      <c r="AD131" s="107">
        <f t="shared" si="181"/>
        <v>-8.04200000000003</v>
      </c>
      <c r="AE131" s="107">
        <f t="shared" si="181"/>
        <v>1.3700000000000045</v>
      </c>
      <c r="AF131" s="107">
        <f t="shared" si="181"/>
        <v>-0.68099999999998317</v>
      </c>
      <c r="AG131" s="107">
        <f t="shared" si="181"/>
        <v>-4.7180000000000177</v>
      </c>
      <c r="AH131" s="107">
        <f t="shared" si="181"/>
        <v>9.5999999999999974E-2</v>
      </c>
      <c r="AI131" s="107">
        <f t="shared" si="181"/>
        <v>-139.39299999999821</v>
      </c>
      <c r="AJ131" s="106"/>
      <c r="AK131" s="106"/>
      <c r="AL131" s="106"/>
      <c r="AN131" s="63" t="s">
        <v>100</v>
      </c>
      <c r="AO131" s="45">
        <f t="shared" si="137"/>
        <v>0.59399999999999409</v>
      </c>
      <c r="AP131" s="45">
        <f t="shared" si="138"/>
        <v>-0.55000000000000071</v>
      </c>
      <c r="AQ131" s="45">
        <f t="shared" si="139"/>
        <v>-1.8000000000000682E-2</v>
      </c>
      <c r="AR131" s="45">
        <f t="shared" si="140"/>
        <v>-7.3689999999999145</v>
      </c>
      <c r="AS131" s="45">
        <f t="shared" si="141"/>
        <v>-0.117999999999995</v>
      </c>
      <c r="AT131" s="45">
        <f t="shared" si="142"/>
        <v>-10.32000000000005</v>
      </c>
      <c r="AU131" s="45">
        <f t="shared" si="143"/>
        <v>-5.2110000000000127</v>
      </c>
      <c r="AV131" s="45">
        <f t="shared" si="144"/>
        <v>-1.2309999999999945</v>
      </c>
      <c r="AW131" s="45">
        <f t="shared" si="145"/>
        <v>-1.4800000000000182</v>
      </c>
      <c r="AX131" s="45">
        <f t="shared" si="146"/>
        <v>0.18299999999999272</v>
      </c>
      <c r="AY131" s="45">
        <f t="shared" si="147"/>
        <v>-3.0370000000000346</v>
      </c>
      <c r="AZ131" s="45">
        <f t="shared" si="148"/>
        <v>0.77600000000001046</v>
      </c>
      <c r="BA131" s="45">
        <f t="shared" si="149"/>
        <v>-0.32799999999997453</v>
      </c>
      <c r="BB131" s="45">
        <f t="shared" si="150"/>
        <v>-1.2210000000000036</v>
      </c>
      <c r="BC131" s="45"/>
      <c r="BD131" s="45">
        <f t="shared" si="120"/>
        <v>-29.304000000000997</v>
      </c>
      <c r="BE131" s="17"/>
      <c r="BF131" s="165"/>
      <c r="BG131" s="167" t="s">
        <v>40</v>
      </c>
      <c r="BH131" s="169" t="str">
        <f>BA2</f>
        <v>Servicios sociales 
y de salud</v>
      </c>
      <c r="BI131" s="36"/>
      <c r="BJ131" s="36"/>
      <c r="BK131" s="36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</row>
    <row r="132" spans="1:166" s="44" customFormat="1" ht="18" customHeight="1" x14ac:dyDescent="0.3">
      <c r="A132" s="94" t="s">
        <v>101</v>
      </c>
      <c r="B132" s="89">
        <v>324.399</v>
      </c>
      <c r="C132" s="89">
        <v>13.297000000000001</v>
      </c>
      <c r="D132" s="89">
        <v>85.966999999999999</v>
      </c>
      <c r="E132" s="89">
        <v>1091.2650000000001</v>
      </c>
      <c r="F132" s="89">
        <v>74.465999999999994</v>
      </c>
      <c r="G132" s="89">
        <v>424.11200000000002</v>
      </c>
      <c r="H132" s="89">
        <v>1114.3109999999999</v>
      </c>
      <c r="I132" s="89">
        <v>261.04599999999999</v>
      </c>
      <c r="J132" s="89">
        <v>537.79499999999996</v>
      </c>
      <c r="K132" s="89">
        <v>160.04900000000001</v>
      </c>
      <c r="L132" s="89">
        <v>824.38900000000001</v>
      </c>
      <c r="M132" s="89">
        <v>420.31900000000002</v>
      </c>
      <c r="N132" s="89">
        <v>325.29599999999999</v>
      </c>
      <c r="O132" s="89">
        <v>381.87900000000002</v>
      </c>
      <c r="P132" s="89">
        <v>0.84899999999999998</v>
      </c>
      <c r="Q132" s="90">
        <v>6039.4390000000003</v>
      </c>
      <c r="R132" s="106"/>
      <c r="S132" s="106" t="str">
        <f t="shared" ref="S132:S184" si="182">A132</f>
        <v>oct-19</v>
      </c>
      <c r="T132" s="107">
        <f t="shared" ref="T132:AI132" si="183">B132-B120</f>
        <v>-3.1399999999999864</v>
      </c>
      <c r="U132" s="107">
        <f t="shared" si="183"/>
        <v>-0.47999999999999865</v>
      </c>
      <c r="V132" s="107">
        <f t="shared" si="183"/>
        <v>3.5030000000000001</v>
      </c>
      <c r="W132" s="107">
        <f t="shared" si="183"/>
        <v>-51.673999999999978</v>
      </c>
      <c r="X132" s="107">
        <f t="shared" si="183"/>
        <v>0.39499999999999602</v>
      </c>
      <c r="Y132" s="107">
        <f t="shared" si="183"/>
        <v>-29.680999999999983</v>
      </c>
      <c r="Z132" s="107">
        <f t="shared" si="183"/>
        <v>-38.683999999999969</v>
      </c>
      <c r="AA132" s="107">
        <f t="shared" si="183"/>
        <v>-6.4340000000000259</v>
      </c>
      <c r="AB132" s="107">
        <f t="shared" si="183"/>
        <v>-14.992000000000075</v>
      </c>
      <c r="AC132" s="107">
        <f t="shared" si="183"/>
        <v>-3.0099999999999909</v>
      </c>
      <c r="AD132" s="107">
        <f t="shared" si="183"/>
        <v>-7.4890000000000327</v>
      </c>
      <c r="AE132" s="107">
        <f t="shared" si="183"/>
        <v>0.74200000000001864</v>
      </c>
      <c r="AF132" s="107">
        <f t="shared" si="183"/>
        <v>-0.33600000000001273</v>
      </c>
      <c r="AG132" s="107">
        <f t="shared" si="183"/>
        <v>-3.9420000000000073</v>
      </c>
      <c r="AH132" s="107">
        <f t="shared" si="183"/>
        <v>6.899999999999995E-2</v>
      </c>
      <c r="AI132" s="107">
        <f t="shared" si="183"/>
        <v>-155.15299999999934</v>
      </c>
      <c r="AJ132" s="106"/>
      <c r="AK132" s="106"/>
      <c r="AL132" s="106"/>
      <c r="AN132" s="63" t="s">
        <v>101</v>
      </c>
      <c r="AO132" s="45">
        <f t="shared" ref="AO132:AO163" si="184">B132-B131</f>
        <v>3.3020000000000209</v>
      </c>
      <c r="AP132" s="45">
        <f t="shared" ref="AP132:AP163" si="185">C132-C131</f>
        <v>3.3000000000001251E-2</v>
      </c>
      <c r="AQ132" s="45">
        <f t="shared" ref="AQ132:AQ163" si="186">D132-D131</f>
        <v>-2.8999999999996362E-2</v>
      </c>
      <c r="AR132" s="45">
        <f t="shared" ref="AR132:AR163" si="187">E132-E131</f>
        <v>-4.6479999999999109</v>
      </c>
      <c r="AS132" s="45">
        <f t="shared" ref="AS132:AS163" si="188">F132-F131</f>
        <v>3.9999999999992042E-2</v>
      </c>
      <c r="AT132" s="45">
        <f t="shared" ref="AT132:AT163" si="189">G132-G131</f>
        <v>-9.42999999999995</v>
      </c>
      <c r="AU132" s="45">
        <f t="shared" ref="AU132:AU163" si="190">H132-H131</f>
        <v>-1.2460000000000946</v>
      </c>
      <c r="AV132" s="45">
        <f t="shared" ref="AV132:AV163" si="191">I132-I131</f>
        <v>1.0840000000000032</v>
      </c>
      <c r="AW132" s="45">
        <f t="shared" ref="AW132:AW163" si="192">J132-J131</f>
        <v>1.0729999999999791</v>
      </c>
      <c r="AX132" s="45">
        <f t="shared" ref="AX132:AX163" si="193">K132-K131</f>
        <v>-0.40699999999998226</v>
      </c>
      <c r="AY132" s="45">
        <f t="shared" ref="AY132:AY163" si="194">L132-L131</f>
        <v>5.7599999999999909</v>
      </c>
      <c r="AZ132" s="45">
        <f t="shared" ref="AZ132:AZ163" si="195">M132-M131</f>
        <v>0.16800000000000637</v>
      </c>
      <c r="BA132" s="45">
        <f t="shared" ref="BA132:BA163" si="196">N132-N131</f>
        <v>0.56399999999996453</v>
      </c>
      <c r="BB132" s="45">
        <f t="shared" ref="BB132:BB163" si="197">O132-O131</f>
        <v>1.3250000000000455</v>
      </c>
      <c r="BC132" s="45"/>
      <c r="BD132" s="45">
        <f t="shared" si="120"/>
        <v>-2.4110000000000582</v>
      </c>
      <c r="BE132" s="17"/>
      <c r="BF132" s="165"/>
      <c r="BG132" s="167"/>
      <c r="BH132" s="170"/>
      <c r="BI132" s="36"/>
      <c r="BJ132" s="36"/>
      <c r="BK132" s="36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</row>
    <row r="133" spans="1:166" s="44" customFormat="1" ht="18" customHeight="1" x14ac:dyDescent="0.3">
      <c r="A133" s="95" t="s">
        <v>102</v>
      </c>
      <c r="B133" s="96">
        <v>328.60399999999998</v>
      </c>
      <c r="C133" s="96">
        <v>12.448</v>
      </c>
      <c r="D133" s="96">
        <v>85.793999999999997</v>
      </c>
      <c r="E133" s="96">
        <v>1087.492</v>
      </c>
      <c r="F133" s="96">
        <v>74.331000000000003</v>
      </c>
      <c r="G133" s="96">
        <v>415.899</v>
      </c>
      <c r="H133" s="96">
        <v>1113.7909999999999</v>
      </c>
      <c r="I133" s="96">
        <v>263.733</v>
      </c>
      <c r="J133" s="96">
        <v>537.04</v>
      </c>
      <c r="K133" s="96">
        <v>159.846</v>
      </c>
      <c r="L133" s="96">
        <v>827.66</v>
      </c>
      <c r="M133" s="96">
        <v>418.31200000000001</v>
      </c>
      <c r="N133" s="96">
        <v>325.39100000000002</v>
      </c>
      <c r="O133" s="96">
        <v>381.92599999999999</v>
      </c>
      <c r="P133" s="96">
        <v>0.877</v>
      </c>
      <c r="Q133" s="97">
        <v>6033.1440000000002</v>
      </c>
      <c r="R133" s="106"/>
      <c r="S133" s="106" t="str">
        <f t="shared" si="182"/>
        <v>nov-19</v>
      </c>
      <c r="T133" s="107">
        <f t="shared" ref="T133:AI133" si="198">B133-B121</f>
        <v>-5.4430000000000405</v>
      </c>
      <c r="U133" s="107">
        <f t="shared" si="198"/>
        <v>-1.0759999999999987</v>
      </c>
      <c r="V133" s="107">
        <f t="shared" si="198"/>
        <v>3.0949999999999989</v>
      </c>
      <c r="W133" s="107">
        <f t="shared" si="198"/>
        <v>-48.427000000000135</v>
      </c>
      <c r="X133" s="107">
        <f t="shared" si="198"/>
        <v>0.15800000000000125</v>
      </c>
      <c r="Y133" s="107">
        <f t="shared" si="198"/>
        <v>-36.009000000000015</v>
      </c>
      <c r="Z133" s="107">
        <f t="shared" si="198"/>
        <v>-33.567999999999984</v>
      </c>
      <c r="AA133" s="107">
        <f t="shared" si="198"/>
        <v>-5.4189999999999827</v>
      </c>
      <c r="AB133" s="107">
        <f t="shared" si="198"/>
        <v>-13.131000000000085</v>
      </c>
      <c r="AC133" s="107">
        <f t="shared" si="198"/>
        <v>-2.7369999999999948</v>
      </c>
      <c r="AD133" s="107">
        <f t="shared" si="198"/>
        <v>-2.3790000000000191</v>
      </c>
      <c r="AE133" s="107">
        <f t="shared" si="198"/>
        <v>0.67200000000002547</v>
      </c>
      <c r="AF133" s="107">
        <f t="shared" si="198"/>
        <v>-0.34699999999997999</v>
      </c>
      <c r="AG133" s="107">
        <f t="shared" si="198"/>
        <v>-5.1750000000000114</v>
      </c>
      <c r="AH133" s="107">
        <f t="shared" si="198"/>
        <v>0.16300000000000003</v>
      </c>
      <c r="AI133" s="107">
        <f t="shared" si="198"/>
        <v>-149.62299999999959</v>
      </c>
      <c r="AJ133" s="106"/>
      <c r="AK133" s="106"/>
      <c r="AL133" s="106"/>
      <c r="AN133" s="64" t="s">
        <v>102</v>
      </c>
      <c r="AO133" s="45">
        <f t="shared" si="184"/>
        <v>4.2049999999999841</v>
      </c>
      <c r="AP133" s="45">
        <f t="shared" si="185"/>
        <v>-0.8490000000000002</v>
      </c>
      <c r="AQ133" s="45">
        <f t="shared" si="186"/>
        <v>-0.17300000000000182</v>
      </c>
      <c r="AR133" s="45">
        <f t="shared" si="187"/>
        <v>-3.7730000000001382</v>
      </c>
      <c r="AS133" s="45">
        <f t="shared" si="188"/>
        <v>-0.13499999999999091</v>
      </c>
      <c r="AT133" s="45">
        <f t="shared" si="189"/>
        <v>-8.2130000000000223</v>
      </c>
      <c r="AU133" s="45">
        <f t="shared" si="190"/>
        <v>-0.51999999999998181</v>
      </c>
      <c r="AV133" s="45">
        <f t="shared" si="191"/>
        <v>2.6870000000000118</v>
      </c>
      <c r="AW133" s="45">
        <f t="shared" si="192"/>
        <v>-0.75499999999999545</v>
      </c>
      <c r="AX133" s="45">
        <f t="shared" si="193"/>
        <v>-0.20300000000000296</v>
      </c>
      <c r="AY133" s="45">
        <f t="shared" si="194"/>
        <v>3.2709999999999582</v>
      </c>
      <c r="AZ133" s="45">
        <f t="shared" si="195"/>
        <v>-2.007000000000005</v>
      </c>
      <c r="BA133" s="45">
        <f t="shared" si="196"/>
        <v>9.5000000000027285E-2</v>
      </c>
      <c r="BB133" s="45">
        <f t="shared" si="197"/>
        <v>4.6999999999968622E-2</v>
      </c>
      <c r="BC133" s="45"/>
      <c r="BD133" s="45">
        <f t="shared" si="120"/>
        <v>-6.2950000000000728</v>
      </c>
      <c r="BE133" s="17"/>
      <c r="BF133" s="165"/>
      <c r="BG133" s="167"/>
      <c r="BH133" s="170"/>
      <c r="BI133" s="36"/>
      <c r="BJ133" s="36"/>
      <c r="BK133" s="36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</row>
    <row r="134" spans="1:166" s="44" customFormat="1" ht="18" customHeight="1" x14ac:dyDescent="0.3">
      <c r="A134" s="95" t="s">
        <v>103</v>
      </c>
      <c r="B134" s="98">
        <v>326.05200000000002</v>
      </c>
      <c r="C134" s="96">
        <v>12.22</v>
      </c>
      <c r="D134" s="96">
        <v>85.38</v>
      </c>
      <c r="E134" s="96">
        <v>1084.193</v>
      </c>
      <c r="F134" s="96">
        <v>74.16</v>
      </c>
      <c r="G134" s="96">
        <v>397.09399999999999</v>
      </c>
      <c r="H134" s="96">
        <v>1121.1010000000001</v>
      </c>
      <c r="I134" s="96">
        <v>268.29300000000001</v>
      </c>
      <c r="J134" s="96">
        <v>536.46500000000003</v>
      </c>
      <c r="K134" s="96">
        <v>158.80500000000001</v>
      </c>
      <c r="L134" s="96">
        <v>832.84900000000005</v>
      </c>
      <c r="M134" s="96">
        <v>412.66699999999997</v>
      </c>
      <c r="N134" s="96">
        <v>325.89299999999997</v>
      </c>
      <c r="O134" s="96">
        <v>384.65699999999998</v>
      </c>
      <c r="P134" s="96">
        <v>0.874</v>
      </c>
      <c r="Q134" s="97">
        <v>6020.7030000000004</v>
      </c>
      <c r="R134" s="106"/>
      <c r="S134" s="106" t="str">
        <f t="shared" si="182"/>
        <v>dic-19</v>
      </c>
      <c r="T134" s="107">
        <f t="shared" ref="T134:AI134" si="199">B134-B122</f>
        <v>-3.5039999999999623</v>
      </c>
      <c r="U134" s="107">
        <f t="shared" si="199"/>
        <v>4.7000000000000597E-2</v>
      </c>
      <c r="V134" s="107">
        <f t="shared" si="199"/>
        <v>2.4799999999999898</v>
      </c>
      <c r="W134" s="107">
        <f t="shared" si="199"/>
        <v>-47.251999999999953</v>
      </c>
      <c r="X134" s="107">
        <f t="shared" si="199"/>
        <v>6.0000000000002274E-3</v>
      </c>
      <c r="Y134" s="107">
        <f t="shared" si="199"/>
        <v>-45.173000000000002</v>
      </c>
      <c r="Z134" s="107">
        <f t="shared" si="199"/>
        <v>-28.284999999999854</v>
      </c>
      <c r="AA134" s="107">
        <f t="shared" si="199"/>
        <v>-5.132000000000005</v>
      </c>
      <c r="AB134" s="107">
        <f t="shared" si="199"/>
        <v>-12.126999999999953</v>
      </c>
      <c r="AC134" s="107">
        <f t="shared" si="199"/>
        <v>-2.9739999999999895</v>
      </c>
      <c r="AD134" s="107">
        <f t="shared" si="199"/>
        <v>-1.2779999999999063</v>
      </c>
      <c r="AE134" s="107">
        <f t="shared" si="199"/>
        <v>0.36499999999995225</v>
      </c>
      <c r="AF134" s="107">
        <f t="shared" si="199"/>
        <v>4.199999999997317E-2</v>
      </c>
      <c r="AG134" s="107">
        <f t="shared" si="199"/>
        <v>-4.0800000000000409</v>
      </c>
      <c r="AH134" s="107">
        <f t="shared" si="199"/>
        <v>0.18799999999999994</v>
      </c>
      <c r="AI134" s="107">
        <f t="shared" si="199"/>
        <v>-146.67699999999877</v>
      </c>
      <c r="AJ134" s="106"/>
      <c r="AK134" s="106"/>
      <c r="AL134" s="106"/>
      <c r="AN134" s="64" t="s">
        <v>103</v>
      </c>
      <c r="AO134" s="45">
        <f t="shared" si="184"/>
        <v>-2.5519999999999641</v>
      </c>
      <c r="AP134" s="45">
        <f t="shared" si="185"/>
        <v>-0.22799999999999976</v>
      </c>
      <c r="AQ134" s="45">
        <f t="shared" si="186"/>
        <v>-0.41400000000000148</v>
      </c>
      <c r="AR134" s="45">
        <f t="shared" si="187"/>
        <v>-3.2989999999999782</v>
      </c>
      <c r="AS134" s="45">
        <f t="shared" si="188"/>
        <v>-0.17100000000000648</v>
      </c>
      <c r="AT134" s="45">
        <f t="shared" si="189"/>
        <v>-18.805000000000007</v>
      </c>
      <c r="AU134" s="45">
        <f t="shared" si="190"/>
        <v>7.3100000000001728</v>
      </c>
      <c r="AV134" s="45">
        <f t="shared" si="191"/>
        <v>4.5600000000000023</v>
      </c>
      <c r="AW134" s="45">
        <f t="shared" si="192"/>
        <v>-0.57499999999993179</v>
      </c>
      <c r="AX134" s="45">
        <f t="shared" si="193"/>
        <v>-1.0409999999999968</v>
      </c>
      <c r="AY134" s="45">
        <f t="shared" si="194"/>
        <v>5.1890000000000782</v>
      </c>
      <c r="AZ134" s="45">
        <f t="shared" si="195"/>
        <v>-5.6450000000000387</v>
      </c>
      <c r="BA134" s="45">
        <f t="shared" si="196"/>
        <v>0.50199999999995271</v>
      </c>
      <c r="BB134" s="45">
        <f t="shared" si="197"/>
        <v>2.7309999999999945</v>
      </c>
      <c r="BC134" s="45"/>
      <c r="BD134" s="45">
        <f t="shared" si="120"/>
        <v>-12.440999999999804</v>
      </c>
      <c r="BE134" s="17"/>
      <c r="BF134" s="166"/>
      <c r="BG134" s="167"/>
      <c r="BH134" s="171"/>
      <c r="BI134" s="36"/>
      <c r="BJ134" s="36"/>
      <c r="BK134" s="36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</row>
    <row r="135" spans="1:166" s="44" customFormat="1" ht="18" customHeight="1" x14ac:dyDescent="0.3">
      <c r="A135" s="95" t="s">
        <v>104</v>
      </c>
      <c r="B135" s="98">
        <v>327.964</v>
      </c>
      <c r="C135" s="96">
        <v>13.397</v>
      </c>
      <c r="D135" s="96">
        <v>84.888000000000005</v>
      </c>
      <c r="E135" s="96">
        <v>1085.0709999999999</v>
      </c>
      <c r="F135" s="96">
        <v>73.97</v>
      </c>
      <c r="G135" s="96">
        <v>386.50400000000002</v>
      </c>
      <c r="H135" s="96">
        <v>1125.3869999999999</v>
      </c>
      <c r="I135" s="96">
        <v>281.87400000000002</v>
      </c>
      <c r="J135" s="96">
        <v>536.27099999999996</v>
      </c>
      <c r="K135" s="96">
        <v>159.43799999999999</v>
      </c>
      <c r="L135" s="96">
        <v>837.51400000000001</v>
      </c>
      <c r="M135" s="96">
        <v>397.58800000000002</v>
      </c>
      <c r="N135" s="96">
        <v>326.58499999999998</v>
      </c>
      <c r="O135" s="96">
        <v>384.62400000000002</v>
      </c>
      <c r="P135" s="96">
        <v>0.86399999999999999</v>
      </c>
      <c r="Q135" s="97">
        <v>6021.9389999999985</v>
      </c>
      <c r="R135" s="106"/>
      <c r="S135" s="106" t="str">
        <f t="shared" si="182"/>
        <v>ene-20</v>
      </c>
      <c r="T135" s="107">
        <f t="shared" ref="T135:AI135" si="200">B135-B123</f>
        <v>-4.2540000000000191</v>
      </c>
      <c r="U135" s="107">
        <f t="shared" si="200"/>
        <v>-0.28800000000000026</v>
      </c>
      <c r="V135" s="107">
        <f t="shared" si="200"/>
        <v>1.1580000000000013</v>
      </c>
      <c r="W135" s="107">
        <f t="shared" si="200"/>
        <v>-44.044000000000096</v>
      </c>
      <c r="X135" s="107">
        <f t="shared" si="200"/>
        <v>-0.23999999999999488</v>
      </c>
      <c r="Y135" s="107">
        <f t="shared" si="200"/>
        <v>-58.964999999999975</v>
      </c>
      <c r="Z135" s="107">
        <f t="shared" si="200"/>
        <v>-26.346000000000004</v>
      </c>
      <c r="AA135" s="107">
        <f t="shared" si="200"/>
        <v>-4.5889999999999986</v>
      </c>
      <c r="AB135" s="107">
        <f t="shared" si="200"/>
        <v>-10.886000000000081</v>
      </c>
      <c r="AC135" s="107">
        <f t="shared" si="200"/>
        <v>-2.8000000000000114</v>
      </c>
      <c r="AD135" s="107">
        <f t="shared" si="200"/>
        <v>-3.9569999999999936</v>
      </c>
      <c r="AE135" s="107">
        <f t="shared" si="200"/>
        <v>0.65100000000001046</v>
      </c>
      <c r="AF135" s="107">
        <f t="shared" si="200"/>
        <v>9.9999999999909051E-3</v>
      </c>
      <c r="AG135" s="107">
        <f t="shared" si="200"/>
        <v>-2.7899999999999636</v>
      </c>
      <c r="AH135" s="107">
        <f t="shared" si="200"/>
        <v>4.8000000000000043E-2</v>
      </c>
      <c r="AI135" s="107">
        <f t="shared" si="200"/>
        <v>-157.29200000000037</v>
      </c>
      <c r="AJ135" s="106"/>
      <c r="AK135" s="106"/>
      <c r="AL135" s="106"/>
      <c r="AN135" s="64" t="s">
        <v>104</v>
      </c>
      <c r="AO135" s="45">
        <f t="shared" si="184"/>
        <v>1.9119999999999777</v>
      </c>
      <c r="AP135" s="45">
        <f t="shared" si="185"/>
        <v>1.1769999999999996</v>
      </c>
      <c r="AQ135" s="45">
        <f t="shared" si="186"/>
        <v>-0.49199999999999022</v>
      </c>
      <c r="AR135" s="45">
        <f t="shared" si="187"/>
        <v>0.87799999999992906</v>
      </c>
      <c r="AS135" s="45">
        <f t="shared" si="188"/>
        <v>-0.18999999999999773</v>
      </c>
      <c r="AT135" s="45">
        <f t="shared" si="189"/>
        <v>-10.589999999999975</v>
      </c>
      <c r="AU135" s="45">
        <f t="shared" si="190"/>
        <v>4.2859999999998308</v>
      </c>
      <c r="AV135" s="45">
        <f t="shared" si="191"/>
        <v>13.581000000000017</v>
      </c>
      <c r="AW135" s="45">
        <f t="shared" si="192"/>
        <v>-0.19400000000007367</v>
      </c>
      <c r="AX135" s="45">
        <f t="shared" si="193"/>
        <v>0.63299999999998136</v>
      </c>
      <c r="AY135" s="45">
        <f t="shared" si="194"/>
        <v>4.6649999999999636</v>
      </c>
      <c r="AZ135" s="45">
        <f t="shared" si="195"/>
        <v>-15.078999999999951</v>
      </c>
      <c r="BA135" s="45">
        <f t="shared" si="196"/>
        <v>0.69200000000000728</v>
      </c>
      <c r="BB135" s="45">
        <f t="shared" si="197"/>
        <v>-3.2999999999958618E-2</v>
      </c>
      <c r="BC135" s="45"/>
      <c r="BD135" s="45">
        <f t="shared" si="120"/>
        <v>1.2359999999980573</v>
      </c>
      <c r="BE135" s="17"/>
      <c r="BF135" s="164">
        <v>2020</v>
      </c>
      <c r="BG135" s="167" t="s">
        <v>38</v>
      </c>
      <c r="BH135" s="168" t="str">
        <f>AR2</f>
        <v>Industrias manufactureras</v>
      </c>
      <c r="BI135" s="36"/>
      <c r="BJ135" s="36"/>
      <c r="BK135" s="36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</row>
    <row r="136" spans="1:166" s="44" customFormat="1" ht="18" customHeight="1" x14ac:dyDescent="0.3">
      <c r="A136" s="95" t="s">
        <v>105</v>
      </c>
      <c r="B136" s="98">
        <v>333.988</v>
      </c>
      <c r="C136" s="96">
        <v>13.887</v>
      </c>
      <c r="D136" s="96">
        <v>85.040999999999997</v>
      </c>
      <c r="E136" s="96">
        <v>1089.646</v>
      </c>
      <c r="F136" s="96">
        <v>73.856999999999999</v>
      </c>
      <c r="G136" s="96">
        <v>380.42399999999998</v>
      </c>
      <c r="H136" s="96">
        <v>1122.559</v>
      </c>
      <c r="I136" s="96">
        <v>280.09300000000002</v>
      </c>
      <c r="J136" s="96">
        <v>535.71500000000003</v>
      </c>
      <c r="K136" s="96">
        <v>159.07900000000001</v>
      </c>
      <c r="L136" s="96">
        <v>841.43700000000001</v>
      </c>
      <c r="M136" s="96">
        <v>398.91</v>
      </c>
      <c r="N136" s="96">
        <v>326.38099999999997</v>
      </c>
      <c r="O136" s="96">
        <v>386.51499999999999</v>
      </c>
      <c r="P136" s="96">
        <v>0.86</v>
      </c>
      <c r="Q136" s="97">
        <v>6028.3920000000007</v>
      </c>
      <c r="R136" s="106"/>
      <c r="S136" s="106" t="str">
        <f t="shared" si="182"/>
        <v>feb-20</v>
      </c>
      <c r="T136" s="107">
        <f t="shared" ref="T136:AI136" si="201">B136-B124</f>
        <v>-3.3969999999999914</v>
      </c>
      <c r="U136" s="107">
        <f t="shared" si="201"/>
        <v>5.0000000000007816E-3</v>
      </c>
      <c r="V136" s="107">
        <f t="shared" si="201"/>
        <v>1.0480000000000018</v>
      </c>
      <c r="W136" s="107">
        <f t="shared" si="201"/>
        <v>-40.553000000000111</v>
      </c>
      <c r="X136" s="107">
        <f t="shared" si="201"/>
        <v>-0.57600000000000762</v>
      </c>
      <c r="Y136" s="107">
        <f t="shared" si="201"/>
        <v>-71.979000000000042</v>
      </c>
      <c r="Z136" s="107">
        <f t="shared" si="201"/>
        <v>-24.0150000000001</v>
      </c>
      <c r="AA136" s="107">
        <f t="shared" si="201"/>
        <v>-2.2299999999999613</v>
      </c>
      <c r="AB136" s="107">
        <f t="shared" si="201"/>
        <v>-9.9809999999999945</v>
      </c>
      <c r="AC136" s="107">
        <f t="shared" si="201"/>
        <v>-2.5809999999999889</v>
      </c>
      <c r="AD136" s="107">
        <f t="shared" si="201"/>
        <v>-2.3919999999999391</v>
      </c>
      <c r="AE136" s="107">
        <f t="shared" si="201"/>
        <v>0.13800000000003365</v>
      </c>
      <c r="AF136" s="107">
        <f t="shared" si="201"/>
        <v>-9.1000000000008185E-2</v>
      </c>
      <c r="AG136" s="107">
        <f t="shared" si="201"/>
        <v>-2.6750000000000114</v>
      </c>
      <c r="AH136" s="107">
        <f t="shared" si="201"/>
        <v>4.1000000000000036E-2</v>
      </c>
      <c r="AI136" s="107">
        <f t="shared" si="201"/>
        <v>-159.23799999999846</v>
      </c>
      <c r="AJ136" s="106"/>
      <c r="AK136" s="106"/>
      <c r="AL136" s="106"/>
      <c r="AN136" s="64" t="s">
        <v>105</v>
      </c>
      <c r="AO136" s="45">
        <f t="shared" si="184"/>
        <v>6.0240000000000009</v>
      </c>
      <c r="AP136" s="45">
        <f t="shared" si="185"/>
        <v>0.49000000000000021</v>
      </c>
      <c r="AQ136" s="45">
        <f t="shared" si="186"/>
        <v>0.15299999999999159</v>
      </c>
      <c r="AR136" s="45">
        <f t="shared" si="187"/>
        <v>4.5750000000000455</v>
      </c>
      <c r="AS136" s="45">
        <f t="shared" si="188"/>
        <v>-0.11299999999999955</v>
      </c>
      <c r="AT136" s="45">
        <f t="shared" si="189"/>
        <v>-6.0800000000000409</v>
      </c>
      <c r="AU136" s="45">
        <f t="shared" si="190"/>
        <v>-2.8279999999999745</v>
      </c>
      <c r="AV136" s="45">
        <f t="shared" si="191"/>
        <v>-1.7810000000000059</v>
      </c>
      <c r="AW136" s="45">
        <f t="shared" si="192"/>
        <v>-0.55599999999992633</v>
      </c>
      <c r="AX136" s="45">
        <f t="shared" si="193"/>
        <v>-0.35899999999998045</v>
      </c>
      <c r="AY136" s="45">
        <f t="shared" si="194"/>
        <v>3.9230000000000018</v>
      </c>
      <c r="AZ136" s="45">
        <f t="shared" si="195"/>
        <v>1.3220000000000027</v>
      </c>
      <c r="BA136" s="45">
        <f t="shared" si="196"/>
        <v>-0.20400000000000773</v>
      </c>
      <c r="BB136" s="45">
        <f t="shared" si="197"/>
        <v>1.8909999999999627</v>
      </c>
      <c r="BC136" s="45"/>
      <c r="BD136" s="45">
        <f t="shared" si="120"/>
        <v>6.4530000000022483</v>
      </c>
      <c r="BE136" s="17"/>
      <c r="BF136" s="165"/>
      <c r="BG136" s="167"/>
      <c r="BH136" s="168"/>
      <c r="BI136" s="36"/>
      <c r="BJ136" s="36"/>
      <c r="BK136" s="36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</row>
    <row r="137" spans="1:166" s="65" customFormat="1" ht="18" customHeight="1" x14ac:dyDescent="0.3">
      <c r="A137" s="95" t="s">
        <v>106</v>
      </c>
      <c r="B137" s="98">
        <v>335.59699999999998</v>
      </c>
      <c r="C137" s="96">
        <v>13.117000000000001</v>
      </c>
      <c r="D137" s="96">
        <v>84.875</v>
      </c>
      <c r="E137" s="96">
        <v>1090.6389999999999</v>
      </c>
      <c r="F137" s="96">
        <v>73.825999999999993</v>
      </c>
      <c r="G137" s="96">
        <v>370.80599999999998</v>
      </c>
      <c r="H137" s="96">
        <v>1115.9449999999999</v>
      </c>
      <c r="I137" s="96">
        <v>263.64499999999998</v>
      </c>
      <c r="J137" s="96">
        <v>532.66600000000005</v>
      </c>
      <c r="K137" s="96">
        <v>158.89400000000001</v>
      </c>
      <c r="L137" s="96">
        <v>836.47199999999998</v>
      </c>
      <c r="M137" s="96">
        <v>411.01100000000002</v>
      </c>
      <c r="N137" s="96">
        <v>326.71899999999999</v>
      </c>
      <c r="O137" s="96">
        <v>379.41699999999997</v>
      </c>
      <c r="P137" s="96">
        <v>0.79100000000000004</v>
      </c>
      <c r="Q137" s="97">
        <v>5994.420000000001</v>
      </c>
      <c r="R137" s="106"/>
      <c r="S137" s="106" t="str">
        <f t="shared" si="182"/>
        <v>mar-20</v>
      </c>
      <c r="T137" s="107">
        <f t="shared" ref="T137:AI137" si="202">B137-B125</f>
        <v>-1.9910000000000423</v>
      </c>
      <c r="U137" s="107">
        <f t="shared" si="202"/>
        <v>-0.88899999999999935</v>
      </c>
      <c r="V137" s="107">
        <f t="shared" si="202"/>
        <v>0.21699999999999875</v>
      </c>
      <c r="W137" s="107">
        <f t="shared" si="202"/>
        <v>-37.118000000000166</v>
      </c>
      <c r="X137" s="107">
        <f t="shared" si="202"/>
        <v>-0.56500000000001194</v>
      </c>
      <c r="Y137" s="107">
        <f t="shared" si="202"/>
        <v>-85.451000000000022</v>
      </c>
      <c r="Z137" s="107">
        <f t="shared" si="202"/>
        <v>-22.075000000000045</v>
      </c>
      <c r="AA137" s="107">
        <f t="shared" si="202"/>
        <v>-8.79200000000003</v>
      </c>
      <c r="AB137" s="107">
        <f t="shared" si="202"/>
        <v>-11.62399999999991</v>
      </c>
      <c r="AC137" s="107">
        <f t="shared" si="202"/>
        <v>-2.4499999999999886</v>
      </c>
      <c r="AD137" s="107">
        <f t="shared" si="202"/>
        <v>-4.5070000000000618</v>
      </c>
      <c r="AE137" s="107">
        <f t="shared" si="202"/>
        <v>-1.2589999999999577</v>
      </c>
      <c r="AF137" s="107">
        <f t="shared" si="202"/>
        <v>0.77100000000001501</v>
      </c>
      <c r="AG137" s="107">
        <f t="shared" si="202"/>
        <v>-7.1090000000000373</v>
      </c>
      <c r="AH137" s="107">
        <f t="shared" si="202"/>
        <v>-4.8999999999999932E-2</v>
      </c>
      <c r="AI137" s="107">
        <f t="shared" si="202"/>
        <v>-182.89099999999871</v>
      </c>
      <c r="AJ137" s="106"/>
      <c r="AK137" s="106"/>
      <c r="AL137" s="106"/>
      <c r="AN137" s="64" t="s">
        <v>106</v>
      </c>
      <c r="AO137" s="45">
        <f t="shared" si="184"/>
        <v>1.6089999999999804</v>
      </c>
      <c r="AP137" s="45">
        <f t="shared" si="185"/>
        <v>-0.76999999999999957</v>
      </c>
      <c r="AQ137" s="45">
        <f t="shared" si="186"/>
        <v>-0.16599999999999682</v>
      </c>
      <c r="AR137" s="45">
        <f t="shared" si="187"/>
        <v>0.99299999999993815</v>
      </c>
      <c r="AS137" s="45">
        <f t="shared" si="188"/>
        <v>-3.1000000000005912E-2</v>
      </c>
      <c r="AT137" s="45">
        <f t="shared" si="189"/>
        <v>-9.617999999999995</v>
      </c>
      <c r="AU137" s="45">
        <f t="shared" si="190"/>
        <v>-6.6140000000000327</v>
      </c>
      <c r="AV137" s="45">
        <f t="shared" si="191"/>
        <v>-16.448000000000036</v>
      </c>
      <c r="AW137" s="45">
        <f t="shared" si="192"/>
        <v>-3.0489999999999782</v>
      </c>
      <c r="AX137" s="45">
        <f t="shared" si="193"/>
        <v>-0.18500000000000227</v>
      </c>
      <c r="AY137" s="45">
        <f t="shared" si="194"/>
        <v>-4.9650000000000318</v>
      </c>
      <c r="AZ137" s="45">
        <f t="shared" si="195"/>
        <v>12.100999999999999</v>
      </c>
      <c r="BA137" s="45">
        <f t="shared" si="196"/>
        <v>0.33800000000002228</v>
      </c>
      <c r="BB137" s="45">
        <f t="shared" si="197"/>
        <v>-7.0980000000000132</v>
      </c>
      <c r="BC137" s="45"/>
      <c r="BD137" s="45">
        <f t="shared" si="120"/>
        <v>-33.971999999999753</v>
      </c>
      <c r="BE137" s="17"/>
      <c r="BF137" s="165"/>
      <c r="BG137" s="167"/>
      <c r="BH137" s="168"/>
      <c r="BI137" s="36"/>
      <c r="BJ137" s="36"/>
      <c r="BK137" s="36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</row>
    <row r="138" spans="1:166" s="65" customFormat="1" ht="18" customHeight="1" x14ac:dyDescent="0.3">
      <c r="A138" s="95" t="s">
        <v>107</v>
      </c>
      <c r="B138" s="98">
        <v>325.15800000000002</v>
      </c>
      <c r="C138" s="96">
        <v>12.523999999999999</v>
      </c>
      <c r="D138" s="96">
        <v>83.804000000000002</v>
      </c>
      <c r="E138" s="96">
        <v>1078.67</v>
      </c>
      <c r="F138" s="96">
        <v>73.614000000000004</v>
      </c>
      <c r="G138" s="96">
        <v>331.21600000000001</v>
      </c>
      <c r="H138" s="96">
        <v>1098.3240000000001</v>
      </c>
      <c r="I138" s="96">
        <v>240.38900000000001</v>
      </c>
      <c r="J138" s="96">
        <v>525.60299999999995</v>
      </c>
      <c r="K138" s="96">
        <v>158.00399999999999</v>
      </c>
      <c r="L138" s="96">
        <v>807.93499999999995</v>
      </c>
      <c r="M138" s="96">
        <v>407.59399999999999</v>
      </c>
      <c r="N138" s="96">
        <v>325.27699999999999</v>
      </c>
      <c r="O138" s="96">
        <v>368.024</v>
      </c>
      <c r="P138" s="96">
        <v>0.72899999999999998</v>
      </c>
      <c r="Q138" s="97">
        <v>5836.8650000000007</v>
      </c>
      <c r="R138" s="106"/>
      <c r="S138" s="106" t="str">
        <f t="shared" si="182"/>
        <v>abr-20</v>
      </c>
      <c r="T138" s="107">
        <f t="shared" ref="T138:AI138" si="203">B138-B126</f>
        <v>-8.98599999999999</v>
      </c>
      <c r="U138" s="107">
        <f t="shared" si="203"/>
        <v>-0.77000000000000135</v>
      </c>
      <c r="V138" s="107">
        <f t="shared" si="203"/>
        <v>-0.97100000000000364</v>
      </c>
      <c r="W138" s="107">
        <f t="shared" si="203"/>
        <v>-40.657999999999902</v>
      </c>
      <c r="X138" s="107">
        <f t="shared" si="203"/>
        <v>-0.71299999999999386</v>
      </c>
      <c r="Y138" s="107">
        <f t="shared" si="203"/>
        <v>-122.851</v>
      </c>
      <c r="Z138" s="107">
        <f t="shared" si="203"/>
        <v>-30.259000000000015</v>
      </c>
      <c r="AA138" s="107">
        <f t="shared" si="203"/>
        <v>-23.913000000000011</v>
      </c>
      <c r="AB138" s="107">
        <f t="shared" si="203"/>
        <v>-15.460000000000036</v>
      </c>
      <c r="AC138" s="107">
        <f t="shared" si="203"/>
        <v>-3.0840000000000032</v>
      </c>
      <c r="AD138" s="107">
        <f t="shared" si="203"/>
        <v>-19.268000000000029</v>
      </c>
      <c r="AE138" s="107">
        <f t="shared" si="203"/>
        <v>-9.40300000000002</v>
      </c>
      <c r="AF138" s="107">
        <f t="shared" si="203"/>
        <v>0.43899999999996453</v>
      </c>
      <c r="AG138" s="107">
        <f t="shared" si="203"/>
        <v>-13.606999999999971</v>
      </c>
      <c r="AH138" s="107">
        <f t="shared" si="203"/>
        <v>-8.4999999999999964E-2</v>
      </c>
      <c r="AI138" s="107">
        <f t="shared" si="203"/>
        <v>-289.58900000000085</v>
      </c>
      <c r="AJ138" s="106"/>
      <c r="AK138" s="106"/>
      <c r="AL138" s="106"/>
      <c r="AN138" s="64" t="s">
        <v>107</v>
      </c>
      <c r="AO138" s="45">
        <f t="shared" si="184"/>
        <v>-10.438999999999965</v>
      </c>
      <c r="AP138" s="45">
        <f t="shared" si="185"/>
        <v>-0.59300000000000175</v>
      </c>
      <c r="AQ138" s="45">
        <f t="shared" si="186"/>
        <v>-1.070999999999998</v>
      </c>
      <c r="AR138" s="45">
        <f t="shared" si="187"/>
        <v>-11.968999999999824</v>
      </c>
      <c r="AS138" s="45">
        <f t="shared" si="188"/>
        <v>-0.21199999999998909</v>
      </c>
      <c r="AT138" s="45">
        <f t="shared" si="189"/>
        <v>-39.589999999999975</v>
      </c>
      <c r="AU138" s="45">
        <f t="shared" si="190"/>
        <v>-17.620999999999867</v>
      </c>
      <c r="AV138" s="45">
        <f t="shared" si="191"/>
        <v>-23.255999999999972</v>
      </c>
      <c r="AW138" s="45">
        <f t="shared" si="192"/>
        <v>-7.0630000000001019</v>
      </c>
      <c r="AX138" s="45">
        <f t="shared" si="193"/>
        <v>-0.89000000000001478</v>
      </c>
      <c r="AY138" s="45">
        <f t="shared" si="194"/>
        <v>-28.537000000000035</v>
      </c>
      <c r="AZ138" s="45">
        <f t="shared" si="195"/>
        <v>-3.41700000000003</v>
      </c>
      <c r="BA138" s="45">
        <f t="shared" si="196"/>
        <v>-1.4420000000000073</v>
      </c>
      <c r="BB138" s="45">
        <f t="shared" si="197"/>
        <v>-11.392999999999972</v>
      </c>
      <c r="BC138" s="45"/>
      <c r="BD138" s="45">
        <f t="shared" si="120"/>
        <v>-157.55500000000029</v>
      </c>
      <c r="BE138" s="17"/>
      <c r="BF138" s="165"/>
      <c r="BG138" s="167"/>
      <c r="BH138" s="168"/>
      <c r="BI138" s="36"/>
      <c r="BJ138" s="36"/>
      <c r="BK138" s="36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</row>
    <row r="139" spans="1:166" s="65" customFormat="1" ht="18" customHeight="1" x14ac:dyDescent="0.3">
      <c r="A139" s="95" t="s">
        <v>108</v>
      </c>
      <c r="B139" s="98">
        <v>319.44099999999997</v>
      </c>
      <c r="C139" s="96">
        <v>12.653</v>
      </c>
      <c r="D139" s="96">
        <v>83.081999999999994</v>
      </c>
      <c r="E139" s="96">
        <v>1073.827</v>
      </c>
      <c r="F139" s="96">
        <v>73.548000000000002</v>
      </c>
      <c r="G139" s="96">
        <v>322.54700000000003</v>
      </c>
      <c r="H139" s="96">
        <v>1092.6389999999999</v>
      </c>
      <c r="I139" s="96">
        <v>234.1</v>
      </c>
      <c r="J139" s="96">
        <v>522.39</v>
      </c>
      <c r="K139" s="96">
        <v>157.64500000000001</v>
      </c>
      <c r="L139" s="96">
        <v>799.89400000000001</v>
      </c>
      <c r="M139" s="96">
        <v>405.96300000000002</v>
      </c>
      <c r="N139" s="96">
        <v>324.01</v>
      </c>
      <c r="O139" s="96">
        <v>364.99599999999998</v>
      </c>
      <c r="P139" s="96">
        <v>0.70399999999999996</v>
      </c>
      <c r="Q139" s="97">
        <v>5787.4389999999994</v>
      </c>
      <c r="R139" s="106"/>
      <c r="S139" s="106" t="str">
        <f t="shared" si="182"/>
        <v>may-20</v>
      </c>
      <c r="T139" s="107">
        <f t="shared" ref="T139:AI139" si="204">B139-B127</f>
        <v>-8.2450000000000045</v>
      </c>
      <c r="U139" s="107">
        <f t="shared" si="204"/>
        <v>0.61899999999999977</v>
      </c>
      <c r="V139" s="107">
        <f t="shared" si="204"/>
        <v>-1.7970000000000113</v>
      </c>
      <c r="W139" s="107">
        <f t="shared" si="204"/>
        <v>-37.86200000000008</v>
      </c>
      <c r="X139" s="107">
        <f t="shared" si="204"/>
        <v>-0.82399999999999807</v>
      </c>
      <c r="Y139" s="107">
        <f t="shared" si="204"/>
        <v>-131.47899999999998</v>
      </c>
      <c r="Z139" s="107">
        <f t="shared" si="204"/>
        <v>-30.814000000000078</v>
      </c>
      <c r="AA139" s="107">
        <f t="shared" si="204"/>
        <v>-25.64700000000002</v>
      </c>
      <c r="AB139" s="107">
        <f t="shared" si="204"/>
        <v>-18.142000000000053</v>
      </c>
      <c r="AC139" s="107">
        <f t="shared" si="204"/>
        <v>-3.3460000000000036</v>
      </c>
      <c r="AD139" s="107">
        <f t="shared" si="204"/>
        <v>-23.476999999999975</v>
      </c>
      <c r="AE139" s="107">
        <f t="shared" si="204"/>
        <v>-12.721000000000004</v>
      </c>
      <c r="AF139" s="107">
        <f t="shared" si="204"/>
        <v>-0.18600000000003547</v>
      </c>
      <c r="AG139" s="107">
        <f t="shared" si="204"/>
        <v>-15.550000000000011</v>
      </c>
      <c r="AH139" s="107">
        <f t="shared" si="204"/>
        <v>-0.11699999999999999</v>
      </c>
      <c r="AI139" s="107">
        <f t="shared" si="204"/>
        <v>-309.58800000000156</v>
      </c>
      <c r="AJ139" s="106"/>
      <c r="AK139" s="106"/>
      <c r="AL139" s="106"/>
      <c r="AN139" s="64" t="s">
        <v>108</v>
      </c>
      <c r="AO139" s="45">
        <f t="shared" si="184"/>
        <v>-5.7170000000000414</v>
      </c>
      <c r="AP139" s="45">
        <f t="shared" si="185"/>
        <v>0.12900000000000134</v>
      </c>
      <c r="AQ139" s="45">
        <f t="shared" si="186"/>
        <v>-0.72200000000000841</v>
      </c>
      <c r="AR139" s="45">
        <f t="shared" si="187"/>
        <v>-4.8430000000000746</v>
      </c>
      <c r="AS139" s="45">
        <f t="shared" si="188"/>
        <v>-6.6000000000002501E-2</v>
      </c>
      <c r="AT139" s="45">
        <f t="shared" si="189"/>
        <v>-8.6689999999999827</v>
      </c>
      <c r="AU139" s="45">
        <f t="shared" si="190"/>
        <v>-5.6850000000001728</v>
      </c>
      <c r="AV139" s="45">
        <f t="shared" si="191"/>
        <v>-6.2890000000000157</v>
      </c>
      <c r="AW139" s="45">
        <f t="shared" si="192"/>
        <v>-3.2129999999999654</v>
      </c>
      <c r="AX139" s="45">
        <f t="shared" si="193"/>
        <v>-0.35899999999998045</v>
      </c>
      <c r="AY139" s="45">
        <f t="shared" si="194"/>
        <v>-8.04099999999994</v>
      </c>
      <c r="AZ139" s="45">
        <f t="shared" si="195"/>
        <v>-1.6309999999999718</v>
      </c>
      <c r="BA139" s="45">
        <f t="shared" si="196"/>
        <v>-1.2669999999999959</v>
      </c>
      <c r="BB139" s="45">
        <f t="shared" si="197"/>
        <v>-3.02800000000002</v>
      </c>
      <c r="BC139" s="45"/>
      <c r="BD139" s="45">
        <f t="shared" si="120"/>
        <v>-49.426000000001295</v>
      </c>
      <c r="BE139" s="17"/>
      <c r="BF139" s="165"/>
      <c r="BG139" s="167" t="s">
        <v>39</v>
      </c>
      <c r="BH139" s="169" t="str">
        <f>AY2</f>
        <v>Actividades inmobiliarias, 
empresariales y de alquiler</v>
      </c>
      <c r="BI139" s="36"/>
      <c r="BJ139" s="36"/>
      <c r="BK139" s="36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</row>
    <row r="140" spans="1:166" s="65" customFormat="1" ht="18" customHeight="1" x14ac:dyDescent="0.3">
      <c r="A140" s="95" t="s">
        <v>109</v>
      </c>
      <c r="B140" s="98">
        <v>317.91500000000002</v>
      </c>
      <c r="C140" s="96">
        <v>13.106999999999999</v>
      </c>
      <c r="D140" s="96">
        <v>81.834999999999994</v>
      </c>
      <c r="E140" s="96">
        <v>1075.54</v>
      </c>
      <c r="F140" s="96">
        <v>73.626000000000005</v>
      </c>
      <c r="G140" s="96">
        <v>321.88099999999997</v>
      </c>
      <c r="H140" s="96">
        <v>1089.934</v>
      </c>
      <c r="I140" s="96">
        <v>229.88200000000001</v>
      </c>
      <c r="J140" s="96">
        <v>520.99099999999999</v>
      </c>
      <c r="K140" s="96">
        <v>157.172</v>
      </c>
      <c r="L140" s="96">
        <v>801.12400000000002</v>
      </c>
      <c r="M140" s="96">
        <v>405.05599999999998</v>
      </c>
      <c r="N140" s="96">
        <v>324.38799999999998</v>
      </c>
      <c r="O140" s="96">
        <v>363.42</v>
      </c>
      <c r="P140" s="96">
        <v>0.68500000000000005</v>
      </c>
      <c r="Q140" s="97">
        <v>5776.5559999999996</v>
      </c>
      <c r="R140" s="106"/>
      <c r="S140" s="106" t="str">
        <f t="shared" si="182"/>
        <v>jun-20</v>
      </c>
      <c r="T140" s="107">
        <f t="shared" ref="T140:AI140" si="205">B140-B128</f>
        <v>-5.9629999999999654</v>
      </c>
      <c r="U140" s="107">
        <f t="shared" si="205"/>
        <v>0.10799999999999876</v>
      </c>
      <c r="V140" s="107">
        <f t="shared" si="205"/>
        <v>-3.6069999999999993</v>
      </c>
      <c r="W140" s="107">
        <f t="shared" si="205"/>
        <v>-31.517000000000053</v>
      </c>
      <c r="X140" s="107">
        <f t="shared" si="205"/>
        <v>-0.8539999999999992</v>
      </c>
      <c r="Y140" s="107">
        <f t="shared" si="205"/>
        <v>-124.10400000000004</v>
      </c>
      <c r="Z140" s="107">
        <f t="shared" si="205"/>
        <v>-29.471000000000004</v>
      </c>
      <c r="AA140" s="107">
        <f t="shared" si="205"/>
        <v>-28.238999999999976</v>
      </c>
      <c r="AB140" s="107">
        <f t="shared" si="205"/>
        <v>-18.279999999999973</v>
      </c>
      <c r="AC140" s="107">
        <f t="shared" si="205"/>
        <v>-3.3449999999999989</v>
      </c>
      <c r="AD140" s="107">
        <f t="shared" si="205"/>
        <v>-18.213999999999942</v>
      </c>
      <c r="AE140" s="107">
        <f t="shared" si="205"/>
        <v>-14.480000000000018</v>
      </c>
      <c r="AF140" s="107">
        <f t="shared" si="205"/>
        <v>0.50799999999998136</v>
      </c>
      <c r="AG140" s="107">
        <f t="shared" si="205"/>
        <v>-16.040999999999997</v>
      </c>
      <c r="AH140" s="107">
        <f t="shared" si="205"/>
        <v>-0.20799999999999996</v>
      </c>
      <c r="AI140" s="107">
        <f t="shared" si="205"/>
        <v>-293.70700000000033</v>
      </c>
      <c r="AJ140" s="106"/>
      <c r="AK140" s="106"/>
      <c r="AL140" s="106"/>
      <c r="AN140" s="64" t="s">
        <v>109</v>
      </c>
      <c r="AO140" s="45">
        <f t="shared" si="184"/>
        <v>-1.5259999999999536</v>
      </c>
      <c r="AP140" s="45">
        <f t="shared" si="185"/>
        <v>0.45399999999999885</v>
      </c>
      <c r="AQ140" s="45">
        <f t="shared" si="186"/>
        <v>-1.2469999999999999</v>
      </c>
      <c r="AR140" s="45">
        <f t="shared" si="187"/>
        <v>1.7129999999999654</v>
      </c>
      <c r="AS140" s="45">
        <f t="shared" si="188"/>
        <v>7.8000000000002956E-2</v>
      </c>
      <c r="AT140" s="45">
        <f t="shared" si="189"/>
        <v>-0.66600000000005366</v>
      </c>
      <c r="AU140" s="45">
        <f t="shared" si="190"/>
        <v>-2.7049999999999272</v>
      </c>
      <c r="AV140" s="45">
        <f t="shared" si="191"/>
        <v>-4.2179999999999893</v>
      </c>
      <c r="AW140" s="45">
        <f t="shared" si="192"/>
        <v>-1.3990000000000009</v>
      </c>
      <c r="AX140" s="45">
        <f t="shared" si="193"/>
        <v>-0.47300000000001319</v>
      </c>
      <c r="AY140" s="45">
        <f t="shared" si="194"/>
        <v>1.2300000000000182</v>
      </c>
      <c r="AZ140" s="45">
        <f t="shared" si="195"/>
        <v>-0.90700000000003911</v>
      </c>
      <c r="BA140" s="45">
        <f t="shared" si="196"/>
        <v>0.3779999999999859</v>
      </c>
      <c r="BB140" s="45">
        <f t="shared" si="197"/>
        <v>-1.575999999999965</v>
      </c>
      <c r="BC140" s="45"/>
      <c r="BD140" s="45">
        <f t="shared" si="120"/>
        <v>-10.882999999999811</v>
      </c>
      <c r="BE140" s="17"/>
      <c r="BF140" s="165"/>
      <c r="BG140" s="167"/>
      <c r="BH140" s="170"/>
      <c r="BI140" s="36"/>
      <c r="BJ140" s="36"/>
      <c r="BK140" s="36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</row>
    <row r="141" spans="1:166" s="65" customFormat="1" ht="18" customHeight="1" x14ac:dyDescent="0.3">
      <c r="A141" s="95" t="s">
        <v>110</v>
      </c>
      <c r="B141" s="98">
        <v>314.73</v>
      </c>
      <c r="C141" s="96">
        <v>13.394</v>
      </c>
      <c r="D141" s="96">
        <v>80.713999999999999</v>
      </c>
      <c r="E141" s="96">
        <v>1077.835</v>
      </c>
      <c r="F141" s="96">
        <v>73.656000000000006</v>
      </c>
      <c r="G141" s="96">
        <v>317.96499999999997</v>
      </c>
      <c r="H141" s="96">
        <v>1089.146</v>
      </c>
      <c r="I141" s="96">
        <v>226.02199999999999</v>
      </c>
      <c r="J141" s="96">
        <v>520.39</v>
      </c>
      <c r="K141" s="96">
        <v>157.09100000000001</v>
      </c>
      <c r="L141" s="96">
        <v>806.35400000000004</v>
      </c>
      <c r="M141" s="96">
        <v>403.26900000000001</v>
      </c>
      <c r="N141" s="96">
        <v>325.73899999999998</v>
      </c>
      <c r="O141" s="96">
        <v>361.58</v>
      </c>
      <c r="P141" s="96">
        <v>0.66200000000000003</v>
      </c>
      <c r="Q141" s="97">
        <v>5768.5469999999996</v>
      </c>
      <c r="R141" s="106"/>
      <c r="S141" s="106" t="str">
        <f t="shared" si="182"/>
        <v>jul-20</v>
      </c>
      <c r="T141" s="107">
        <f t="shared" ref="T141:AI141" si="206">B141-B129</f>
        <v>-8.0310000000000059</v>
      </c>
      <c r="U141" s="107">
        <f t="shared" si="206"/>
        <v>-0.22100000000000009</v>
      </c>
      <c r="V141" s="107">
        <f t="shared" si="206"/>
        <v>-5.2090000000000032</v>
      </c>
      <c r="W141" s="107">
        <f t="shared" si="206"/>
        <v>-28.66599999999994</v>
      </c>
      <c r="X141" s="107">
        <f t="shared" si="206"/>
        <v>-0.8539999999999992</v>
      </c>
      <c r="Y141" s="107">
        <f t="shared" si="206"/>
        <v>-128.56200000000001</v>
      </c>
      <c r="Z141" s="107">
        <f t="shared" si="206"/>
        <v>-32.382000000000062</v>
      </c>
      <c r="AA141" s="107">
        <f t="shared" si="206"/>
        <v>-35.071000000000026</v>
      </c>
      <c r="AB141" s="107">
        <f t="shared" si="206"/>
        <v>-18.648000000000025</v>
      </c>
      <c r="AC141" s="107">
        <f t="shared" si="206"/>
        <v>-3.4230000000000018</v>
      </c>
      <c r="AD141" s="107">
        <f t="shared" si="206"/>
        <v>-16.197000000000003</v>
      </c>
      <c r="AE141" s="107">
        <f t="shared" si="206"/>
        <v>-14.118999999999971</v>
      </c>
      <c r="AF141" s="107">
        <f t="shared" si="206"/>
        <v>1.0339999999999918</v>
      </c>
      <c r="AG141" s="107">
        <f t="shared" si="206"/>
        <v>-20.585000000000036</v>
      </c>
      <c r="AH141" s="107">
        <f t="shared" si="206"/>
        <v>-0.21099999999999997</v>
      </c>
      <c r="AI141" s="107">
        <f t="shared" si="206"/>
        <v>-311.14499999999953</v>
      </c>
      <c r="AJ141" s="106"/>
      <c r="AK141" s="106"/>
      <c r="AL141" s="106"/>
      <c r="AN141" s="64" t="s">
        <v>110</v>
      </c>
      <c r="AO141" s="45">
        <f t="shared" si="184"/>
        <v>-3.1850000000000023</v>
      </c>
      <c r="AP141" s="45">
        <f t="shared" si="185"/>
        <v>0.28700000000000081</v>
      </c>
      <c r="AQ141" s="45">
        <f t="shared" si="186"/>
        <v>-1.1209999999999951</v>
      </c>
      <c r="AR141" s="45">
        <f t="shared" si="187"/>
        <v>2.2950000000000728</v>
      </c>
      <c r="AS141" s="45">
        <f t="shared" si="188"/>
        <v>3.0000000000001137E-2</v>
      </c>
      <c r="AT141" s="45">
        <f t="shared" si="189"/>
        <v>-3.9159999999999968</v>
      </c>
      <c r="AU141" s="45">
        <f t="shared" si="190"/>
        <v>-0.78800000000001091</v>
      </c>
      <c r="AV141" s="45">
        <f t="shared" si="191"/>
        <v>-3.8600000000000136</v>
      </c>
      <c r="AW141" s="45">
        <f t="shared" si="192"/>
        <v>-0.60099999999999909</v>
      </c>
      <c r="AX141" s="45">
        <f t="shared" si="193"/>
        <v>-8.0999999999988859E-2</v>
      </c>
      <c r="AY141" s="45">
        <f t="shared" si="194"/>
        <v>5.2300000000000182</v>
      </c>
      <c r="AZ141" s="45">
        <f t="shared" si="195"/>
        <v>-1.7869999999999777</v>
      </c>
      <c r="BA141" s="45">
        <f t="shared" si="196"/>
        <v>1.3509999999999991</v>
      </c>
      <c r="BB141" s="45">
        <f t="shared" si="197"/>
        <v>-1.8400000000000318</v>
      </c>
      <c r="BC141" s="45"/>
      <c r="BD141" s="45">
        <f t="shared" si="120"/>
        <v>-8.0090000000000146</v>
      </c>
      <c r="BE141" s="17"/>
      <c r="BF141" s="165"/>
      <c r="BG141" s="167"/>
      <c r="BH141" s="170"/>
      <c r="BI141" s="36"/>
      <c r="BJ141" s="36"/>
      <c r="BK141" s="36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</row>
    <row r="142" spans="1:166" s="65" customFormat="1" ht="18" customHeight="1" x14ac:dyDescent="0.3">
      <c r="A142" s="95" t="s">
        <v>111</v>
      </c>
      <c r="B142" s="98">
        <v>313.01299999999998</v>
      </c>
      <c r="C142" s="96">
        <v>13.231999999999999</v>
      </c>
      <c r="D142" s="96">
        <v>80.460999999999999</v>
      </c>
      <c r="E142" s="96">
        <v>1080.1859999999999</v>
      </c>
      <c r="F142" s="96">
        <v>73.671999999999997</v>
      </c>
      <c r="G142" s="96">
        <v>320.589</v>
      </c>
      <c r="H142" s="96">
        <v>1089.0419999999999</v>
      </c>
      <c r="I142" s="96">
        <v>222.14400000000001</v>
      </c>
      <c r="J142" s="96">
        <v>518.399</v>
      </c>
      <c r="K142" s="96">
        <v>156.477</v>
      </c>
      <c r="L142" s="96">
        <v>812.30799999999999</v>
      </c>
      <c r="M142" s="96">
        <v>402.41899999999998</v>
      </c>
      <c r="N142" s="96">
        <v>326.68400000000003</v>
      </c>
      <c r="O142" s="96">
        <v>360.858</v>
      </c>
      <c r="P142" s="96">
        <v>0.53700000000000003</v>
      </c>
      <c r="Q142" s="97">
        <v>5770.0209999999997</v>
      </c>
      <c r="R142" s="106"/>
      <c r="S142" s="106" t="str">
        <f t="shared" si="182"/>
        <v>ago-20</v>
      </c>
      <c r="T142" s="107">
        <f t="shared" ref="T142:AI142" si="207">B142-B130</f>
        <v>-7.4900000000000091</v>
      </c>
      <c r="U142" s="107">
        <f t="shared" si="207"/>
        <v>-0.58200000000000074</v>
      </c>
      <c r="V142" s="107">
        <f t="shared" si="207"/>
        <v>-5.5529999999999973</v>
      </c>
      <c r="W142" s="107">
        <f t="shared" si="207"/>
        <v>-23.096000000000004</v>
      </c>
      <c r="X142" s="107">
        <f t="shared" si="207"/>
        <v>-0.87199999999999989</v>
      </c>
      <c r="Y142" s="107">
        <f t="shared" si="207"/>
        <v>-123.27300000000002</v>
      </c>
      <c r="Z142" s="107">
        <f t="shared" si="207"/>
        <v>-31.726000000000113</v>
      </c>
      <c r="AA142" s="107">
        <f t="shared" si="207"/>
        <v>-39.048999999999978</v>
      </c>
      <c r="AB142" s="107">
        <f t="shared" si="207"/>
        <v>-19.802999999999997</v>
      </c>
      <c r="AC142" s="107">
        <f t="shared" si="207"/>
        <v>-3.7959999999999923</v>
      </c>
      <c r="AD142" s="107">
        <f t="shared" si="207"/>
        <v>-9.3580000000000609</v>
      </c>
      <c r="AE142" s="107">
        <f t="shared" si="207"/>
        <v>-16.956000000000017</v>
      </c>
      <c r="AF142" s="107">
        <f t="shared" si="207"/>
        <v>1.6240000000000236</v>
      </c>
      <c r="AG142" s="107">
        <f t="shared" si="207"/>
        <v>-20.916999999999973</v>
      </c>
      <c r="AH142" s="107">
        <f t="shared" si="207"/>
        <v>-0.28599999999999992</v>
      </c>
      <c r="AI142" s="107">
        <f t="shared" si="207"/>
        <v>-301.13300000000163</v>
      </c>
      <c r="AJ142" s="106"/>
      <c r="AK142" s="106"/>
      <c r="AL142" s="106"/>
      <c r="AN142" s="64" t="s">
        <v>111</v>
      </c>
      <c r="AO142" s="45">
        <f t="shared" si="184"/>
        <v>-1.7170000000000414</v>
      </c>
      <c r="AP142" s="45">
        <f t="shared" si="185"/>
        <v>-0.16200000000000081</v>
      </c>
      <c r="AQ142" s="45">
        <f t="shared" si="186"/>
        <v>-0.25300000000000011</v>
      </c>
      <c r="AR142" s="45">
        <f t="shared" si="187"/>
        <v>2.3509999999998854</v>
      </c>
      <c r="AS142" s="45">
        <f t="shared" si="188"/>
        <v>1.5999999999991132E-2</v>
      </c>
      <c r="AT142" s="45">
        <f t="shared" si="189"/>
        <v>2.6240000000000236</v>
      </c>
      <c r="AU142" s="45">
        <f t="shared" si="190"/>
        <v>-0.10400000000004184</v>
      </c>
      <c r="AV142" s="45">
        <f t="shared" si="191"/>
        <v>-3.8779999999999859</v>
      </c>
      <c r="AW142" s="45">
        <f t="shared" si="192"/>
        <v>-1.9909999999999854</v>
      </c>
      <c r="AX142" s="45">
        <f t="shared" si="193"/>
        <v>-0.61400000000000432</v>
      </c>
      <c r="AY142" s="45">
        <f t="shared" si="194"/>
        <v>5.9539999999999509</v>
      </c>
      <c r="AZ142" s="45">
        <f t="shared" si="195"/>
        <v>-0.85000000000002274</v>
      </c>
      <c r="BA142" s="45">
        <f t="shared" si="196"/>
        <v>0.94500000000005002</v>
      </c>
      <c r="BB142" s="45">
        <f t="shared" si="197"/>
        <v>-0.72199999999997999</v>
      </c>
      <c r="BC142" s="45"/>
      <c r="BD142" s="45">
        <f t="shared" si="120"/>
        <v>1.4740000000001601</v>
      </c>
      <c r="BE142" s="17"/>
      <c r="BF142" s="165"/>
      <c r="BG142" s="167"/>
      <c r="BH142" s="171"/>
      <c r="BI142" s="36"/>
      <c r="BJ142" s="36"/>
      <c r="BK142" s="36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</row>
    <row r="143" spans="1:166" s="65" customFormat="1" ht="18" customHeight="1" x14ac:dyDescent="0.3">
      <c r="A143" s="95" t="s">
        <v>112</v>
      </c>
      <c r="B143" s="98">
        <v>313.19</v>
      </c>
      <c r="C143" s="96">
        <v>13.016999999999999</v>
      </c>
      <c r="D143" s="96">
        <v>79.896000000000001</v>
      </c>
      <c r="E143" s="96">
        <v>1085.04</v>
      </c>
      <c r="F143" s="96">
        <v>73.739999999999995</v>
      </c>
      <c r="G143" s="96">
        <v>327.13799999999998</v>
      </c>
      <c r="H143" s="96">
        <v>1088.865</v>
      </c>
      <c r="I143" s="96">
        <v>218.91900000000001</v>
      </c>
      <c r="J143" s="96">
        <v>518.14400000000001</v>
      </c>
      <c r="K143" s="96">
        <v>156.74299999999999</v>
      </c>
      <c r="L143" s="96">
        <v>816.58</v>
      </c>
      <c r="M143" s="96">
        <v>400.471</v>
      </c>
      <c r="N143" s="96">
        <v>327.55700000000002</v>
      </c>
      <c r="O143" s="96">
        <v>361.07400000000001</v>
      </c>
      <c r="P143" s="96">
        <v>0.51600000000000001</v>
      </c>
      <c r="Q143" s="97">
        <v>5780.8899999999994</v>
      </c>
      <c r="R143" s="106"/>
      <c r="S143" s="106" t="str">
        <f t="shared" si="182"/>
        <v>sep-20</v>
      </c>
      <c r="T143" s="107">
        <f t="shared" ref="T143:AI143" si="208">B143-B131</f>
        <v>-7.9069999999999823</v>
      </c>
      <c r="U143" s="107">
        <f t="shared" si="208"/>
        <v>-0.24699999999999989</v>
      </c>
      <c r="V143" s="107">
        <f t="shared" si="208"/>
        <v>-6.0999999999999943</v>
      </c>
      <c r="W143" s="107">
        <f t="shared" si="208"/>
        <v>-10.873000000000047</v>
      </c>
      <c r="X143" s="107">
        <f t="shared" si="208"/>
        <v>-0.68600000000000705</v>
      </c>
      <c r="Y143" s="107">
        <f t="shared" si="208"/>
        <v>-106.404</v>
      </c>
      <c r="Z143" s="107">
        <f t="shared" si="208"/>
        <v>-26.692000000000007</v>
      </c>
      <c r="AA143" s="107">
        <f t="shared" si="208"/>
        <v>-41.042999999999978</v>
      </c>
      <c r="AB143" s="107">
        <f t="shared" si="208"/>
        <v>-18.577999999999975</v>
      </c>
      <c r="AC143" s="107">
        <f t="shared" si="208"/>
        <v>-3.7129999999999939</v>
      </c>
      <c r="AD143" s="107">
        <f t="shared" si="208"/>
        <v>-2.0489999999999782</v>
      </c>
      <c r="AE143" s="107">
        <f t="shared" si="208"/>
        <v>-19.680000000000007</v>
      </c>
      <c r="AF143" s="107">
        <f t="shared" si="208"/>
        <v>2.8249999999999886</v>
      </c>
      <c r="AG143" s="107">
        <f t="shared" si="208"/>
        <v>-19.479999999999961</v>
      </c>
      <c r="AH143" s="107">
        <f t="shared" si="208"/>
        <v>-0.33299999999999996</v>
      </c>
      <c r="AI143" s="107">
        <f t="shared" si="208"/>
        <v>-260.96000000000095</v>
      </c>
      <c r="AJ143" s="106"/>
      <c r="AK143" s="106"/>
      <c r="AL143" s="106"/>
      <c r="AN143" s="64" t="s">
        <v>112</v>
      </c>
      <c r="AO143" s="45">
        <f t="shared" si="184"/>
        <v>0.17700000000002092</v>
      </c>
      <c r="AP143" s="45">
        <f t="shared" si="185"/>
        <v>-0.21499999999999986</v>
      </c>
      <c r="AQ143" s="45">
        <f t="shared" si="186"/>
        <v>-0.56499999999999773</v>
      </c>
      <c r="AR143" s="45">
        <f t="shared" si="187"/>
        <v>4.8540000000000418</v>
      </c>
      <c r="AS143" s="45">
        <f t="shared" si="188"/>
        <v>6.799999999999784E-2</v>
      </c>
      <c r="AT143" s="45">
        <f t="shared" si="189"/>
        <v>6.5489999999999782</v>
      </c>
      <c r="AU143" s="45">
        <f t="shared" si="190"/>
        <v>-0.17699999999990723</v>
      </c>
      <c r="AV143" s="45">
        <f t="shared" si="191"/>
        <v>-3.2249999999999943</v>
      </c>
      <c r="AW143" s="45">
        <f t="shared" si="192"/>
        <v>-0.25499999999999545</v>
      </c>
      <c r="AX143" s="45">
        <f t="shared" si="193"/>
        <v>0.26599999999999113</v>
      </c>
      <c r="AY143" s="45">
        <f t="shared" si="194"/>
        <v>4.2720000000000482</v>
      </c>
      <c r="AZ143" s="45">
        <f t="shared" si="195"/>
        <v>-1.9479999999999791</v>
      </c>
      <c r="BA143" s="45">
        <f t="shared" si="196"/>
        <v>0.87299999999999045</v>
      </c>
      <c r="BB143" s="45">
        <f t="shared" si="197"/>
        <v>0.21600000000000819</v>
      </c>
      <c r="BC143" s="45"/>
      <c r="BD143" s="45">
        <f t="shared" si="120"/>
        <v>10.868999999999687</v>
      </c>
      <c r="BE143" s="17"/>
      <c r="BF143" s="165"/>
      <c r="BG143" s="167" t="s">
        <v>40</v>
      </c>
      <c r="BH143" s="169" t="str">
        <f>BA2</f>
        <v>Servicios sociales 
y de salud</v>
      </c>
      <c r="BI143" s="36"/>
      <c r="BJ143" s="36"/>
      <c r="BK143" s="36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</row>
    <row r="144" spans="1:166" s="65" customFormat="1" ht="18" customHeight="1" x14ac:dyDescent="0.3">
      <c r="A144" s="95" t="s">
        <v>113</v>
      </c>
      <c r="B144" s="98">
        <v>312.79399999999998</v>
      </c>
      <c r="C144" s="96">
        <v>13.199</v>
      </c>
      <c r="D144" s="96">
        <v>79.078000000000003</v>
      </c>
      <c r="E144" s="96">
        <v>1088.7</v>
      </c>
      <c r="F144" s="96">
        <v>73.724000000000004</v>
      </c>
      <c r="G144" s="96">
        <v>335.05399999999997</v>
      </c>
      <c r="H144" s="96">
        <v>1089.059</v>
      </c>
      <c r="I144" s="96">
        <v>216.511</v>
      </c>
      <c r="J144" s="96">
        <v>516.57899999999995</v>
      </c>
      <c r="K144" s="96">
        <v>156.41800000000001</v>
      </c>
      <c r="L144" s="96">
        <v>824.23500000000001</v>
      </c>
      <c r="M144" s="96">
        <v>399.30399999999997</v>
      </c>
      <c r="N144" s="96">
        <v>327.995</v>
      </c>
      <c r="O144" s="96">
        <v>361.92899999999997</v>
      </c>
      <c r="P144" s="96">
        <v>0.47599999999999998</v>
      </c>
      <c r="Q144" s="97">
        <v>5795.0550000000003</v>
      </c>
      <c r="R144" s="106"/>
      <c r="S144" s="106" t="str">
        <f t="shared" si="182"/>
        <v>oct-20</v>
      </c>
      <c r="T144" s="107">
        <f t="shared" ref="T144:AI144" si="209">B144-B132</f>
        <v>-11.605000000000018</v>
      </c>
      <c r="U144" s="107">
        <f t="shared" si="209"/>
        <v>-9.8000000000000753E-2</v>
      </c>
      <c r="V144" s="107">
        <f t="shared" si="209"/>
        <v>-6.8889999999999958</v>
      </c>
      <c r="W144" s="107">
        <f t="shared" si="209"/>
        <v>-2.5650000000000546</v>
      </c>
      <c r="X144" s="107">
        <f t="shared" si="209"/>
        <v>-0.74199999999999022</v>
      </c>
      <c r="Y144" s="107">
        <f t="shared" si="209"/>
        <v>-89.05800000000005</v>
      </c>
      <c r="Z144" s="107">
        <f t="shared" si="209"/>
        <v>-25.251999999999953</v>
      </c>
      <c r="AA144" s="107">
        <f t="shared" si="209"/>
        <v>-44.534999999999997</v>
      </c>
      <c r="AB144" s="107">
        <f t="shared" si="209"/>
        <v>-21.216000000000008</v>
      </c>
      <c r="AC144" s="107">
        <f t="shared" si="209"/>
        <v>-3.6310000000000002</v>
      </c>
      <c r="AD144" s="107">
        <f t="shared" si="209"/>
        <v>-0.15399999999999636</v>
      </c>
      <c r="AE144" s="107">
        <f t="shared" si="209"/>
        <v>-21.015000000000043</v>
      </c>
      <c r="AF144" s="107">
        <f t="shared" si="209"/>
        <v>2.6990000000000123</v>
      </c>
      <c r="AG144" s="107">
        <f t="shared" si="209"/>
        <v>-19.950000000000045</v>
      </c>
      <c r="AH144" s="107">
        <f t="shared" si="209"/>
        <v>-0.373</v>
      </c>
      <c r="AI144" s="107">
        <f t="shared" si="209"/>
        <v>-244.38400000000001</v>
      </c>
      <c r="AJ144" s="106"/>
      <c r="AK144" s="106"/>
      <c r="AL144" s="106"/>
      <c r="AN144" s="64" t="s">
        <v>113</v>
      </c>
      <c r="AO144" s="45">
        <f t="shared" si="184"/>
        <v>-0.39600000000001501</v>
      </c>
      <c r="AP144" s="45">
        <f t="shared" si="185"/>
        <v>0.18200000000000038</v>
      </c>
      <c r="AQ144" s="45">
        <f t="shared" si="186"/>
        <v>-0.81799999999999784</v>
      </c>
      <c r="AR144" s="45">
        <f t="shared" si="187"/>
        <v>3.6600000000000819</v>
      </c>
      <c r="AS144" s="45">
        <f t="shared" si="188"/>
        <v>-1.5999999999991132E-2</v>
      </c>
      <c r="AT144" s="45">
        <f t="shared" si="189"/>
        <v>7.9159999999999968</v>
      </c>
      <c r="AU144" s="45">
        <f t="shared" si="190"/>
        <v>0.19399999999995998</v>
      </c>
      <c r="AV144" s="45">
        <f t="shared" si="191"/>
        <v>-2.4080000000000155</v>
      </c>
      <c r="AW144" s="45">
        <f t="shared" si="192"/>
        <v>-1.5650000000000546</v>
      </c>
      <c r="AX144" s="45">
        <f t="shared" si="193"/>
        <v>-0.32499999999998863</v>
      </c>
      <c r="AY144" s="45">
        <f t="shared" si="194"/>
        <v>7.6549999999999727</v>
      </c>
      <c r="AZ144" s="45">
        <f t="shared" si="195"/>
        <v>-1.16700000000003</v>
      </c>
      <c r="BA144" s="45">
        <f t="shared" si="196"/>
        <v>0.43799999999998818</v>
      </c>
      <c r="BB144" s="45">
        <f t="shared" si="197"/>
        <v>0.85499999999996135</v>
      </c>
      <c r="BC144" s="45"/>
      <c r="BD144" s="45">
        <f t="shared" si="120"/>
        <v>14.165000000000873</v>
      </c>
      <c r="BE144" s="17"/>
      <c r="BF144" s="165"/>
      <c r="BG144" s="167"/>
      <c r="BH144" s="170"/>
      <c r="BI144" s="36"/>
      <c r="BJ144" s="36"/>
      <c r="BK144" s="36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</row>
    <row r="145" spans="1:166" s="65" customFormat="1" ht="18" customHeight="1" x14ac:dyDescent="0.3">
      <c r="A145" s="95" t="s">
        <v>114</v>
      </c>
      <c r="B145" s="98">
        <v>317.99599999999998</v>
      </c>
      <c r="C145" s="96">
        <v>13.000999999999999</v>
      </c>
      <c r="D145" s="96">
        <v>78.885000000000005</v>
      </c>
      <c r="E145" s="96">
        <v>1093.579</v>
      </c>
      <c r="F145" s="96">
        <v>73.771000000000001</v>
      </c>
      <c r="G145" s="96">
        <v>341.34199999999998</v>
      </c>
      <c r="H145" s="96">
        <v>1091.0350000000001</v>
      </c>
      <c r="I145" s="96">
        <v>215.19499999999999</v>
      </c>
      <c r="J145" s="96">
        <v>516.45899999999995</v>
      </c>
      <c r="K145" s="96">
        <v>156.03399999999999</v>
      </c>
      <c r="L145" s="96">
        <v>830.54100000000005</v>
      </c>
      <c r="M145" s="96">
        <v>398.18400000000003</v>
      </c>
      <c r="N145" s="96">
        <v>327.75</v>
      </c>
      <c r="O145" s="96">
        <v>362.56299999999999</v>
      </c>
      <c r="P145" s="96">
        <v>0.48299999999999998</v>
      </c>
      <c r="Q145" s="97">
        <v>5816.8180000000002</v>
      </c>
      <c r="R145" s="106"/>
      <c r="S145" s="106" t="str">
        <f t="shared" si="182"/>
        <v>nov-20</v>
      </c>
      <c r="T145" s="107">
        <f t="shared" ref="T145:AI145" si="210">B145-B133</f>
        <v>-10.608000000000004</v>
      </c>
      <c r="U145" s="107">
        <f t="shared" si="210"/>
        <v>0.55299999999999905</v>
      </c>
      <c r="V145" s="107">
        <f t="shared" si="210"/>
        <v>-6.9089999999999918</v>
      </c>
      <c r="W145" s="107">
        <f t="shared" si="210"/>
        <v>6.0869999999999891</v>
      </c>
      <c r="X145" s="107">
        <f t="shared" si="210"/>
        <v>-0.56000000000000227</v>
      </c>
      <c r="Y145" s="107">
        <f t="shared" si="210"/>
        <v>-74.557000000000016</v>
      </c>
      <c r="Z145" s="107">
        <f t="shared" si="210"/>
        <v>-22.755999999999858</v>
      </c>
      <c r="AA145" s="107">
        <f t="shared" si="210"/>
        <v>-48.538000000000011</v>
      </c>
      <c r="AB145" s="107">
        <f t="shared" si="210"/>
        <v>-20.581000000000017</v>
      </c>
      <c r="AC145" s="107">
        <f t="shared" si="210"/>
        <v>-3.8120000000000118</v>
      </c>
      <c r="AD145" s="107">
        <f t="shared" si="210"/>
        <v>2.8810000000000855</v>
      </c>
      <c r="AE145" s="107">
        <f t="shared" si="210"/>
        <v>-20.127999999999986</v>
      </c>
      <c r="AF145" s="107">
        <f t="shared" si="210"/>
        <v>2.3589999999999804</v>
      </c>
      <c r="AG145" s="107">
        <f t="shared" si="210"/>
        <v>-19.363</v>
      </c>
      <c r="AH145" s="107">
        <f t="shared" si="210"/>
        <v>-0.39400000000000002</v>
      </c>
      <c r="AI145" s="107">
        <f t="shared" si="210"/>
        <v>-216.32600000000002</v>
      </c>
      <c r="AJ145" s="106"/>
      <c r="AK145" s="106"/>
      <c r="AL145" s="106"/>
      <c r="AN145" s="64" t="s">
        <v>114</v>
      </c>
      <c r="AO145" s="45">
        <f t="shared" si="184"/>
        <v>5.2019999999999982</v>
      </c>
      <c r="AP145" s="45">
        <f t="shared" si="185"/>
        <v>-0.1980000000000004</v>
      </c>
      <c r="AQ145" s="45">
        <f t="shared" si="186"/>
        <v>-0.19299999999999784</v>
      </c>
      <c r="AR145" s="45">
        <f t="shared" si="187"/>
        <v>4.8789999999999054</v>
      </c>
      <c r="AS145" s="45">
        <f t="shared" si="188"/>
        <v>4.6999999999997044E-2</v>
      </c>
      <c r="AT145" s="45">
        <f t="shared" si="189"/>
        <v>6.2880000000000109</v>
      </c>
      <c r="AU145" s="45">
        <f t="shared" si="190"/>
        <v>1.9760000000001128</v>
      </c>
      <c r="AV145" s="45">
        <f t="shared" si="191"/>
        <v>-1.3160000000000025</v>
      </c>
      <c r="AW145" s="45">
        <f t="shared" si="192"/>
        <v>-0.12000000000000455</v>
      </c>
      <c r="AX145" s="45">
        <f t="shared" si="193"/>
        <v>-0.38400000000001455</v>
      </c>
      <c r="AY145" s="45">
        <f t="shared" si="194"/>
        <v>6.30600000000004</v>
      </c>
      <c r="AZ145" s="45">
        <f t="shared" si="195"/>
        <v>-1.1199999999999477</v>
      </c>
      <c r="BA145" s="45">
        <f t="shared" si="196"/>
        <v>-0.24500000000000455</v>
      </c>
      <c r="BB145" s="45">
        <f t="shared" si="197"/>
        <v>0.63400000000001455</v>
      </c>
      <c r="BC145" s="45"/>
      <c r="BD145" s="45">
        <f t="shared" si="120"/>
        <v>21.76299999999992</v>
      </c>
      <c r="BE145" s="17"/>
      <c r="BF145" s="165"/>
      <c r="BG145" s="167"/>
      <c r="BH145" s="170"/>
      <c r="BI145" s="36"/>
      <c r="BJ145" s="36"/>
      <c r="BK145" s="36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</row>
    <row r="146" spans="1:166" s="65" customFormat="1" ht="18" customHeight="1" x14ac:dyDescent="0.3">
      <c r="A146" s="95" t="s">
        <v>115</v>
      </c>
      <c r="B146" s="98">
        <v>319.363</v>
      </c>
      <c r="C146" s="96">
        <v>12.442</v>
      </c>
      <c r="D146" s="96">
        <v>78.843000000000004</v>
      </c>
      <c r="E146" s="96">
        <v>1094.2080000000001</v>
      </c>
      <c r="F146" s="96">
        <v>73.933000000000007</v>
      </c>
      <c r="G146" s="96">
        <v>335.42099999999999</v>
      </c>
      <c r="H146" s="96">
        <v>1097.4100000000001</v>
      </c>
      <c r="I146" s="96">
        <v>218.035</v>
      </c>
      <c r="J146" s="96">
        <v>515.87599999999998</v>
      </c>
      <c r="K146" s="96">
        <v>155.43299999999999</v>
      </c>
      <c r="L146" s="96">
        <v>836.80600000000004</v>
      </c>
      <c r="M146" s="96">
        <v>396.56900000000002</v>
      </c>
      <c r="N146" s="96">
        <v>327.17399999999998</v>
      </c>
      <c r="O146" s="96">
        <v>364.05700000000002</v>
      </c>
      <c r="P146" s="96">
        <v>0.44400000000000001</v>
      </c>
      <c r="Q146" s="97">
        <v>5826.014000000001</v>
      </c>
      <c r="R146" s="106"/>
      <c r="S146" s="106" t="str">
        <f t="shared" si="182"/>
        <v>dic-20</v>
      </c>
      <c r="T146" s="107">
        <f t="shared" ref="T146:AI146" si="211">B146-B134</f>
        <v>-6.6890000000000214</v>
      </c>
      <c r="U146" s="107">
        <f t="shared" si="211"/>
        <v>0.22199999999999953</v>
      </c>
      <c r="V146" s="107">
        <f t="shared" si="211"/>
        <v>-6.5369999999999919</v>
      </c>
      <c r="W146" s="107">
        <f t="shared" si="211"/>
        <v>10.0150000000001</v>
      </c>
      <c r="X146" s="107">
        <f t="shared" si="211"/>
        <v>-0.22699999999998965</v>
      </c>
      <c r="Y146" s="107">
        <f t="shared" si="211"/>
        <v>-61.673000000000002</v>
      </c>
      <c r="Z146" s="107">
        <f t="shared" si="211"/>
        <v>-23.691000000000031</v>
      </c>
      <c r="AA146" s="107">
        <f t="shared" si="211"/>
        <v>-50.25800000000001</v>
      </c>
      <c r="AB146" s="107">
        <f t="shared" si="211"/>
        <v>-20.589000000000055</v>
      </c>
      <c r="AC146" s="107">
        <f t="shared" si="211"/>
        <v>-3.3720000000000141</v>
      </c>
      <c r="AD146" s="107">
        <f t="shared" si="211"/>
        <v>3.9569999999999936</v>
      </c>
      <c r="AE146" s="107">
        <f t="shared" si="211"/>
        <v>-16.097999999999956</v>
      </c>
      <c r="AF146" s="107">
        <f t="shared" si="211"/>
        <v>1.2810000000000059</v>
      </c>
      <c r="AG146" s="107">
        <f t="shared" si="211"/>
        <v>-20.599999999999966</v>
      </c>
      <c r="AH146" s="107">
        <f t="shared" si="211"/>
        <v>-0.43</v>
      </c>
      <c r="AI146" s="107">
        <f t="shared" si="211"/>
        <v>-194.6889999999994</v>
      </c>
      <c r="AJ146" s="106"/>
      <c r="AK146" s="106"/>
      <c r="AL146" s="106"/>
      <c r="AN146" s="64" t="s">
        <v>115</v>
      </c>
      <c r="AO146" s="45">
        <f t="shared" si="184"/>
        <v>1.3670000000000186</v>
      </c>
      <c r="AP146" s="45">
        <f t="shared" si="185"/>
        <v>-0.55899999999999928</v>
      </c>
      <c r="AQ146" s="45">
        <f t="shared" si="186"/>
        <v>-4.2000000000001592E-2</v>
      </c>
      <c r="AR146" s="45">
        <f t="shared" si="187"/>
        <v>0.62900000000013279</v>
      </c>
      <c r="AS146" s="45">
        <f t="shared" si="188"/>
        <v>0.16200000000000614</v>
      </c>
      <c r="AT146" s="45">
        <f t="shared" si="189"/>
        <v>-5.9209999999999923</v>
      </c>
      <c r="AU146" s="45">
        <f t="shared" si="190"/>
        <v>6.375</v>
      </c>
      <c r="AV146" s="45">
        <f t="shared" si="191"/>
        <v>2.8400000000000034</v>
      </c>
      <c r="AW146" s="45">
        <f t="shared" si="192"/>
        <v>-0.58299999999996999</v>
      </c>
      <c r="AX146" s="45">
        <f t="shared" si="193"/>
        <v>-0.60099999999999909</v>
      </c>
      <c r="AY146" s="45">
        <f t="shared" si="194"/>
        <v>6.2649999999999864</v>
      </c>
      <c r="AZ146" s="45">
        <f t="shared" si="195"/>
        <v>-1.6150000000000091</v>
      </c>
      <c r="BA146" s="45">
        <f t="shared" si="196"/>
        <v>-0.57600000000002183</v>
      </c>
      <c r="BB146" s="45">
        <f t="shared" si="197"/>
        <v>1.4940000000000282</v>
      </c>
      <c r="BC146" s="45"/>
      <c r="BD146" s="45">
        <f t="shared" si="120"/>
        <v>9.1960000000008222</v>
      </c>
      <c r="BE146" s="17"/>
      <c r="BF146" s="166"/>
      <c r="BG146" s="167"/>
      <c r="BH146" s="171"/>
      <c r="BI146" s="36"/>
      <c r="BJ146" s="36"/>
      <c r="BK146" s="36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</row>
    <row r="147" spans="1:166" s="65" customFormat="1" ht="18" customHeight="1" x14ac:dyDescent="0.3">
      <c r="A147" s="95" t="s">
        <v>116</v>
      </c>
      <c r="B147" s="98">
        <v>322.78500000000003</v>
      </c>
      <c r="C147" s="96">
        <v>13.526</v>
      </c>
      <c r="D147" s="96">
        <v>80.156000000000006</v>
      </c>
      <c r="E147" s="96">
        <v>1097.749</v>
      </c>
      <c r="F147" s="96">
        <v>74.072999999999993</v>
      </c>
      <c r="G147" s="96">
        <v>339.45600000000002</v>
      </c>
      <c r="H147" s="96">
        <v>1101.2850000000001</v>
      </c>
      <c r="I147" s="96">
        <v>224.05199999999999</v>
      </c>
      <c r="J147" s="96">
        <v>516.61599999999999</v>
      </c>
      <c r="K147" s="96">
        <v>155.41200000000001</v>
      </c>
      <c r="L147" s="96">
        <v>843.98199999999997</v>
      </c>
      <c r="M147" s="96">
        <v>388.32400000000001</v>
      </c>
      <c r="N147" s="96">
        <v>327.63799999999998</v>
      </c>
      <c r="O147" s="96">
        <v>365.161</v>
      </c>
      <c r="P147" s="96">
        <v>0.378</v>
      </c>
      <c r="Q147" s="97">
        <v>5850.5929999999998</v>
      </c>
      <c r="R147" s="106"/>
      <c r="S147" s="106" t="str">
        <f t="shared" si="182"/>
        <v>ene-21</v>
      </c>
      <c r="T147" s="107">
        <f t="shared" ref="T147:AI147" si="212">B147-B135</f>
        <v>-5.1789999999999736</v>
      </c>
      <c r="U147" s="107">
        <f t="shared" si="212"/>
        <v>0.12899999999999956</v>
      </c>
      <c r="V147" s="107">
        <f t="shared" si="212"/>
        <v>-4.7319999999999993</v>
      </c>
      <c r="W147" s="107">
        <f t="shared" si="212"/>
        <v>12.678000000000111</v>
      </c>
      <c r="X147" s="107">
        <f t="shared" si="212"/>
        <v>0.10299999999999443</v>
      </c>
      <c r="Y147" s="107">
        <f t="shared" si="212"/>
        <v>-47.048000000000002</v>
      </c>
      <c r="Z147" s="107">
        <f t="shared" si="212"/>
        <v>-24.101999999999862</v>
      </c>
      <c r="AA147" s="107">
        <f t="shared" si="212"/>
        <v>-57.822000000000031</v>
      </c>
      <c r="AB147" s="107">
        <f t="shared" si="212"/>
        <v>-19.654999999999973</v>
      </c>
      <c r="AC147" s="107">
        <f t="shared" si="212"/>
        <v>-4.025999999999982</v>
      </c>
      <c r="AD147" s="107">
        <f t="shared" si="212"/>
        <v>6.4679999999999609</v>
      </c>
      <c r="AE147" s="107">
        <f t="shared" si="212"/>
        <v>-9.26400000000001</v>
      </c>
      <c r="AF147" s="107">
        <f t="shared" si="212"/>
        <v>1.0529999999999973</v>
      </c>
      <c r="AG147" s="107">
        <f t="shared" si="212"/>
        <v>-19.463000000000022</v>
      </c>
      <c r="AH147" s="107">
        <f t="shared" si="212"/>
        <v>-0.48599999999999999</v>
      </c>
      <c r="AI147" s="107">
        <f t="shared" si="212"/>
        <v>-171.34599999999864</v>
      </c>
      <c r="AJ147" s="106"/>
      <c r="AK147" s="106"/>
      <c r="AL147" s="106"/>
      <c r="AN147" s="64" t="s">
        <v>116</v>
      </c>
      <c r="AO147" s="45">
        <f t="shared" si="184"/>
        <v>3.4220000000000255</v>
      </c>
      <c r="AP147" s="45">
        <f t="shared" si="185"/>
        <v>1.0839999999999996</v>
      </c>
      <c r="AQ147" s="45">
        <f t="shared" si="186"/>
        <v>1.3130000000000024</v>
      </c>
      <c r="AR147" s="45">
        <f t="shared" si="187"/>
        <v>3.54099999999994</v>
      </c>
      <c r="AS147" s="45">
        <f t="shared" si="188"/>
        <v>0.13999999999998636</v>
      </c>
      <c r="AT147" s="45">
        <f t="shared" si="189"/>
        <v>4.035000000000025</v>
      </c>
      <c r="AU147" s="45">
        <f t="shared" si="190"/>
        <v>3.875</v>
      </c>
      <c r="AV147" s="45">
        <f t="shared" si="191"/>
        <v>6.0169999999999959</v>
      </c>
      <c r="AW147" s="45">
        <f t="shared" si="192"/>
        <v>0.74000000000000909</v>
      </c>
      <c r="AX147" s="45">
        <f t="shared" si="193"/>
        <v>-2.0999999999986585E-2</v>
      </c>
      <c r="AY147" s="45">
        <f t="shared" si="194"/>
        <v>7.1759999999999309</v>
      </c>
      <c r="AZ147" s="45">
        <f t="shared" si="195"/>
        <v>-8.2450000000000045</v>
      </c>
      <c r="BA147" s="45">
        <f t="shared" si="196"/>
        <v>0.46399999999999864</v>
      </c>
      <c r="BB147" s="45">
        <f t="shared" si="197"/>
        <v>1.103999999999985</v>
      </c>
      <c r="BC147" s="45"/>
      <c r="BD147" s="45">
        <f t="shared" si="120"/>
        <v>24.578999999998814</v>
      </c>
      <c r="BE147" s="17"/>
      <c r="BF147" s="164">
        <v>2021</v>
      </c>
      <c r="BG147" s="167" t="s">
        <v>38</v>
      </c>
      <c r="BH147" s="168" t="str">
        <f>AT2</f>
        <v>Construcción</v>
      </c>
      <c r="BI147" s="36"/>
      <c r="BJ147" s="36"/>
      <c r="BK147" s="36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</row>
    <row r="148" spans="1:166" s="65" customFormat="1" ht="18" customHeight="1" x14ac:dyDescent="0.3">
      <c r="A148" s="95" t="s">
        <v>117</v>
      </c>
      <c r="B148" s="98">
        <v>328.601</v>
      </c>
      <c r="C148" s="96">
        <v>14.17</v>
      </c>
      <c r="D148" s="96">
        <v>80.41</v>
      </c>
      <c r="E148" s="96">
        <v>1104.02</v>
      </c>
      <c r="F148" s="96">
        <v>74.134</v>
      </c>
      <c r="G148" s="96">
        <v>347.048</v>
      </c>
      <c r="H148" s="96">
        <v>1101.008</v>
      </c>
      <c r="I148" s="96">
        <v>220.76400000000001</v>
      </c>
      <c r="J148" s="96">
        <v>516.04700000000003</v>
      </c>
      <c r="K148" s="96">
        <v>155.096</v>
      </c>
      <c r="L148" s="96">
        <v>848.25</v>
      </c>
      <c r="M148" s="96">
        <v>389.77800000000002</v>
      </c>
      <c r="N148" s="96">
        <v>327.81400000000002</v>
      </c>
      <c r="O148" s="96">
        <v>364.51499999999999</v>
      </c>
      <c r="P148" s="96">
        <v>0.35599999999999998</v>
      </c>
      <c r="Q148" s="97">
        <v>5872.0110000000013</v>
      </c>
      <c r="R148" s="106"/>
      <c r="S148" s="106" t="str">
        <f t="shared" si="182"/>
        <v>feb-21</v>
      </c>
      <c r="T148" s="107">
        <f t="shared" ref="T148:AI148" si="213">B148-B136</f>
        <v>-5.3870000000000005</v>
      </c>
      <c r="U148" s="107">
        <f t="shared" si="213"/>
        <v>0.28299999999999947</v>
      </c>
      <c r="V148" s="107">
        <f t="shared" si="213"/>
        <v>-4.6310000000000002</v>
      </c>
      <c r="W148" s="107">
        <f t="shared" si="213"/>
        <v>14.374000000000024</v>
      </c>
      <c r="X148" s="107">
        <f t="shared" si="213"/>
        <v>0.27700000000000102</v>
      </c>
      <c r="Y148" s="107">
        <f t="shared" si="213"/>
        <v>-33.375999999999976</v>
      </c>
      <c r="Z148" s="107">
        <f t="shared" si="213"/>
        <v>-21.550999999999931</v>
      </c>
      <c r="AA148" s="107">
        <f t="shared" si="213"/>
        <v>-59.329000000000008</v>
      </c>
      <c r="AB148" s="107">
        <f t="shared" si="213"/>
        <v>-19.668000000000006</v>
      </c>
      <c r="AC148" s="107">
        <f t="shared" si="213"/>
        <v>-3.9830000000000041</v>
      </c>
      <c r="AD148" s="107">
        <f t="shared" si="213"/>
        <v>6.8129999999999882</v>
      </c>
      <c r="AE148" s="107">
        <f t="shared" si="213"/>
        <v>-9.132000000000005</v>
      </c>
      <c r="AF148" s="107">
        <f t="shared" si="213"/>
        <v>1.4330000000000496</v>
      </c>
      <c r="AG148" s="107">
        <f t="shared" si="213"/>
        <v>-22</v>
      </c>
      <c r="AH148" s="107">
        <f t="shared" si="213"/>
        <v>-0.504</v>
      </c>
      <c r="AI148" s="107">
        <f t="shared" si="213"/>
        <v>-156.3809999999994</v>
      </c>
      <c r="AJ148" s="106"/>
      <c r="AK148" s="106"/>
      <c r="AL148" s="106"/>
      <c r="AN148" s="64" t="s">
        <v>117</v>
      </c>
      <c r="AO148" s="45">
        <f t="shared" si="184"/>
        <v>5.8159999999999741</v>
      </c>
      <c r="AP148" s="45">
        <f t="shared" si="185"/>
        <v>0.64400000000000013</v>
      </c>
      <c r="AQ148" s="45">
        <f t="shared" si="186"/>
        <v>0.25399999999999068</v>
      </c>
      <c r="AR148" s="45">
        <f t="shared" si="187"/>
        <v>6.2709999999999582</v>
      </c>
      <c r="AS148" s="45">
        <f t="shared" si="188"/>
        <v>6.1000000000007049E-2</v>
      </c>
      <c r="AT148" s="45">
        <f t="shared" si="189"/>
        <v>7.5919999999999845</v>
      </c>
      <c r="AU148" s="45">
        <f t="shared" si="190"/>
        <v>-0.27700000000004366</v>
      </c>
      <c r="AV148" s="45">
        <f t="shared" si="191"/>
        <v>-3.2879999999999825</v>
      </c>
      <c r="AW148" s="45">
        <f t="shared" si="192"/>
        <v>-0.56899999999995998</v>
      </c>
      <c r="AX148" s="45">
        <f t="shared" si="193"/>
        <v>-0.3160000000000025</v>
      </c>
      <c r="AY148" s="45">
        <f t="shared" si="194"/>
        <v>4.2680000000000291</v>
      </c>
      <c r="AZ148" s="45">
        <f t="shared" si="195"/>
        <v>1.4540000000000077</v>
      </c>
      <c r="BA148" s="45">
        <f t="shared" si="196"/>
        <v>0.17600000000004457</v>
      </c>
      <c r="BB148" s="45">
        <f t="shared" si="197"/>
        <v>-0.64600000000001501</v>
      </c>
      <c r="BC148" s="45"/>
      <c r="BD148" s="45">
        <f t="shared" ref="BD148:BD182" si="214">Q148-Q147</f>
        <v>21.418000000001484</v>
      </c>
      <c r="BE148" s="17"/>
      <c r="BF148" s="165"/>
      <c r="BG148" s="167"/>
      <c r="BH148" s="168"/>
      <c r="BI148" s="36"/>
      <c r="BJ148" s="36"/>
      <c r="BK148" s="36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</row>
    <row r="149" spans="1:166" s="65" customFormat="1" ht="18" customHeight="1" x14ac:dyDescent="0.3">
      <c r="A149" s="95" t="s">
        <v>118</v>
      </c>
      <c r="B149" s="98">
        <v>332.23399999999998</v>
      </c>
      <c r="C149" s="96">
        <v>14.138999999999999</v>
      </c>
      <c r="D149" s="96">
        <v>80.522999999999996</v>
      </c>
      <c r="E149" s="96">
        <v>1112.0650000000001</v>
      </c>
      <c r="F149" s="96">
        <v>74.161000000000001</v>
      </c>
      <c r="G149" s="96">
        <v>358.86799999999999</v>
      </c>
      <c r="H149" s="96">
        <v>1102.348</v>
      </c>
      <c r="I149" s="96">
        <v>214.12799999999999</v>
      </c>
      <c r="J149" s="96">
        <v>515.61599999999999</v>
      </c>
      <c r="K149" s="96">
        <v>155.172</v>
      </c>
      <c r="L149" s="96">
        <v>852.76099999999997</v>
      </c>
      <c r="M149" s="96">
        <v>403.125</v>
      </c>
      <c r="N149" s="96">
        <v>328.52699999999999</v>
      </c>
      <c r="O149" s="96">
        <v>363.36900000000003</v>
      </c>
      <c r="P149" s="96">
        <v>0.34599999999999997</v>
      </c>
      <c r="Q149" s="97">
        <v>5907.3819999999987</v>
      </c>
      <c r="R149" s="106"/>
      <c r="S149" s="106" t="str">
        <f t="shared" si="182"/>
        <v>mar-21</v>
      </c>
      <c r="T149" s="107">
        <f t="shared" ref="T149:AI149" si="215">B149-B137</f>
        <v>-3.3629999999999995</v>
      </c>
      <c r="U149" s="107">
        <f t="shared" si="215"/>
        <v>1.0219999999999985</v>
      </c>
      <c r="V149" s="107">
        <f t="shared" si="215"/>
        <v>-4.3520000000000039</v>
      </c>
      <c r="W149" s="107">
        <f t="shared" si="215"/>
        <v>21.426000000000158</v>
      </c>
      <c r="X149" s="107">
        <f t="shared" si="215"/>
        <v>0.33500000000000796</v>
      </c>
      <c r="Y149" s="107">
        <f t="shared" si="215"/>
        <v>-11.937999999999988</v>
      </c>
      <c r="Z149" s="107">
        <f t="shared" si="215"/>
        <v>-13.59699999999998</v>
      </c>
      <c r="AA149" s="107">
        <f t="shared" si="215"/>
        <v>-49.516999999999996</v>
      </c>
      <c r="AB149" s="107">
        <f t="shared" si="215"/>
        <v>-17.050000000000068</v>
      </c>
      <c r="AC149" s="107">
        <f t="shared" si="215"/>
        <v>-3.7220000000000084</v>
      </c>
      <c r="AD149" s="107">
        <f t="shared" si="215"/>
        <v>16.288999999999987</v>
      </c>
      <c r="AE149" s="107">
        <f t="shared" si="215"/>
        <v>-7.8860000000000241</v>
      </c>
      <c r="AF149" s="107">
        <f t="shared" si="215"/>
        <v>1.8079999999999927</v>
      </c>
      <c r="AG149" s="107">
        <f t="shared" si="215"/>
        <v>-16.047999999999945</v>
      </c>
      <c r="AH149" s="107">
        <f t="shared" si="215"/>
        <v>-0.44500000000000006</v>
      </c>
      <c r="AI149" s="107">
        <f t="shared" si="215"/>
        <v>-87.038000000002285</v>
      </c>
      <c r="AJ149" s="106"/>
      <c r="AK149" s="106"/>
      <c r="AL149" s="106"/>
      <c r="AN149" s="64" t="s">
        <v>118</v>
      </c>
      <c r="AO149" s="45">
        <f t="shared" si="184"/>
        <v>3.6329999999999814</v>
      </c>
      <c r="AP149" s="45">
        <f t="shared" si="185"/>
        <v>-3.1000000000000583E-2</v>
      </c>
      <c r="AQ149" s="45">
        <f t="shared" si="186"/>
        <v>0.11299999999999955</v>
      </c>
      <c r="AR149" s="45">
        <f t="shared" si="187"/>
        <v>8.0450000000000728</v>
      </c>
      <c r="AS149" s="45">
        <f t="shared" si="188"/>
        <v>2.7000000000001023E-2</v>
      </c>
      <c r="AT149" s="45">
        <f t="shared" si="189"/>
        <v>11.819999999999993</v>
      </c>
      <c r="AU149" s="45">
        <f t="shared" si="190"/>
        <v>1.3399999999999181</v>
      </c>
      <c r="AV149" s="45">
        <f t="shared" si="191"/>
        <v>-6.6360000000000241</v>
      </c>
      <c r="AW149" s="45">
        <f t="shared" si="192"/>
        <v>-0.43100000000004002</v>
      </c>
      <c r="AX149" s="45">
        <f t="shared" si="193"/>
        <v>7.5999999999993406E-2</v>
      </c>
      <c r="AY149" s="45">
        <f t="shared" si="194"/>
        <v>4.5109999999999673</v>
      </c>
      <c r="AZ149" s="45">
        <f t="shared" si="195"/>
        <v>13.34699999999998</v>
      </c>
      <c r="BA149" s="45">
        <f t="shared" si="196"/>
        <v>0.71299999999996544</v>
      </c>
      <c r="BB149" s="45">
        <f t="shared" si="197"/>
        <v>-1.1459999999999582</v>
      </c>
      <c r="BC149" s="45"/>
      <c r="BD149" s="45">
        <f t="shared" si="214"/>
        <v>35.370999999997366</v>
      </c>
      <c r="BE149" s="17"/>
      <c r="BF149" s="165"/>
      <c r="BG149" s="167"/>
      <c r="BH149" s="168"/>
      <c r="BI149" s="36"/>
      <c r="BJ149" s="36"/>
      <c r="BK149" s="36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</row>
    <row r="150" spans="1:166" s="65" customFormat="1" ht="18" customHeight="1" x14ac:dyDescent="0.3">
      <c r="A150" s="95" t="s">
        <v>119</v>
      </c>
      <c r="B150" s="98">
        <v>328.91</v>
      </c>
      <c r="C150" s="96">
        <v>13.316000000000001</v>
      </c>
      <c r="D150" s="96">
        <v>80.64</v>
      </c>
      <c r="E150" s="96">
        <v>1111.6849999999999</v>
      </c>
      <c r="F150" s="96">
        <v>74.245000000000005</v>
      </c>
      <c r="G150" s="96">
        <v>361.39499999999998</v>
      </c>
      <c r="H150" s="96">
        <v>1099.8150000000001</v>
      </c>
      <c r="I150" s="96">
        <v>209.041</v>
      </c>
      <c r="J150" s="96">
        <v>514.06600000000003</v>
      </c>
      <c r="K150" s="96">
        <v>155.20599999999999</v>
      </c>
      <c r="L150" s="96">
        <v>849.09799999999996</v>
      </c>
      <c r="M150" s="96">
        <v>406.32600000000002</v>
      </c>
      <c r="N150" s="96">
        <v>329.15499999999997</v>
      </c>
      <c r="O150" s="96">
        <v>361.88200000000001</v>
      </c>
      <c r="P150" s="96">
        <v>0.33200000000000002</v>
      </c>
      <c r="Q150" s="97">
        <v>5895.1120000000001</v>
      </c>
      <c r="R150" s="106"/>
      <c r="S150" s="106" t="str">
        <f t="shared" si="182"/>
        <v>abr-21</v>
      </c>
      <c r="T150" s="107">
        <f t="shared" ref="T150:AI150" si="216">B150-B138</f>
        <v>3.7520000000000095</v>
      </c>
      <c r="U150" s="107">
        <f t="shared" si="216"/>
        <v>0.79200000000000159</v>
      </c>
      <c r="V150" s="107">
        <f t="shared" si="216"/>
        <v>-3.1640000000000015</v>
      </c>
      <c r="W150" s="107">
        <f t="shared" si="216"/>
        <v>33.014999999999873</v>
      </c>
      <c r="X150" s="107">
        <f t="shared" si="216"/>
        <v>0.63100000000000023</v>
      </c>
      <c r="Y150" s="107">
        <f t="shared" si="216"/>
        <v>30.178999999999974</v>
      </c>
      <c r="Z150" s="107">
        <f t="shared" si="216"/>
        <v>1.4909999999999854</v>
      </c>
      <c r="AA150" s="107">
        <f t="shared" si="216"/>
        <v>-31.348000000000013</v>
      </c>
      <c r="AB150" s="107">
        <f t="shared" si="216"/>
        <v>-11.536999999999921</v>
      </c>
      <c r="AC150" s="107">
        <f t="shared" si="216"/>
        <v>-2.7980000000000018</v>
      </c>
      <c r="AD150" s="107">
        <f t="shared" si="216"/>
        <v>41.163000000000011</v>
      </c>
      <c r="AE150" s="107">
        <f t="shared" si="216"/>
        <v>-1.2679999999999723</v>
      </c>
      <c r="AF150" s="107">
        <f t="shared" si="216"/>
        <v>3.8779999999999859</v>
      </c>
      <c r="AG150" s="107">
        <f t="shared" si="216"/>
        <v>-6.1419999999999959</v>
      </c>
      <c r="AH150" s="107">
        <f t="shared" si="216"/>
        <v>-0.39699999999999996</v>
      </c>
      <c r="AI150" s="107">
        <f t="shared" si="216"/>
        <v>58.246999999999389</v>
      </c>
      <c r="AJ150" s="106"/>
      <c r="AK150" s="106"/>
      <c r="AL150" s="106"/>
      <c r="AN150" s="64" t="s">
        <v>119</v>
      </c>
      <c r="AO150" s="45">
        <f t="shared" si="184"/>
        <v>-3.3239999999999554</v>
      </c>
      <c r="AP150" s="45">
        <f t="shared" si="185"/>
        <v>-0.82299999999999862</v>
      </c>
      <c r="AQ150" s="45">
        <f t="shared" si="186"/>
        <v>0.11700000000000443</v>
      </c>
      <c r="AR150" s="45">
        <f t="shared" si="187"/>
        <v>-0.38000000000010914</v>
      </c>
      <c r="AS150" s="45">
        <f t="shared" si="188"/>
        <v>8.4000000000003183E-2</v>
      </c>
      <c r="AT150" s="45">
        <f t="shared" si="189"/>
        <v>2.5269999999999868</v>
      </c>
      <c r="AU150" s="45">
        <f t="shared" si="190"/>
        <v>-2.5329999999999018</v>
      </c>
      <c r="AV150" s="45">
        <f t="shared" si="191"/>
        <v>-5.0869999999999891</v>
      </c>
      <c r="AW150" s="45">
        <f t="shared" si="192"/>
        <v>-1.5499999999999545</v>
      </c>
      <c r="AX150" s="45">
        <f t="shared" si="193"/>
        <v>3.3999999999991815E-2</v>
      </c>
      <c r="AY150" s="45">
        <f t="shared" si="194"/>
        <v>-3.6630000000000109</v>
      </c>
      <c r="AZ150" s="45">
        <f t="shared" si="195"/>
        <v>3.2010000000000218</v>
      </c>
      <c r="BA150" s="45">
        <f t="shared" si="196"/>
        <v>0.6279999999999859</v>
      </c>
      <c r="BB150" s="45">
        <f t="shared" si="197"/>
        <v>-1.4870000000000232</v>
      </c>
      <c r="BC150" s="45"/>
      <c r="BD150" s="45">
        <f t="shared" si="214"/>
        <v>-12.269999999998618</v>
      </c>
      <c r="BE150" s="17"/>
      <c r="BF150" s="165"/>
      <c r="BG150" s="167"/>
      <c r="BH150" s="168"/>
      <c r="BI150" s="36"/>
      <c r="BJ150" s="36"/>
      <c r="BK150" s="36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</row>
    <row r="151" spans="1:166" s="65" customFormat="1" ht="18" customHeight="1" x14ac:dyDescent="0.3">
      <c r="A151" s="95" t="s">
        <v>120</v>
      </c>
      <c r="B151" s="98">
        <v>322.99599999999998</v>
      </c>
      <c r="C151" s="96">
        <v>13.617000000000001</v>
      </c>
      <c r="D151" s="96">
        <v>81.016000000000005</v>
      </c>
      <c r="E151" s="96">
        <v>1108.29</v>
      </c>
      <c r="F151" s="96">
        <v>74.221999999999994</v>
      </c>
      <c r="G151" s="96">
        <v>361.53399999999999</v>
      </c>
      <c r="H151" s="96">
        <v>1096.722</v>
      </c>
      <c r="I151" s="96">
        <v>201.828</v>
      </c>
      <c r="J151" s="96">
        <v>512.64599999999996</v>
      </c>
      <c r="K151" s="96">
        <v>155.041</v>
      </c>
      <c r="L151" s="96">
        <v>846.37699999999995</v>
      </c>
      <c r="M151" s="96">
        <v>405.92200000000003</v>
      </c>
      <c r="N151" s="96">
        <v>329.46</v>
      </c>
      <c r="O151" s="96">
        <v>359.99299999999999</v>
      </c>
      <c r="P151" s="96">
        <v>0.30499999999999999</v>
      </c>
      <c r="Q151" s="97">
        <v>5869.9690000000019</v>
      </c>
      <c r="R151" s="106"/>
      <c r="S151" s="106" t="str">
        <f t="shared" si="182"/>
        <v>may-21</v>
      </c>
      <c r="T151" s="107">
        <f t="shared" ref="T151:AI151" si="217">B151-B139</f>
        <v>3.5550000000000068</v>
      </c>
      <c r="U151" s="107">
        <f t="shared" si="217"/>
        <v>0.96400000000000041</v>
      </c>
      <c r="V151" s="107">
        <f t="shared" si="217"/>
        <v>-2.0659999999999883</v>
      </c>
      <c r="W151" s="107">
        <f t="shared" si="217"/>
        <v>34.462999999999965</v>
      </c>
      <c r="X151" s="107">
        <f t="shared" si="217"/>
        <v>0.67399999999999238</v>
      </c>
      <c r="Y151" s="107">
        <f t="shared" si="217"/>
        <v>38.986999999999966</v>
      </c>
      <c r="Z151" s="107">
        <f t="shared" si="217"/>
        <v>4.0830000000000837</v>
      </c>
      <c r="AA151" s="107">
        <f t="shared" si="217"/>
        <v>-32.271999999999991</v>
      </c>
      <c r="AB151" s="107">
        <f t="shared" si="217"/>
        <v>-9.7440000000000282</v>
      </c>
      <c r="AC151" s="107">
        <f t="shared" si="217"/>
        <v>-2.6040000000000134</v>
      </c>
      <c r="AD151" s="107">
        <f t="shared" si="217"/>
        <v>46.482999999999947</v>
      </c>
      <c r="AE151" s="107">
        <f t="shared" si="217"/>
        <v>-4.0999999999996817E-2</v>
      </c>
      <c r="AF151" s="107">
        <f t="shared" si="217"/>
        <v>5.4499999999999886</v>
      </c>
      <c r="AG151" s="107">
        <f t="shared" si="217"/>
        <v>-5.0029999999999859</v>
      </c>
      <c r="AH151" s="107">
        <f t="shared" si="217"/>
        <v>-0.39899999999999997</v>
      </c>
      <c r="AI151" s="107">
        <f t="shared" si="217"/>
        <v>82.530000000002474</v>
      </c>
      <c r="AJ151" s="106"/>
      <c r="AK151" s="106"/>
      <c r="AL151" s="106"/>
      <c r="AN151" s="64" t="s">
        <v>120</v>
      </c>
      <c r="AO151" s="45">
        <f t="shared" si="184"/>
        <v>-5.9140000000000441</v>
      </c>
      <c r="AP151" s="45">
        <f t="shared" si="185"/>
        <v>0.30100000000000016</v>
      </c>
      <c r="AQ151" s="45">
        <f t="shared" si="186"/>
        <v>0.37600000000000477</v>
      </c>
      <c r="AR151" s="45">
        <f t="shared" si="187"/>
        <v>-3.3949999999999818</v>
      </c>
      <c r="AS151" s="45">
        <f t="shared" si="188"/>
        <v>-2.3000000000010346E-2</v>
      </c>
      <c r="AT151" s="45">
        <f t="shared" si="189"/>
        <v>0.13900000000001</v>
      </c>
      <c r="AU151" s="45">
        <f t="shared" si="190"/>
        <v>-3.0930000000000746</v>
      </c>
      <c r="AV151" s="45">
        <f t="shared" si="191"/>
        <v>-7.2129999999999939</v>
      </c>
      <c r="AW151" s="45">
        <f t="shared" si="192"/>
        <v>-1.4200000000000728</v>
      </c>
      <c r="AX151" s="45">
        <f t="shared" si="193"/>
        <v>-0.16499999999999204</v>
      </c>
      <c r="AY151" s="45">
        <f t="shared" si="194"/>
        <v>-2.7210000000000036</v>
      </c>
      <c r="AZ151" s="45">
        <f t="shared" si="195"/>
        <v>-0.40399999999999636</v>
      </c>
      <c r="BA151" s="45">
        <f t="shared" si="196"/>
        <v>0.30500000000000682</v>
      </c>
      <c r="BB151" s="45">
        <f t="shared" si="197"/>
        <v>-1.88900000000001</v>
      </c>
      <c r="BC151" s="45"/>
      <c r="BD151" s="45">
        <f t="shared" si="214"/>
        <v>-25.14299999999821</v>
      </c>
      <c r="BE151" s="17"/>
      <c r="BF151" s="165"/>
      <c r="BG151" s="167" t="s">
        <v>39</v>
      </c>
      <c r="BH151" s="169" t="str">
        <f>AY2</f>
        <v>Actividades inmobiliarias, 
empresariales y de alquiler</v>
      </c>
      <c r="BI151" s="36"/>
      <c r="BJ151" s="36"/>
      <c r="BK151" s="36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</row>
    <row r="152" spans="1:166" s="65" customFormat="1" ht="18" customHeight="1" x14ac:dyDescent="0.3">
      <c r="A152" s="95" t="s">
        <v>121</v>
      </c>
      <c r="B152" s="98">
        <v>322.35500000000002</v>
      </c>
      <c r="C152" s="96">
        <v>14.291</v>
      </c>
      <c r="D152" s="96">
        <v>81.444000000000003</v>
      </c>
      <c r="E152" s="96">
        <v>1109.586</v>
      </c>
      <c r="F152" s="96">
        <v>74.239999999999995</v>
      </c>
      <c r="G152" s="96">
        <v>367.04199999999997</v>
      </c>
      <c r="H152" s="96">
        <v>1095.5119999999999</v>
      </c>
      <c r="I152" s="96">
        <v>198.49</v>
      </c>
      <c r="J152" s="96">
        <v>512.12599999999998</v>
      </c>
      <c r="K152" s="96">
        <v>154.55199999999999</v>
      </c>
      <c r="L152" s="96">
        <v>844.29499999999996</v>
      </c>
      <c r="M152" s="96">
        <v>405.572</v>
      </c>
      <c r="N152" s="96">
        <v>329.91399999999999</v>
      </c>
      <c r="O152" s="96">
        <v>359.45400000000001</v>
      </c>
      <c r="P152" s="96">
        <v>0.309</v>
      </c>
      <c r="Q152" s="97">
        <v>5869.1819999999998</v>
      </c>
      <c r="R152" s="106"/>
      <c r="S152" s="106" t="str">
        <f t="shared" si="182"/>
        <v>jun-21</v>
      </c>
      <c r="T152" s="107">
        <f t="shared" ref="T152:AI152" si="218">B152-B140</f>
        <v>4.4399999999999977</v>
      </c>
      <c r="U152" s="107">
        <f t="shared" si="218"/>
        <v>1.1840000000000011</v>
      </c>
      <c r="V152" s="107">
        <f t="shared" si="218"/>
        <v>-0.39099999999999113</v>
      </c>
      <c r="W152" s="107">
        <f t="shared" si="218"/>
        <v>34.046000000000049</v>
      </c>
      <c r="X152" s="107">
        <f t="shared" si="218"/>
        <v>0.61399999999999011</v>
      </c>
      <c r="Y152" s="107">
        <f t="shared" si="218"/>
        <v>45.161000000000001</v>
      </c>
      <c r="Z152" s="107">
        <f t="shared" si="218"/>
        <v>5.5779999999999745</v>
      </c>
      <c r="AA152" s="107">
        <f t="shared" si="218"/>
        <v>-31.391999999999996</v>
      </c>
      <c r="AB152" s="107">
        <f t="shared" si="218"/>
        <v>-8.8650000000000091</v>
      </c>
      <c r="AC152" s="107">
        <f t="shared" si="218"/>
        <v>-2.6200000000000045</v>
      </c>
      <c r="AD152" s="107">
        <f t="shared" si="218"/>
        <v>43.170999999999935</v>
      </c>
      <c r="AE152" s="107">
        <f t="shared" si="218"/>
        <v>0.51600000000001955</v>
      </c>
      <c r="AF152" s="107">
        <f t="shared" si="218"/>
        <v>5.5260000000000105</v>
      </c>
      <c r="AG152" s="107">
        <f t="shared" si="218"/>
        <v>-3.9660000000000082</v>
      </c>
      <c r="AH152" s="107">
        <f t="shared" si="218"/>
        <v>-0.37600000000000006</v>
      </c>
      <c r="AI152" s="107">
        <f t="shared" si="218"/>
        <v>92.626000000000204</v>
      </c>
      <c r="AJ152" s="106"/>
      <c r="AK152" s="106"/>
      <c r="AL152" s="106"/>
      <c r="AN152" s="64" t="s">
        <v>121</v>
      </c>
      <c r="AO152" s="45">
        <f t="shared" si="184"/>
        <v>-0.64099999999996271</v>
      </c>
      <c r="AP152" s="45">
        <f t="shared" si="185"/>
        <v>0.67399999999999949</v>
      </c>
      <c r="AQ152" s="45">
        <f t="shared" si="186"/>
        <v>0.42799999999999727</v>
      </c>
      <c r="AR152" s="45">
        <f t="shared" si="187"/>
        <v>1.2960000000000491</v>
      </c>
      <c r="AS152" s="45">
        <f t="shared" si="188"/>
        <v>1.8000000000000682E-2</v>
      </c>
      <c r="AT152" s="45">
        <f t="shared" si="189"/>
        <v>5.5079999999999814</v>
      </c>
      <c r="AU152" s="45">
        <f t="shared" si="190"/>
        <v>-1.2100000000000364</v>
      </c>
      <c r="AV152" s="45">
        <f t="shared" si="191"/>
        <v>-3.3379999999999939</v>
      </c>
      <c r="AW152" s="45">
        <f t="shared" si="192"/>
        <v>-0.51999999999998181</v>
      </c>
      <c r="AX152" s="45">
        <f t="shared" si="193"/>
        <v>-0.48900000000000432</v>
      </c>
      <c r="AY152" s="45">
        <f t="shared" si="194"/>
        <v>-2.0819999999999936</v>
      </c>
      <c r="AZ152" s="45">
        <f t="shared" si="195"/>
        <v>-0.35000000000002274</v>
      </c>
      <c r="BA152" s="45">
        <f t="shared" si="196"/>
        <v>0.45400000000000773</v>
      </c>
      <c r="BB152" s="45">
        <f t="shared" si="197"/>
        <v>-0.53899999999998727</v>
      </c>
      <c r="BC152" s="45"/>
      <c r="BD152" s="45">
        <f t="shared" si="214"/>
        <v>-0.78700000000208092</v>
      </c>
      <c r="BE152" s="17"/>
      <c r="BF152" s="165"/>
      <c r="BG152" s="167"/>
      <c r="BH152" s="170"/>
      <c r="BI152" s="36"/>
      <c r="BJ152" s="36"/>
      <c r="BK152" s="36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</row>
    <row r="153" spans="1:166" s="65" customFormat="1" ht="18" customHeight="1" x14ac:dyDescent="0.3">
      <c r="A153" s="95" t="s">
        <v>122</v>
      </c>
      <c r="B153" s="98">
        <v>319.64999999999998</v>
      </c>
      <c r="C153" s="96">
        <v>14.167999999999999</v>
      </c>
      <c r="D153" s="96">
        <v>81.582999999999998</v>
      </c>
      <c r="E153" s="96">
        <v>1110.2470000000001</v>
      </c>
      <c r="F153" s="96">
        <v>74.245000000000005</v>
      </c>
      <c r="G153" s="96">
        <v>373.34199999999998</v>
      </c>
      <c r="H153" s="96">
        <v>1096.6500000000001</v>
      </c>
      <c r="I153" s="96">
        <v>201.39</v>
      </c>
      <c r="J153" s="96">
        <v>511.54</v>
      </c>
      <c r="K153" s="96">
        <v>154.851</v>
      </c>
      <c r="L153" s="96">
        <v>844.11900000000003</v>
      </c>
      <c r="M153" s="96">
        <v>404.43900000000002</v>
      </c>
      <c r="N153" s="96">
        <v>329.48200000000003</v>
      </c>
      <c r="O153" s="96">
        <v>360.02300000000002</v>
      </c>
      <c r="P153" s="96">
        <v>0.30499999999999999</v>
      </c>
      <c r="Q153" s="97">
        <v>5876.0340000000006</v>
      </c>
      <c r="R153" s="106"/>
      <c r="S153" s="106" t="str">
        <f t="shared" si="182"/>
        <v>jul-21</v>
      </c>
      <c r="T153" s="107">
        <f t="shared" ref="T153:AI153" si="219">B153-B141</f>
        <v>4.9199999999999591</v>
      </c>
      <c r="U153" s="107">
        <f t="shared" si="219"/>
        <v>0.77399999999999913</v>
      </c>
      <c r="V153" s="107">
        <f t="shared" si="219"/>
        <v>0.86899999999999977</v>
      </c>
      <c r="W153" s="107">
        <f t="shared" si="219"/>
        <v>32.412000000000035</v>
      </c>
      <c r="X153" s="107">
        <f t="shared" si="219"/>
        <v>0.58899999999999864</v>
      </c>
      <c r="Y153" s="107">
        <f t="shared" si="219"/>
        <v>55.37700000000001</v>
      </c>
      <c r="Z153" s="107">
        <f t="shared" si="219"/>
        <v>7.5040000000001328</v>
      </c>
      <c r="AA153" s="107">
        <f t="shared" si="219"/>
        <v>-24.632000000000005</v>
      </c>
      <c r="AB153" s="107">
        <f t="shared" si="219"/>
        <v>-8.8499999999999659</v>
      </c>
      <c r="AC153" s="107">
        <f t="shared" si="219"/>
        <v>-2.2400000000000091</v>
      </c>
      <c r="AD153" s="107">
        <f t="shared" si="219"/>
        <v>37.764999999999986</v>
      </c>
      <c r="AE153" s="107">
        <f t="shared" si="219"/>
        <v>1.1700000000000159</v>
      </c>
      <c r="AF153" s="107">
        <f t="shared" si="219"/>
        <v>3.7430000000000518</v>
      </c>
      <c r="AG153" s="107">
        <f t="shared" si="219"/>
        <v>-1.5569999999999595</v>
      </c>
      <c r="AH153" s="107">
        <f t="shared" si="219"/>
        <v>-0.35700000000000004</v>
      </c>
      <c r="AI153" s="107">
        <f t="shared" si="219"/>
        <v>107.48700000000099</v>
      </c>
      <c r="AJ153" s="106"/>
      <c r="AK153" s="106"/>
      <c r="AL153" s="106"/>
      <c r="AN153" s="64" t="s">
        <v>122</v>
      </c>
      <c r="AO153" s="45">
        <f t="shared" si="184"/>
        <v>-2.7050000000000409</v>
      </c>
      <c r="AP153" s="45">
        <f t="shared" si="185"/>
        <v>-0.12300000000000111</v>
      </c>
      <c r="AQ153" s="45">
        <f t="shared" si="186"/>
        <v>0.13899999999999579</v>
      </c>
      <c r="AR153" s="45">
        <f t="shared" si="187"/>
        <v>0.66100000000005821</v>
      </c>
      <c r="AS153" s="45">
        <f t="shared" si="188"/>
        <v>5.0000000000096634E-3</v>
      </c>
      <c r="AT153" s="45">
        <f t="shared" si="189"/>
        <v>6.3000000000000114</v>
      </c>
      <c r="AU153" s="45">
        <f t="shared" si="190"/>
        <v>1.1380000000001473</v>
      </c>
      <c r="AV153" s="45">
        <f t="shared" si="191"/>
        <v>2.8999999999999773</v>
      </c>
      <c r="AW153" s="45">
        <f t="shared" si="192"/>
        <v>-0.58599999999995589</v>
      </c>
      <c r="AX153" s="45">
        <f t="shared" si="193"/>
        <v>0.29900000000000659</v>
      </c>
      <c r="AY153" s="45">
        <f t="shared" si="194"/>
        <v>-0.17599999999993088</v>
      </c>
      <c r="AZ153" s="45">
        <f t="shared" si="195"/>
        <v>-1.1329999999999814</v>
      </c>
      <c r="BA153" s="45">
        <f t="shared" si="196"/>
        <v>-0.43199999999995953</v>
      </c>
      <c r="BB153" s="45">
        <f t="shared" si="197"/>
        <v>0.56900000000001683</v>
      </c>
      <c r="BC153" s="45"/>
      <c r="BD153" s="45">
        <f t="shared" si="214"/>
        <v>6.8520000000007713</v>
      </c>
      <c r="BE153" s="17"/>
      <c r="BF153" s="165"/>
      <c r="BG153" s="167"/>
      <c r="BH153" s="170"/>
      <c r="BI153" s="36"/>
      <c r="BJ153" s="36"/>
      <c r="BK153" s="36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</row>
    <row r="154" spans="1:166" s="65" customFormat="1" ht="18" customHeight="1" x14ac:dyDescent="0.3">
      <c r="A154" s="95" t="s">
        <v>123</v>
      </c>
      <c r="B154" s="98">
        <v>318.91399999999999</v>
      </c>
      <c r="C154" s="96">
        <v>14.387</v>
      </c>
      <c r="D154" s="96">
        <v>81.804000000000002</v>
      </c>
      <c r="E154" s="96">
        <v>1111.635</v>
      </c>
      <c r="F154" s="96">
        <v>74.221999999999994</v>
      </c>
      <c r="G154" s="96">
        <v>380.36</v>
      </c>
      <c r="H154" s="96">
        <v>1099.778</v>
      </c>
      <c r="I154" s="96">
        <v>204.78200000000001</v>
      </c>
      <c r="J154" s="96">
        <v>511.23599999999999</v>
      </c>
      <c r="K154" s="96">
        <v>154.62299999999999</v>
      </c>
      <c r="L154" s="96">
        <v>845.54899999999998</v>
      </c>
      <c r="M154" s="96">
        <v>409.15199999999999</v>
      </c>
      <c r="N154" s="96">
        <v>328.93799999999999</v>
      </c>
      <c r="O154" s="96">
        <v>359.60399999999998</v>
      </c>
      <c r="P154" s="96">
        <v>0.29299999999999998</v>
      </c>
      <c r="Q154" s="97">
        <v>5895.277000000001</v>
      </c>
      <c r="R154" s="106"/>
      <c r="S154" s="106" t="str">
        <f t="shared" si="182"/>
        <v>ago-21</v>
      </c>
      <c r="T154" s="107">
        <f t="shared" ref="T154:AI154" si="220">B154-B142</f>
        <v>5.9010000000000105</v>
      </c>
      <c r="U154" s="107">
        <f t="shared" si="220"/>
        <v>1.1550000000000011</v>
      </c>
      <c r="V154" s="107">
        <f t="shared" si="220"/>
        <v>1.3430000000000035</v>
      </c>
      <c r="W154" s="107">
        <f t="shared" si="220"/>
        <v>31.449000000000069</v>
      </c>
      <c r="X154" s="107">
        <f t="shared" si="220"/>
        <v>0.54999999999999716</v>
      </c>
      <c r="Y154" s="107">
        <f t="shared" si="220"/>
        <v>59.771000000000015</v>
      </c>
      <c r="Z154" s="107">
        <f t="shared" si="220"/>
        <v>10.736000000000104</v>
      </c>
      <c r="AA154" s="107">
        <f t="shared" si="220"/>
        <v>-17.361999999999995</v>
      </c>
      <c r="AB154" s="107">
        <f t="shared" si="220"/>
        <v>-7.1630000000000109</v>
      </c>
      <c r="AC154" s="107">
        <f t="shared" si="220"/>
        <v>-1.8540000000000134</v>
      </c>
      <c r="AD154" s="107">
        <f t="shared" si="220"/>
        <v>33.240999999999985</v>
      </c>
      <c r="AE154" s="107">
        <f t="shared" si="220"/>
        <v>6.7330000000000041</v>
      </c>
      <c r="AF154" s="107">
        <f t="shared" si="220"/>
        <v>2.2539999999999623</v>
      </c>
      <c r="AG154" s="107">
        <f t="shared" si="220"/>
        <v>-1.2540000000000191</v>
      </c>
      <c r="AH154" s="107">
        <f t="shared" si="220"/>
        <v>-0.24400000000000005</v>
      </c>
      <c r="AI154" s="107">
        <f t="shared" si="220"/>
        <v>125.25600000000122</v>
      </c>
      <c r="AJ154" s="106"/>
      <c r="AK154" s="106"/>
      <c r="AL154" s="106"/>
      <c r="AN154" s="64" t="s">
        <v>123</v>
      </c>
      <c r="AO154" s="45">
        <f t="shared" si="184"/>
        <v>-0.73599999999999</v>
      </c>
      <c r="AP154" s="45">
        <f t="shared" si="185"/>
        <v>0.21900000000000119</v>
      </c>
      <c r="AQ154" s="45">
        <f t="shared" si="186"/>
        <v>0.22100000000000364</v>
      </c>
      <c r="AR154" s="45">
        <f t="shared" si="187"/>
        <v>1.38799999999992</v>
      </c>
      <c r="AS154" s="45">
        <f t="shared" si="188"/>
        <v>-2.3000000000010346E-2</v>
      </c>
      <c r="AT154" s="45">
        <f t="shared" si="189"/>
        <v>7.0180000000000291</v>
      </c>
      <c r="AU154" s="45">
        <f t="shared" si="190"/>
        <v>3.1279999999999291</v>
      </c>
      <c r="AV154" s="45">
        <f t="shared" si="191"/>
        <v>3.3920000000000243</v>
      </c>
      <c r="AW154" s="45">
        <f t="shared" si="192"/>
        <v>-0.30400000000003047</v>
      </c>
      <c r="AX154" s="45">
        <f t="shared" si="193"/>
        <v>-0.22800000000000864</v>
      </c>
      <c r="AY154" s="45">
        <f t="shared" si="194"/>
        <v>1.42999999999995</v>
      </c>
      <c r="AZ154" s="45">
        <f t="shared" si="195"/>
        <v>4.7129999999999654</v>
      </c>
      <c r="BA154" s="45">
        <f t="shared" si="196"/>
        <v>-0.54400000000003956</v>
      </c>
      <c r="BB154" s="45">
        <f t="shared" si="197"/>
        <v>-0.41900000000003956</v>
      </c>
      <c r="BC154" s="45"/>
      <c r="BD154" s="45">
        <f t="shared" si="214"/>
        <v>19.243000000000393</v>
      </c>
      <c r="BE154" s="17"/>
      <c r="BF154" s="165"/>
      <c r="BG154" s="167"/>
      <c r="BH154" s="171"/>
      <c r="BI154" s="36"/>
      <c r="BJ154" s="36"/>
      <c r="BK154" s="36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</row>
    <row r="155" spans="1:166" s="65" customFormat="1" ht="18" customHeight="1" x14ac:dyDescent="0.3">
      <c r="A155" s="95" t="s">
        <v>124</v>
      </c>
      <c r="B155" s="98">
        <v>318.66800000000001</v>
      </c>
      <c r="C155" s="96">
        <v>14.611000000000001</v>
      </c>
      <c r="D155" s="96">
        <v>82.03</v>
      </c>
      <c r="E155" s="96">
        <v>1114.2560000000001</v>
      </c>
      <c r="F155" s="96">
        <v>74.332999999999998</v>
      </c>
      <c r="G155" s="96">
        <v>387.27699999999999</v>
      </c>
      <c r="H155" s="96">
        <v>1102.7809999999999</v>
      </c>
      <c r="I155" s="96">
        <v>209.22900000000001</v>
      </c>
      <c r="J155" s="96">
        <v>511.755</v>
      </c>
      <c r="K155" s="96">
        <v>154.31</v>
      </c>
      <c r="L155" s="96">
        <v>847.74</v>
      </c>
      <c r="M155" s="96">
        <v>410.67700000000002</v>
      </c>
      <c r="N155" s="96">
        <v>328.27699999999999</v>
      </c>
      <c r="O155" s="96">
        <v>359.85</v>
      </c>
      <c r="P155" s="96">
        <v>0.29299999999999998</v>
      </c>
      <c r="Q155" s="97">
        <v>5916.0869999999995</v>
      </c>
      <c r="R155" s="106"/>
      <c r="S155" s="106" t="str">
        <f t="shared" si="182"/>
        <v>sep-21</v>
      </c>
      <c r="T155" s="107">
        <f t="shared" ref="T155:AI155" si="221">B155-B143</f>
        <v>5.4780000000000086</v>
      </c>
      <c r="U155" s="107">
        <f t="shared" si="221"/>
        <v>1.5940000000000012</v>
      </c>
      <c r="V155" s="107">
        <f t="shared" si="221"/>
        <v>2.1340000000000003</v>
      </c>
      <c r="W155" s="107">
        <f t="shared" si="221"/>
        <v>29.216000000000122</v>
      </c>
      <c r="X155" s="107">
        <f t="shared" si="221"/>
        <v>0.59300000000000352</v>
      </c>
      <c r="Y155" s="107">
        <f t="shared" si="221"/>
        <v>60.13900000000001</v>
      </c>
      <c r="Z155" s="107">
        <f t="shared" si="221"/>
        <v>13.91599999999994</v>
      </c>
      <c r="AA155" s="107">
        <f t="shared" si="221"/>
        <v>-9.6899999999999977</v>
      </c>
      <c r="AB155" s="107">
        <f t="shared" si="221"/>
        <v>-6.38900000000001</v>
      </c>
      <c r="AC155" s="107">
        <f t="shared" si="221"/>
        <v>-2.4329999999999927</v>
      </c>
      <c r="AD155" s="107">
        <f t="shared" si="221"/>
        <v>31.159999999999968</v>
      </c>
      <c r="AE155" s="107">
        <f t="shared" si="221"/>
        <v>10.206000000000017</v>
      </c>
      <c r="AF155" s="107">
        <f t="shared" si="221"/>
        <v>0.71999999999997044</v>
      </c>
      <c r="AG155" s="107">
        <f t="shared" si="221"/>
        <v>-1.2239999999999895</v>
      </c>
      <c r="AH155" s="107">
        <f t="shared" si="221"/>
        <v>-0.22300000000000003</v>
      </c>
      <c r="AI155" s="107">
        <f t="shared" si="221"/>
        <v>135.19700000000012</v>
      </c>
      <c r="AJ155" s="106"/>
      <c r="AK155" s="106"/>
      <c r="AL155" s="106"/>
      <c r="AN155" s="64" t="s">
        <v>124</v>
      </c>
      <c r="AO155" s="45">
        <f t="shared" si="184"/>
        <v>-0.2459999999999809</v>
      </c>
      <c r="AP155" s="45">
        <f t="shared" si="185"/>
        <v>0.2240000000000002</v>
      </c>
      <c r="AQ155" s="45">
        <f t="shared" si="186"/>
        <v>0.22599999999999909</v>
      </c>
      <c r="AR155" s="45">
        <f t="shared" si="187"/>
        <v>2.6210000000000946</v>
      </c>
      <c r="AS155" s="45">
        <f t="shared" si="188"/>
        <v>0.11100000000000421</v>
      </c>
      <c r="AT155" s="45">
        <f t="shared" si="189"/>
        <v>6.9169999999999732</v>
      </c>
      <c r="AU155" s="45">
        <f t="shared" si="190"/>
        <v>3.0029999999999291</v>
      </c>
      <c r="AV155" s="45">
        <f t="shared" si="191"/>
        <v>4.4470000000000027</v>
      </c>
      <c r="AW155" s="45">
        <f t="shared" si="192"/>
        <v>0.51900000000000546</v>
      </c>
      <c r="AX155" s="45">
        <f t="shared" si="193"/>
        <v>-0.31299999999998818</v>
      </c>
      <c r="AY155" s="45">
        <f t="shared" si="194"/>
        <v>2.1910000000000309</v>
      </c>
      <c r="AZ155" s="45">
        <f t="shared" si="195"/>
        <v>1.5250000000000341</v>
      </c>
      <c r="BA155" s="45">
        <f t="shared" si="196"/>
        <v>-0.66100000000000136</v>
      </c>
      <c r="BB155" s="45">
        <f t="shared" si="197"/>
        <v>0.24600000000003774</v>
      </c>
      <c r="BC155" s="45"/>
      <c r="BD155" s="45">
        <f t="shared" si="214"/>
        <v>20.809999999998581</v>
      </c>
      <c r="BE155" s="17"/>
      <c r="BF155" s="165"/>
      <c r="BG155" s="167" t="s">
        <v>40</v>
      </c>
      <c r="BH155" s="169" t="str">
        <f>AU2</f>
        <v>Comercio y reparaciones</v>
      </c>
      <c r="BI155" s="36"/>
      <c r="BJ155" s="36"/>
      <c r="BK155" s="36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</row>
    <row r="156" spans="1:166" s="65" customFormat="1" ht="18" customHeight="1" x14ac:dyDescent="0.3">
      <c r="A156" s="95" t="s">
        <v>125</v>
      </c>
      <c r="B156" s="98">
        <v>316.69200000000001</v>
      </c>
      <c r="C156" s="96">
        <v>13.113</v>
      </c>
      <c r="D156" s="96">
        <v>82.298000000000002</v>
      </c>
      <c r="E156" s="96">
        <v>1115.133</v>
      </c>
      <c r="F156" s="96">
        <v>74.328000000000003</v>
      </c>
      <c r="G156" s="96">
        <v>393.608</v>
      </c>
      <c r="H156" s="96">
        <v>1107.1769999999999</v>
      </c>
      <c r="I156" s="96">
        <v>215.39</v>
      </c>
      <c r="J156" s="96">
        <v>512.57299999999998</v>
      </c>
      <c r="K156" s="96">
        <v>154.059</v>
      </c>
      <c r="L156" s="96">
        <v>854.18700000000001</v>
      </c>
      <c r="M156" s="96">
        <v>411.24099999999999</v>
      </c>
      <c r="N156" s="96">
        <v>327.93700000000001</v>
      </c>
      <c r="O156" s="96">
        <v>362.30900000000003</v>
      </c>
      <c r="P156" s="96">
        <v>0.28499999999999998</v>
      </c>
      <c r="Q156" s="97">
        <v>5940.33</v>
      </c>
      <c r="R156" s="106"/>
      <c r="S156" s="106" t="str">
        <f t="shared" si="182"/>
        <v>oct-21</v>
      </c>
      <c r="T156" s="107">
        <f t="shared" ref="T156:AI156" si="222">B156-B144</f>
        <v>3.8980000000000246</v>
      </c>
      <c r="U156" s="107">
        <f t="shared" si="222"/>
        <v>-8.6000000000000298E-2</v>
      </c>
      <c r="V156" s="107">
        <f t="shared" si="222"/>
        <v>3.2199999999999989</v>
      </c>
      <c r="W156" s="107">
        <f t="shared" si="222"/>
        <v>26.432999999999993</v>
      </c>
      <c r="X156" s="107">
        <f t="shared" si="222"/>
        <v>0.6039999999999992</v>
      </c>
      <c r="Y156" s="107">
        <f t="shared" si="222"/>
        <v>58.55400000000003</v>
      </c>
      <c r="Z156" s="107">
        <f t="shared" si="222"/>
        <v>18.117999999999938</v>
      </c>
      <c r="AA156" s="107">
        <f t="shared" si="222"/>
        <v>-1.1210000000000093</v>
      </c>
      <c r="AB156" s="107">
        <f t="shared" si="222"/>
        <v>-4.0059999999999718</v>
      </c>
      <c r="AC156" s="107">
        <f t="shared" si="222"/>
        <v>-2.3590000000000089</v>
      </c>
      <c r="AD156" s="107">
        <f t="shared" si="222"/>
        <v>29.951999999999998</v>
      </c>
      <c r="AE156" s="107">
        <f t="shared" si="222"/>
        <v>11.937000000000012</v>
      </c>
      <c r="AF156" s="107">
        <f t="shared" si="222"/>
        <v>-5.7999999999992724E-2</v>
      </c>
      <c r="AG156" s="107">
        <f t="shared" si="222"/>
        <v>0.3800000000000523</v>
      </c>
      <c r="AH156" s="107">
        <f t="shared" si="222"/>
        <v>-0.191</v>
      </c>
      <c r="AI156" s="107">
        <f t="shared" si="222"/>
        <v>145.27499999999964</v>
      </c>
      <c r="AJ156" s="106"/>
      <c r="AK156" s="106"/>
      <c r="AL156" s="106"/>
      <c r="AN156" s="64" t="s">
        <v>125</v>
      </c>
      <c r="AO156" s="45">
        <f t="shared" si="184"/>
        <v>-1.9759999999999991</v>
      </c>
      <c r="AP156" s="45">
        <f t="shared" si="185"/>
        <v>-1.4980000000000011</v>
      </c>
      <c r="AQ156" s="45">
        <f t="shared" si="186"/>
        <v>0.26800000000000068</v>
      </c>
      <c r="AR156" s="45">
        <f t="shared" si="187"/>
        <v>0.87699999999995271</v>
      </c>
      <c r="AS156" s="45">
        <f t="shared" si="188"/>
        <v>-4.9999999999954525E-3</v>
      </c>
      <c r="AT156" s="45">
        <f t="shared" si="189"/>
        <v>6.3310000000000173</v>
      </c>
      <c r="AU156" s="45">
        <f t="shared" si="190"/>
        <v>4.3959999999999582</v>
      </c>
      <c r="AV156" s="45">
        <f t="shared" si="191"/>
        <v>6.1609999999999729</v>
      </c>
      <c r="AW156" s="45">
        <f t="shared" si="192"/>
        <v>0.81799999999998363</v>
      </c>
      <c r="AX156" s="45">
        <f t="shared" si="193"/>
        <v>-0.25100000000000477</v>
      </c>
      <c r="AY156" s="45">
        <f t="shared" si="194"/>
        <v>6.4470000000000027</v>
      </c>
      <c r="AZ156" s="45">
        <f t="shared" si="195"/>
        <v>0.56399999999996453</v>
      </c>
      <c r="BA156" s="45">
        <f t="shared" si="196"/>
        <v>-0.33999999999997499</v>
      </c>
      <c r="BB156" s="45">
        <f t="shared" si="197"/>
        <v>2.4590000000000032</v>
      </c>
      <c r="BC156" s="45"/>
      <c r="BD156" s="45">
        <f t="shared" si="214"/>
        <v>24.243000000000393</v>
      </c>
      <c r="BE156" s="17"/>
      <c r="BF156" s="165"/>
      <c r="BG156" s="167"/>
      <c r="BH156" s="170"/>
      <c r="BI156" s="36"/>
      <c r="BJ156" s="36"/>
      <c r="BK156" s="36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</row>
    <row r="157" spans="1:166" s="65" customFormat="1" ht="18" customHeight="1" x14ac:dyDescent="0.3">
      <c r="A157" s="95" t="s">
        <v>126</v>
      </c>
      <c r="B157" s="98">
        <v>319.31900000000002</v>
      </c>
      <c r="C157" s="96">
        <v>12.851000000000001</v>
      </c>
      <c r="D157" s="96">
        <v>82.513000000000005</v>
      </c>
      <c r="E157" s="96">
        <v>1123.2539999999999</v>
      </c>
      <c r="F157" s="96">
        <v>74.373000000000005</v>
      </c>
      <c r="G157" s="96">
        <v>399.976</v>
      </c>
      <c r="H157" s="96">
        <v>1117.069</v>
      </c>
      <c r="I157" s="96">
        <v>223.339</v>
      </c>
      <c r="J157" s="96">
        <v>514.93600000000004</v>
      </c>
      <c r="K157" s="96">
        <v>154.06800000000001</v>
      </c>
      <c r="L157" s="96">
        <v>863.23400000000004</v>
      </c>
      <c r="M157" s="96">
        <v>410.98399999999998</v>
      </c>
      <c r="N157" s="96">
        <v>328.63099999999997</v>
      </c>
      <c r="O157" s="96">
        <v>363.68799999999999</v>
      </c>
      <c r="P157" s="96">
        <v>0.30599999999999999</v>
      </c>
      <c r="Q157" s="97">
        <v>5988.5410000000011</v>
      </c>
      <c r="R157" s="106"/>
      <c r="S157" s="106" t="str">
        <f t="shared" si="182"/>
        <v>nov-21</v>
      </c>
      <c r="T157" s="107">
        <f t="shared" ref="T157:AI157" si="223">B157-B145</f>
        <v>1.3230000000000359</v>
      </c>
      <c r="U157" s="107">
        <f t="shared" si="223"/>
        <v>-0.14999999999999858</v>
      </c>
      <c r="V157" s="107">
        <f t="shared" si="223"/>
        <v>3.6280000000000001</v>
      </c>
      <c r="W157" s="107">
        <f t="shared" si="223"/>
        <v>29.674999999999955</v>
      </c>
      <c r="X157" s="107">
        <f t="shared" si="223"/>
        <v>0.60200000000000387</v>
      </c>
      <c r="Y157" s="107">
        <f t="shared" si="223"/>
        <v>58.634000000000015</v>
      </c>
      <c r="Z157" s="107">
        <f t="shared" si="223"/>
        <v>26.033999999999878</v>
      </c>
      <c r="AA157" s="107">
        <f t="shared" si="223"/>
        <v>8.1440000000000055</v>
      </c>
      <c r="AB157" s="107">
        <f t="shared" si="223"/>
        <v>-1.5229999999999109</v>
      </c>
      <c r="AC157" s="107">
        <f t="shared" si="223"/>
        <v>-1.9659999999999798</v>
      </c>
      <c r="AD157" s="107">
        <f t="shared" si="223"/>
        <v>32.692999999999984</v>
      </c>
      <c r="AE157" s="107">
        <f t="shared" si="223"/>
        <v>12.799999999999955</v>
      </c>
      <c r="AF157" s="107">
        <f t="shared" si="223"/>
        <v>0.88099999999997181</v>
      </c>
      <c r="AG157" s="107">
        <f t="shared" si="223"/>
        <v>1.125</v>
      </c>
      <c r="AH157" s="107">
        <f t="shared" si="223"/>
        <v>-0.17699999999999999</v>
      </c>
      <c r="AI157" s="107">
        <f t="shared" si="223"/>
        <v>171.72300000000087</v>
      </c>
      <c r="AJ157" s="106"/>
      <c r="AK157" s="106"/>
      <c r="AL157" s="106"/>
      <c r="AN157" s="64" t="s">
        <v>126</v>
      </c>
      <c r="AO157" s="45">
        <f t="shared" si="184"/>
        <v>2.6270000000000095</v>
      </c>
      <c r="AP157" s="45">
        <f t="shared" si="185"/>
        <v>-0.26199999999999868</v>
      </c>
      <c r="AQ157" s="45">
        <f t="shared" si="186"/>
        <v>0.21500000000000341</v>
      </c>
      <c r="AR157" s="45">
        <f t="shared" si="187"/>
        <v>8.1209999999998672</v>
      </c>
      <c r="AS157" s="45">
        <f t="shared" si="188"/>
        <v>4.5000000000001705E-2</v>
      </c>
      <c r="AT157" s="45">
        <f t="shared" si="189"/>
        <v>6.367999999999995</v>
      </c>
      <c r="AU157" s="45">
        <f t="shared" si="190"/>
        <v>9.8920000000000528</v>
      </c>
      <c r="AV157" s="45">
        <f t="shared" si="191"/>
        <v>7.9490000000000123</v>
      </c>
      <c r="AW157" s="45">
        <f t="shared" si="192"/>
        <v>2.3630000000000564</v>
      </c>
      <c r="AX157" s="45">
        <f t="shared" si="193"/>
        <v>9.0000000000145519E-3</v>
      </c>
      <c r="AY157" s="45">
        <f t="shared" si="194"/>
        <v>9.0470000000000255</v>
      </c>
      <c r="AZ157" s="45">
        <f t="shared" si="195"/>
        <v>-0.257000000000005</v>
      </c>
      <c r="BA157" s="45">
        <f t="shared" si="196"/>
        <v>0.69399999999995998</v>
      </c>
      <c r="BB157" s="45">
        <f t="shared" si="197"/>
        <v>1.3789999999999623</v>
      </c>
      <c r="BC157" s="45"/>
      <c r="BD157" s="45">
        <f t="shared" si="214"/>
        <v>48.21100000000115</v>
      </c>
      <c r="BE157" s="17"/>
      <c r="BF157" s="165"/>
      <c r="BG157" s="167"/>
      <c r="BH157" s="170"/>
      <c r="BI157" s="36"/>
      <c r="BJ157" s="36"/>
      <c r="BK157" s="36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</row>
    <row r="158" spans="1:166" s="65" customFormat="1" ht="18" customHeight="1" x14ac:dyDescent="0.3">
      <c r="A158" s="95" t="s">
        <v>127</v>
      </c>
      <c r="B158" s="98">
        <v>321.267</v>
      </c>
      <c r="C158" s="96">
        <v>13.016999999999999</v>
      </c>
      <c r="D158" s="96">
        <v>82.933999999999997</v>
      </c>
      <c r="E158" s="96">
        <v>1127.1369999999999</v>
      </c>
      <c r="F158" s="96">
        <v>74.471000000000004</v>
      </c>
      <c r="G158" s="96">
        <v>394.33800000000002</v>
      </c>
      <c r="H158" s="96">
        <v>1129.4549999999999</v>
      </c>
      <c r="I158" s="96">
        <v>234.089</v>
      </c>
      <c r="J158" s="96">
        <v>517.42999999999995</v>
      </c>
      <c r="K158" s="96">
        <v>153.49199999999999</v>
      </c>
      <c r="L158" s="96">
        <v>873.47900000000004</v>
      </c>
      <c r="M158" s="96">
        <v>407.39499999999998</v>
      </c>
      <c r="N158" s="96">
        <v>329.34300000000002</v>
      </c>
      <c r="O158" s="96">
        <v>369.53899999999999</v>
      </c>
      <c r="P158" s="96">
        <v>0.30099999999999999</v>
      </c>
      <c r="Q158" s="97">
        <v>6027.686999999999</v>
      </c>
      <c r="R158" s="106"/>
      <c r="S158" s="106" t="str">
        <f t="shared" si="182"/>
        <v>dic-21</v>
      </c>
      <c r="T158" s="107">
        <f t="shared" ref="T158:AI158" si="224">B158-B146</f>
        <v>1.9039999999999964</v>
      </c>
      <c r="U158" s="107">
        <f t="shared" si="224"/>
        <v>0.57499999999999929</v>
      </c>
      <c r="V158" s="107">
        <f t="shared" si="224"/>
        <v>4.090999999999994</v>
      </c>
      <c r="W158" s="107">
        <f t="shared" si="224"/>
        <v>32.92899999999986</v>
      </c>
      <c r="X158" s="107">
        <f t="shared" si="224"/>
        <v>0.5379999999999967</v>
      </c>
      <c r="Y158" s="107">
        <f t="shared" si="224"/>
        <v>58.91700000000003</v>
      </c>
      <c r="Z158" s="107">
        <f t="shared" si="224"/>
        <v>32.044999999999845</v>
      </c>
      <c r="AA158" s="107">
        <f t="shared" si="224"/>
        <v>16.054000000000002</v>
      </c>
      <c r="AB158" s="107">
        <f t="shared" si="224"/>
        <v>1.5539999999999736</v>
      </c>
      <c r="AC158" s="107">
        <f t="shared" si="224"/>
        <v>-1.9410000000000025</v>
      </c>
      <c r="AD158" s="107">
        <f t="shared" si="224"/>
        <v>36.673000000000002</v>
      </c>
      <c r="AE158" s="107">
        <f t="shared" si="224"/>
        <v>10.825999999999965</v>
      </c>
      <c r="AF158" s="107">
        <f t="shared" si="224"/>
        <v>2.1690000000000396</v>
      </c>
      <c r="AG158" s="107">
        <f t="shared" si="224"/>
        <v>5.4819999999999709</v>
      </c>
      <c r="AH158" s="107">
        <f t="shared" si="224"/>
        <v>-0.14300000000000002</v>
      </c>
      <c r="AI158" s="107">
        <f t="shared" si="224"/>
        <v>201.67299999999796</v>
      </c>
      <c r="AJ158" s="106"/>
      <c r="AK158" s="106"/>
      <c r="AL158" s="106"/>
      <c r="AN158" s="64" t="s">
        <v>127</v>
      </c>
      <c r="AO158" s="45">
        <f t="shared" si="184"/>
        <v>1.9479999999999791</v>
      </c>
      <c r="AP158" s="45">
        <f t="shared" si="185"/>
        <v>0.16599999999999859</v>
      </c>
      <c r="AQ158" s="45">
        <f t="shared" si="186"/>
        <v>0.42099999999999227</v>
      </c>
      <c r="AR158" s="45">
        <f t="shared" si="187"/>
        <v>3.8830000000000382</v>
      </c>
      <c r="AS158" s="45">
        <f t="shared" si="188"/>
        <v>9.7999999999998977E-2</v>
      </c>
      <c r="AT158" s="45">
        <f t="shared" si="189"/>
        <v>-5.6379999999999768</v>
      </c>
      <c r="AU158" s="45">
        <f t="shared" si="190"/>
        <v>12.385999999999967</v>
      </c>
      <c r="AV158" s="45">
        <f t="shared" si="191"/>
        <v>10.75</v>
      </c>
      <c r="AW158" s="45">
        <f t="shared" si="192"/>
        <v>2.4939999999999145</v>
      </c>
      <c r="AX158" s="45">
        <f t="shared" si="193"/>
        <v>-0.57600000000002183</v>
      </c>
      <c r="AY158" s="45">
        <f t="shared" si="194"/>
        <v>10.245000000000005</v>
      </c>
      <c r="AZ158" s="45">
        <f t="shared" si="195"/>
        <v>-3.5889999999999986</v>
      </c>
      <c r="BA158" s="45">
        <f t="shared" si="196"/>
        <v>0.71200000000004593</v>
      </c>
      <c r="BB158" s="45">
        <f t="shared" si="197"/>
        <v>5.8509999999999991</v>
      </c>
      <c r="BC158" s="45"/>
      <c r="BD158" s="45">
        <f t="shared" si="214"/>
        <v>39.145999999997912</v>
      </c>
      <c r="BE158" s="17"/>
      <c r="BF158" s="166"/>
      <c r="BG158" s="167"/>
      <c r="BH158" s="171"/>
      <c r="BI158" s="36"/>
      <c r="BJ158" s="36"/>
      <c r="BK158" s="36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</row>
    <row r="159" spans="1:166" s="65" customFormat="1" ht="18.75" x14ac:dyDescent="0.3">
      <c r="A159" s="95" t="s">
        <v>128</v>
      </c>
      <c r="B159" s="98">
        <v>323.22800000000001</v>
      </c>
      <c r="C159" s="96">
        <v>14.03</v>
      </c>
      <c r="D159" s="96">
        <v>83.584999999999994</v>
      </c>
      <c r="E159" s="96">
        <v>1133.4380000000001</v>
      </c>
      <c r="F159" s="96">
        <v>74.474000000000004</v>
      </c>
      <c r="G159" s="96">
        <v>396.45100000000002</v>
      </c>
      <c r="H159" s="96">
        <v>1139.97</v>
      </c>
      <c r="I159" s="96">
        <v>248.96199999999999</v>
      </c>
      <c r="J159" s="96">
        <v>519.32399999999996</v>
      </c>
      <c r="K159" s="96">
        <v>153.62700000000001</v>
      </c>
      <c r="L159" s="96">
        <v>888.83900000000006</v>
      </c>
      <c r="M159" s="96">
        <v>392.44499999999999</v>
      </c>
      <c r="N159" s="96">
        <v>331.34300000000002</v>
      </c>
      <c r="O159" s="96">
        <v>369.298</v>
      </c>
      <c r="P159" s="96">
        <v>0.30299999999999999</v>
      </c>
      <c r="Q159" s="97">
        <v>6069.3169999999991</v>
      </c>
      <c r="R159" s="106"/>
      <c r="S159" s="106" t="str">
        <f t="shared" si="182"/>
        <v>ene-22</v>
      </c>
      <c r="T159" s="107">
        <f t="shared" ref="T159:AI159" si="225">B159-B147</f>
        <v>0.44299999999998363</v>
      </c>
      <c r="U159" s="107">
        <f t="shared" si="225"/>
        <v>0.50399999999999956</v>
      </c>
      <c r="V159" s="107">
        <f t="shared" si="225"/>
        <v>3.4289999999999878</v>
      </c>
      <c r="W159" s="107">
        <f t="shared" si="225"/>
        <v>35.689000000000078</v>
      </c>
      <c r="X159" s="107">
        <f t="shared" si="225"/>
        <v>0.40100000000001046</v>
      </c>
      <c r="Y159" s="107">
        <f t="shared" si="225"/>
        <v>56.995000000000005</v>
      </c>
      <c r="Z159" s="107">
        <f t="shared" si="225"/>
        <v>38.684999999999945</v>
      </c>
      <c r="AA159" s="107">
        <f t="shared" si="225"/>
        <v>24.909999999999997</v>
      </c>
      <c r="AB159" s="107">
        <f t="shared" si="225"/>
        <v>2.70799999999997</v>
      </c>
      <c r="AC159" s="107">
        <f t="shared" si="225"/>
        <v>-1.7849999999999966</v>
      </c>
      <c r="AD159" s="107">
        <f t="shared" si="225"/>
        <v>44.857000000000085</v>
      </c>
      <c r="AE159" s="107">
        <f t="shared" si="225"/>
        <v>4.1209999999999809</v>
      </c>
      <c r="AF159" s="107">
        <f t="shared" si="225"/>
        <v>3.7050000000000409</v>
      </c>
      <c r="AG159" s="107">
        <f t="shared" si="225"/>
        <v>4.1370000000000005</v>
      </c>
      <c r="AH159" s="107">
        <f t="shared" si="225"/>
        <v>-7.5000000000000011E-2</v>
      </c>
      <c r="AI159" s="107">
        <f t="shared" si="225"/>
        <v>218.72399999999925</v>
      </c>
      <c r="AJ159" s="106"/>
      <c r="AK159" s="106"/>
      <c r="AL159" s="106"/>
      <c r="AN159" s="64" t="s">
        <v>128</v>
      </c>
      <c r="AO159" s="45">
        <f t="shared" si="184"/>
        <v>1.9610000000000127</v>
      </c>
      <c r="AP159" s="45">
        <f t="shared" si="185"/>
        <v>1.0129999999999999</v>
      </c>
      <c r="AQ159" s="45">
        <f t="shared" si="186"/>
        <v>0.65099999999999625</v>
      </c>
      <c r="AR159" s="45">
        <f t="shared" si="187"/>
        <v>6.3010000000001583</v>
      </c>
      <c r="AS159" s="45">
        <f t="shared" si="188"/>
        <v>3.0000000000001137E-3</v>
      </c>
      <c r="AT159" s="45">
        <f t="shared" si="189"/>
        <v>2.1129999999999995</v>
      </c>
      <c r="AU159" s="45">
        <f t="shared" si="190"/>
        <v>10.5150000000001</v>
      </c>
      <c r="AV159" s="45">
        <f t="shared" si="191"/>
        <v>14.87299999999999</v>
      </c>
      <c r="AW159" s="45">
        <f t="shared" si="192"/>
        <v>1.8940000000000055</v>
      </c>
      <c r="AX159" s="45">
        <f t="shared" si="193"/>
        <v>0.13500000000001933</v>
      </c>
      <c r="AY159" s="45">
        <f t="shared" si="194"/>
        <v>15.360000000000014</v>
      </c>
      <c r="AZ159" s="45">
        <f t="shared" si="195"/>
        <v>-14.949999999999989</v>
      </c>
      <c r="BA159" s="45">
        <f t="shared" si="196"/>
        <v>2</v>
      </c>
      <c r="BB159" s="45">
        <f t="shared" si="197"/>
        <v>-0.24099999999998545</v>
      </c>
      <c r="BC159" s="45"/>
      <c r="BD159" s="45">
        <f t="shared" si="214"/>
        <v>41.630000000000109</v>
      </c>
      <c r="BE159" s="17"/>
      <c r="BF159" s="164">
        <v>2022</v>
      </c>
      <c r="BG159" s="167" t="s">
        <v>38</v>
      </c>
      <c r="BH159" s="168" t="str">
        <f>AU2</f>
        <v>Comercio y reparaciones</v>
      </c>
      <c r="BI159" s="36"/>
      <c r="BJ159" s="36"/>
      <c r="BK159" s="36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</row>
    <row r="160" spans="1:166" s="65" customFormat="1" ht="18.75" x14ac:dyDescent="0.3">
      <c r="A160" s="95" t="s">
        <v>129</v>
      </c>
      <c r="B160" s="98">
        <v>327.339</v>
      </c>
      <c r="C160" s="96">
        <v>14.231</v>
      </c>
      <c r="D160" s="96">
        <v>83.965000000000003</v>
      </c>
      <c r="E160" s="96">
        <v>1138.992</v>
      </c>
      <c r="F160" s="96">
        <v>74.591999999999999</v>
      </c>
      <c r="G160" s="96">
        <v>404.07</v>
      </c>
      <c r="H160" s="96">
        <v>1140.5630000000001</v>
      </c>
      <c r="I160" s="96">
        <v>249.39500000000001</v>
      </c>
      <c r="J160" s="96">
        <v>519.94299999999998</v>
      </c>
      <c r="K160" s="96">
        <v>152.97499999999999</v>
      </c>
      <c r="L160" s="96">
        <v>890.33900000000006</v>
      </c>
      <c r="M160" s="96">
        <v>395.887</v>
      </c>
      <c r="N160" s="96">
        <v>330.48700000000002</v>
      </c>
      <c r="O160" s="96">
        <v>372.03800000000001</v>
      </c>
      <c r="P160" s="96">
        <v>0.31900000000000001</v>
      </c>
      <c r="Q160" s="97">
        <v>6095.1350000000011</v>
      </c>
      <c r="R160" s="106"/>
      <c r="S160" s="106" t="str">
        <f t="shared" si="182"/>
        <v>feb-22</v>
      </c>
      <c r="T160" s="107">
        <f t="shared" ref="T160:AI160" si="226">B160-B148</f>
        <v>-1.2620000000000005</v>
      </c>
      <c r="U160" s="107">
        <f t="shared" si="226"/>
        <v>6.0999999999999943E-2</v>
      </c>
      <c r="V160" s="107">
        <f t="shared" si="226"/>
        <v>3.5550000000000068</v>
      </c>
      <c r="W160" s="107">
        <f t="shared" si="226"/>
        <v>34.97199999999998</v>
      </c>
      <c r="X160" s="107">
        <f t="shared" si="226"/>
        <v>0.45799999999999841</v>
      </c>
      <c r="Y160" s="107">
        <f t="shared" si="226"/>
        <v>57.021999999999991</v>
      </c>
      <c r="Z160" s="107">
        <f t="shared" si="226"/>
        <v>39.555000000000064</v>
      </c>
      <c r="AA160" s="107">
        <f t="shared" si="226"/>
        <v>28.631</v>
      </c>
      <c r="AB160" s="107">
        <f t="shared" si="226"/>
        <v>3.8959999999999582</v>
      </c>
      <c r="AC160" s="107">
        <f t="shared" si="226"/>
        <v>-2.1210000000000093</v>
      </c>
      <c r="AD160" s="107">
        <f t="shared" si="226"/>
        <v>42.089000000000055</v>
      </c>
      <c r="AE160" s="107">
        <f t="shared" si="226"/>
        <v>6.1089999999999804</v>
      </c>
      <c r="AF160" s="107">
        <f t="shared" si="226"/>
        <v>2.6730000000000018</v>
      </c>
      <c r="AG160" s="107">
        <f t="shared" si="226"/>
        <v>7.5230000000000246</v>
      </c>
      <c r="AH160" s="107">
        <f t="shared" si="226"/>
        <v>-3.6999999999999977E-2</v>
      </c>
      <c r="AI160" s="107">
        <f t="shared" si="226"/>
        <v>223.1239999999998</v>
      </c>
      <c r="AJ160" s="106"/>
      <c r="AK160" s="106"/>
      <c r="AL160" s="106"/>
      <c r="AN160" s="64" t="s">
        <v>129</v>
      </c>
      <c r="AO160" s="45">
        <f t="shared" si="184"/>
        <v>4.11099999999999</v>
      </c>
      <c r="AP160" s="45">
        <f t="shared" si="185"/>
        <v>0.20100000000000051</v>
      </c>
      <c r="AQ160" s="45">
        <f t="shared" si="186"/>
        <v>0.38000000000000966</v>
      </c>
      <c r="AR160" s="45">
        <f t="shared" si="187"/>
        <v>5.5539999999998599</v>
      </c>
      <c r="AS160" s="45">
        <f t="shared" si="188"/>
        <v>0.117999999999995</v>
      </c>
      <c r="AT160" s="45">
        <f t="shared" si="189"/>
        <v>7.6189999999999714</v>
      </c>
      <c r="AU160" s="45">
        <f t="shared" si="190"/>
        <v>0.59300000000007458</v>
      </c>
      <c r="AV160" s="45">
        <f t="shared" si="191"/>
        <v>0.43300000000002115</v>
      </c>
      <c r="AW160" s="45">
        <f t="shared" si="192"/>
        <v>0.61900000000002819</v>
      </c>
      <c r="AX160" s="45">
        <f t="shared" si="193"/>
        <v>-0.65200000000001523</v>
      </c>
      <c r="AY160" s="45">
        <f t="shared" si="194"/>
        <v>1.5</v>
      </c>
      <c r="AZ160" s="45">
        <f t="shared" si="195"/>
        <v>3.4420000000000073</v>
      </c>
      <c r="BA160" s="45">
        <f t="shared" si="196"/>
        <v>-0.85599999999999454</v>
      </c>
      <c r="BB160" s="45">
        <f t="shared" si="197"/>
        <v>2.7400000000000091</v>
      </c>
      <c r="BC160" s="45"/>
      <c r="BD160" s="45">
        <f t="shared" si="214"/>
        <v>25.81800000000203</v>
      </c>
      <c r="BE160" s="17"/>
      <c r="BF160" s="165"/>
      <c r="BG160" s="167"/>
      <c r="BH160" s="168"/>
      <c r="BI160" s="36"/>
      <c r="BJ160" s="36"/>
      <c r="BK160" s="36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</row>
    <row r="161" spans="1:166" s="65" customFormat="1" ht="18.75" x14ac:dyDescent="0.3">
      <c r="A161" s="95" t="s">
        <v>130</v>
      </c>
      <c r="B161" s="98">
        <v>328.15800000000002</v>
      </c>
      <c r="C161" s="96">
        <v>14.637</v>
      </c>
      <c r="D161" s="96">
        <v>84.402000000000001</v>
      </c>
      <c r="E161" s="96">
        <v>1147.232</v>
      </c>
      <c r="F161" s="96">
        <v>74.581999999999994</v>
      </c>
      <c r="G161" s="96">
        <v>414.67700000000002</v>
      </c>
      <c r="H161" s="96">
        <v>1142.1179999999999</v>
      </c>
      <c r="I161" s="96">
        <v>244.40199999999999</v>
      </c>
      <c r="J161" s="96">
        <v>520.07000000000005</v>
      </c>
      <c r="K161" s="96">
        <v>153.28299999999999</v>
      </c>
      <c r="L161" s="96">
        <v>891.38199999999995</v>
      </c>
      <c r="M161" s="96">
        <v>413.05500000000001</v>
      </c>
      <c r="N161" s="96">
        <v>329.68200000000002</v>
      </c>
      <c r="O161" s="96">
        <v>371.73399999999998</v>
      </c>
      <c r="P161" s="96">
        <v>0.30099999999999999</v>
      </c>
      <c r="Q161" s="97">
        <v>6129.7150000000011</v>
      </c>
      <c r="R161" s="106"/>
      <c r="S161" s="106" t="str">
        <f t="shared" si="182"/>
        <v>mar-22</v>
      </c>
      <c r="T161" s="107">
        <f t="shared" ref="T161:AI161" si="227">B161-B149</f>
        <v>-4.075999999999965</v>
      </c>
      <c r="U161" s="107">
        <f t="shared" si="227"/>
        <v>0.49800000000000111</v>
      </c>
      <c r="V161" s="107">
        <f t="shared" si="227"/>
        <v>3.8790000000000049</v>
      </c>
      <c r="W161" s="107">
        <f t="shared" si="227"/>
        <v>35.166999999999916</v>
      </c>
      <c r="X161" s="107">
        <f t="shared" si="227"/>
        <v>0.42099999999999227</v>
      </c>
      <c r="Y161" s="107">
        <f t="shared" si="227"/>
        <v>55.809000000000026</v>
      </c>
      <c r="Z161" s="107">
        <f t="shared" si="227"/>
        <v>39.769999999999982</v>
      </c>
      <c r="AA161" s="107">
        <f t="shared" si="227"/>
        <v>30.274000000000001</v>
      </c>
      <c r="AB161" s="107">
        <f t="shared" si="227"/>
        <v>4.4540000000000646</v>
      </c>
      <c r="AC161" s="107">
        <f t="shared" si="227"/>
        <v>-1.88900000000001</v>
      </c>
      <c r="AD161" s="107">
        <f t="shared" si="227"/>
        <v>38.620999999999981</v>
      </c>
      <c r="AE161" s="107">
        <f t="shared" si="227"/>
        <v>9.9300000000000068</v>
      </c>
      <c r="AF161" s="107">
        <f t="shared" si="227"/>
        <v>1.1550000000000296</v>
      </c>
      <c r="AG161" s="107">
        <f t="shared" si="227"/>
        <v>8.3649999999999523</v>
      </c>
      <c r="AH161" s="107">
        <f t="shared" si="227"/>
        <v>-4.4999999999999984E-2</v>
      </c>
      <c r="AI161" s="107">
        <f t="shared" si="227"/>
        <v>222.33300000000236</v>
      </c>
      <c r="AJ161" s="106"/>
      <c r="AK161" s="106"/>
      <c r="AL161" s="106"/>
      <c r="AN161" s="64" t="s">
        <v>130</v>
      </c>
      <c r="AO161" s="45">
        <f t="shared" si="184"/>
        <v>0.81900000000001683</v>
      </c>
      <c r="AP161" s="45">
        <f t="shared" si="185"/>
        <v>0.40600000000000058</v>
      </c>
      <c r="AQ161" s="45">
        <f t="shared" si="186"/>
        <v>0.43699999999999761</v>
      </c>
      <c r="AR161" s="45">
        <f t="shared" si="187"/>
        <v>8.2400000000000091</v>
      </c>
      <c r="AS161" s="45">
        <f t="shared" si="188"/>
        <v>-1.0000000000005116E-2</v>
      </c>
      <c r="AT161" s="45">
        <f t="shared" si="189"/>
        <v>10.607000000000028</v>
      </c>
      <c r="AU161" s="45">
        <f t="shared" si="190"/>
        <v>1.5549999999998363</v>
      </c>
      <c r="AV161" s="45">
        <f t="shared" si="191"/>
        <v>-4.9930000000000234</v>
      </c>
      <c r="AW161" s="45">
        <f t="shared" si="192"/>
        <v>0.12700000000006639</v>
      </c>
      <c r="AX161" s="45">
        <f t="shared" si="193"/>
        <v>0.30799999999999272</v>
      </c>
      <c r="AY161" s="45">
        <f t="shared" si="194"/>
        <v>1.0429999999998927</v>
      </c>
      <c r="AZ161" s="45">
        <f t="shared" si="195"/>
        <v>17.168000000000006</v>
      </c>
      <c r="BA161" s="45">
        <f t="shared" si="196"/>
        <v>-0.80500000000000682</v>
      </c>
      <c r="BB161" s="45">
        <f t="shared" si="197"/>
        <v>-0.30400000000003047</v>
      </c>
      <c r="BC161" s="45"/>
      <c r="BD161" s="45">
        <f t="shared" si="214"/>
        <v>34.579999999999927</v>
      </c>
      <c r="BE161" s="17"/>
      <c r="BF161" s="165"/>
      <c r="BG161" s="167"/>
      <c r="BH161" s="168"/>
      <c r="BI161" s="36"/>
      <c r="BJ161" s="36"/>
      <c r="BK161" s="36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</row>
    <row r="162" spans="1:166" s="65" customFormat="1" ht="18.75" x14ac:dyDescent="0.3">
      <c r="A162" s="95" t="s">
        <v>131</v>
      </c>
      <c r="B162" s="98">
        <v>321.12</v>
      </c>
      <c r="C162" s="96">
        <v>14.143000000000001</v>
      </c>
      <c r="D162" s="96">
        <v>84.647000000000006</v>
      </c>
      <c r="E162" s="96">
        <v>1147.0550000000001</v>
      </c>
      <c r="F162" s="96">
        <v>74.554000000000002</v>
      </c>
      <c r="G162" s="96">
        <v>417.834</v>
      </c>
      <c r="H162" s="96">
        <v>1141.8219999999999</v>
      </c>
      <c r="I162" s="96">
        <v>242.601</v>
      </c>
      <c r="J162" s="96">
        <v>517.86300000000006</v>
      </c>
      <c r="K162" s="96">
        <v>152.91300000000001</v>
      </c>
      <c r="L162" s="96">
        <v>881.18</v>
      </c>
      <c r="M162" s="96">
        <v>417.255</v>
      </c>
      <c r="N162" s="96">
        <v>328.00599999999997</v>
      </c>
      <c r="O162" s="96">
        <v>368.88799999999998</v>
      </c>
      <c r="P162" s="96">
        <v>0.28999999999999998</v>
      </c>
      <c r="Q162" s="97">
        <v>6110.1710000000003</v>
      </c>
      <c r="R162" s="106"/>
      <c r="S162" s="106" t="str">
        <f t="shared" si="182"/>
        <v>abr-22</v>
      </c>
      <c r="T162" s="107">
        <f t="shared" ref="T162:AI162" si="228">B162-B150</f>
        <v>-7.7900000000000205</v>
      </c>
      <c r="U162" s="107">
        <f t="shared" si="228"/>
        <v>0.82699999999999996</v>
      </c>
      <c r="V162" s="107">
        <f t="shared" si="228"/>
        <v>4.007000000000005</v>
      </c>
      <c r="W162" s="107">
        <f t="shared" si="228"/>
        <v>35.370000000000118</v>
      </c>
      <c r="X162" s="107">
        <f t="shared" si="228"/>
        <v>0.3089999999999975</v>
      </c>
      <c r="Y162" s="107">
        <f t="shared" si="228"/>
        <v>56.439000000000021</v>
      </c>
      <c r="Z162" s="107">
        <f t="shared" si="228"/>
        <v>42.006999999999834</v>
      </c>
      <c r="AA162" s="107">
        <f t="shared" si="228"/>
        <v>33.56</v>
      </c>
      <c r="AB162" s="107">
        <f t="shared" si="228"/>
        <v>3.7970000000000255</v>
      </c>
      <c r="AC162" s="107">
        <f t="shared" si="228"/>
        <v>-2.2929999999999779</v>
      </c>
      <c r="AD162" s="107">
        <f t="shared" si="228"/>
        <v>32.081999999999994</v>
      </c>
      <c r="AE162" s="107">
        <f t="shared" si="228"/>
        <v>10.928999999999974</v>
      </c>
      <c r="AF162" s="107">
        <f t="shared" si="228"/>
        <v>-1.1490000000000009</v>
      </c>
      <c r="AG162" s="107">
        <f t="shared" si="228"/>
        <v>7.0059999999999718</v>
      </c>
      <c r="AH162" s="107">
        <f t="shared" si="228"/>
        <v>-4.2000000000000037E-2</v>
      </c>
      <c r="AI162" s="107">
        <f t="shared" si="228"/>
        <v>215.0590000000002</v>
      </c>
      <c r="AJ162" s="106"/>
      <c r="AK162" s="106"/>
      <c r="AL162" s="106"/>
      <c r="AN162" s="64" t="s">
        <v>131</v>
      </c>
      <c r="AO162" s="45">
        <f t="shared" si="184"/>
        <v>-7.0380000000000109</v>
      </c>
      <c r="AP162" s="45">
        <f t="shared" si="185"/>
        <v>-0.49399999999999977</v>
      </c>
      <c r="AQ162" s="45">
        <f t="shared" si="186"/>
        <v>0.24500000000000455</v>
      </c>
      <c r="AR162" s="45">
        <f t="shared" si="187"/>
        <v>-0.17699999999990723</v>
      </c>
      <c r="AS162" s="45">
        <f t="shared" si="188"/>
        <v>-2.7999999999991587E-2</v>
      </c>
      <c r="AT162" s="45">
        <f t="shared" si="189"/>
        <v>3.1569999999999823</v>
      </c>
      <c r="AU162" s="45">
        <f t="shared" si="190"/>
        <v>-0.29600000000004911</v>
      </c>
      <c r="AV162" s="45">
        <f t="shared" si="191"/>
        <v>-1.8009999999999877</v>
      </c>
      <c r="AW162" s="45">
        <f t="shared" si="192"/>
        <v>-2.2069999999999936</v>
      </c>
      <c r="AX162" s="45">
        <f t="shared" si="193"/>
        <v>-0.36999999999997613</v>
      </c>
      <c r="AY162" s="45">
        <f t="shared" si="194"/>
        <v>-10.201999999999998</v>
      </c>
      <c r="AZ162" s="45">
        <f t="shared" si="195"/>
        <v>4.1999999999999886</v>
      </c>
      <c r="BA162" s="45">
        <f t="shared" si="196"/>
        <v>-1.6760000000000446</v>
      </c>
      <c r="BB162" s="45">
        <f t="shared" si="197"/>
        <v>-2.8460000000000036</v>
      </c>
      <c r="BC162" s="45"/>
      <c r="BD162" s="45">
        <f t="shared" si="214"/>
        <v>-19.544000000000779</v>
      </c>
      <c r="BE162" s="17"/>
      <c r="BF162" s="165"/>
      <c r="BG162" s="167"/>
      <c r="BH162" s="168"/>
      <c r="BI162" s="36"/>
      <c r="BJ162" s="36"/>
      <c r="BK162" s="36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</row>
    <row r="163" spans="1:166" s="65" customFormat="1" ht="18.75" x14ac:dyDescent="0.3">
      <c r="A163" s="95" t="s">
        <v>132</v>
      </c>
      <c r="B163" s="98">
        <v>316.07100000000003</v>
      </c>
      <c r="C163" s="96">
        <v>13.804</v>
      </c>
      <c r="D163" s="96">
        <v>85.043999999999997</v>
      </c>
      <c r="E163" s="96">
        <v>1149.345</v>
      </c>
      <c r="F163" s="96">
        <v>74.632999999999996</v>
      </c>
      <c r="G163" s="96">
        <v>423.46</v>
      </c>
      <c r="H163" s="96">
        <v>1145.7629999999999</v>
      </c>
      <c r="I163" s="96">
        <v>243.16900000000001</v>
      </c>
      <c r="J163" s="96">
        <v>518.69200000000001</v>
      </c>
      <c r="K163" s="96">
        <v>153.01400000000001</v>
      </c>
      <c r="L163" s="96">
        <v>878.63</v>
      </c>
      <c r="M163" s="96">
        <v>419.56900000000002</v>
      </c>
      <c r="N163" s="96">
        <v>327.43799999999999</v>
      </c>
      <c r="O163" s="96">
        <v>369.06400000000002</v>
      </c>
      <c r="P163" s="96">
        <v>0.26600000000000001</v>
      </c>
      <c r="Q163" s="97">
        <v>6117.9620000000004</v>
      </c>
      <c r="R163" s="106"/>
      <c r="S163" s="106" t="str">
        <f t="shared" si="182"/>
        <v>may-22</v>
      </c>
      <c r="T163" s="107">
        <f t="shared" ref="T163:AI163" si="229">B163-B151</f>
        <v>-6.9249999999999545</v>
      </c>
      <c r="U163" s="107">
        <f t="shared" si="229"/>
        <v>0.18699999999999939</v>
      </c>
      <c r="V163" s="107">
        <f t="shared" si="229"/>
        <v>4.0279999999999916</v>
      </c>
      <c r="W163" s="107">
        <f t="shared" si="229"/>
        <v>41.055000000000064</v>
      </c>
      <c r="X163" s="107">
        <f t="shared" si="229"/>
        <v>0.41100000000000136</v>
      </c>
      <c r="Y163" s="107">
        <f t="shared" si="229"/>
        <v>61.925999999999988</v>
      </c>
      <c r="Z163" s="107">
        <f t="shared" si="229"/>
        <v>49.04099999999994</v>
      </c>
      <c r="AA163" s="107">
        <f t="shared" si="229"/>
        <v>41.341000000000008</v>
      </c>
      <c r="AB163" s="107">
        <f t="shared" si="229"/>
        <v>6.0460000000000491</v>
      </c>
      <c r="AC163" s="107">
        <f t="shared" si="229"/>
        <v>-2.0269999999999868</v>
      </c>
      <c r="AD163" s="107">
        <f t="shared" si="229"/>
        <v>32.253000000000043</v>
      </c>
      <c r="AE163" s="107">
        <f t="shared" si="229"/>
        <v>13.646999999999991</v>
      </c>
      <c r="AF163" s="107">
        <f t="shared" si="229"/>
        <v>-2.0219999999999914</v>
      </c>
      <c r="AG163" s="107">
        <f t="shared" si="229"/>
        <v>9.0710000000000264</v>
      </c>
      <c r="AH163" s="107">
        <f t="shared" si="229"/>
        <v>-3.8999999999999979E-2</v>
      </c>
      <c r="AI163" s="107">
        <f t="shared" si="229"/>
        <v>247.99299999999857</v>
      </c>
      <c r="AJ163" s="106"/>
      <c r="AK163" s="106"/>
      <c r="AL163" s="106"/>
      <c r="AN163" s="64" t="s">
        <v>132</v>
      </c>
      <c r="AO163" s="45">
        <f t="shared" si="184"/>
        <v>-5.0489999999999782</v>
      </c>
      <c r="AP163" s="45">
        <f t="shared" si="185"/>
        <v>-0.33900000000000041</v>
      </c>
      <c r="AQ163" s="45">
        <f t="shared" si="186"/>
        <v>0.39699999999999136</v>
      </c>
      <c r="AR163" s="45">
        <f t="shared" si="187"/>
        <v>2.2899999999999636</v>
      </c>
      <c r="AS163" s="45">
        <f t="shared" si="188"/>
        <v>7.899999999999352E-2</v>
      </c>
      <c r="AT163" s="45">
        <f t="shared" si="189"/>
        <v>5.6259999999999764</v>
      </c>
      <c r="AU163" s="45">
        <f t="shared" si="190"/>
        <v>3.9410000000000309</v>
      </c>
      <c r="AV163" s="45">
        <f t="shared" si="191"/>
        <v>0.56800000000001205</v>
      </c>
      <c r="AW163" s="45">
        <f t="shared" si="192"/>
        <v>0.82899999999995089</v>
      </c>
      <c r="AX163" s="45">
        <f t="shared" si="193"/>
        <v>0.10099999999999909</v>
      </c>
      <c r="AY163" s="45">
        <f t="shared" si="194"/>
        <v>-2.5499999999999545</v>
      </c>
      <c r="AZ163" s="45">
        <f t="shared" si="195"/>
        <v>2.3140000000000214</v>
      </c>
      <c r="BA163" s="45">
        <f t="shared" si="196"/>
        <v>-0.56799999999998363</v>
      </c>
      <c r="BB163" s="45">
        <f t="shared" si="197"/>
        <v>0.17600000000004457</v>
      </c>
      <c r="BC163" s="45"/>
      <c r="BD163" s="45">
        <f t="shared" si="214"/>
        <v>7.7910000000001673</v>
      </c>
      <c r="BE163" s="17"/>
      <c r="BF163" s="165"/>
      <c r="BG163" s="167" t="s">
        <v>39</v>
      </c>
      <c r="BH163" s="169" t="str">
        <f>AT2</f>
        <v>Construcción</v>
      </c>
      <c r="BI163" s="36"/>
      <c r="BJ163" s="36"/>
      <c r="BK163" s="36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</row>
    <row r="164" spans="1:166" s="65" customFormat="1" ht="18.75" x14ac:dyDescent="0.3">
      <c r="A164" s="95" t="s">
        <v>133</v>
      </c>
      <c r="B164" s="98">
        <v>313.70800000000003</v>
      </c>
      <c r="C164" s="96">
        <v>14.41</v>
      </c>
      <c r="D164" s="96">
        <v>85.620999999999995</v>
      </c>
      <c r="E164" s="96">
        <v>1153.56</v>
      </c>
      <c r="F164" s="96">
        <v>74.698999999999998</v>
      </c>
      <c r="G164" s="96">
        <v>427.79500000000002</v>
      </c>
      <c r="H164" s="96">
        <v>1150.3900000000001</v>
      </c>
      <c r="I164" s="96">
        <v>246.26599999999999</v>
      </c>
      <c r="J164" s="96">
        <v>520.58900000000006</v>
      </c>
      <c r="K164" s="96">
        <v>153.07900000000001</v>
      </c>
      <c r="L164" s="96">
        <v>876.29499999999996</v>
      </c>
      <c r="M164" s="96">
        <v>421.50099999999998</v>
      </c>
      <c r="N164" s="96">
        <v>327.47500000000002</v>
      </c>
      <c r="O164" s="96">
        <v>368.37799999999999</v>
      </c>
      <c r="P164" s="96">
        <v>0.26600000000000001</v>
      </c>
      <c r="Q164" s="97">
        <v>6134.0320000000002</v>
      </c>
      <c r="R164" s="106"/>
      <c r="S164" s="106" t="str">
        <f t="shared" si="182"/>
        <v>jun-22</v>
      </c>
      <c r="T164" s="107">
        <f t="shared" ref="T164:AI164" si="230">B164-B152</f>
        <v>-8.6469999999999914</v>
      </c>
      <c r="U164" s="107">
        <f t="shared" si="230"/>
        <v>0.11899999999999977</v>
      </c>
      <c r="V164" s="107">
        <f t="shared" si="230"/>
        <v>4.1769999999999925</v>
      </c>
      <c r="W164" s="107">
        <f t="shared" si="230"/>
        <v>43.973999999999933</v>
      </c>
      <c r="X164" s="107">
        <f t="shared" si="230"/>
        <v>0.45900000000000318</v>
      </c>
      <c r="Y164" s="107">
        <f t="shared" si="230"/>
        <v>60.753000000000043</v>
      </c>
      <c r="Z164" s="107">
        <f t="shared" si="230"/>
        <v>54.878000000000156</v>
      </c>
      <c r="AA164" s="107">
        <f t="shared" si="230"/>
        <v>47.775999999999982</v>
      </c>
      <c r="AB164" s="107">
        <f t="shared" si="230"/>
        <v>8.4630000000000791</v>
      </c>
      <c r="AC164" s="107">
        <f t="shared" si="230"/>
        <v>-1.4729999999999848</v>
      </c>
      <c r="AD164" s="107">
        <f t="shared" si="230"/>
        <v>32</v>
      </c>
      <c r="AE164" s="107">
        <f t="shared" si="230"/>
        <v>15.928999999999974</v>
      </c>
      <c r="AF164" s="107">
        <f t="shared" si="230"/>
        <v>-2.4389999999999645</v>
      </c>
      <c r="AG164" s="107">
        <f t="shared" si="230"/>
        <v>8.9239999999999782</v>
      </c>
      <c r="AH164" s="107">
        <f t="shared" si="230"/>
        <v>-4.2999999999999983E-2</v>
      </c>
      <c r="AI164" s="107">
        <f t="shared" si="230"/>
        <v>264.85000000000036</v>
      </c>
      <c r="AJ164" s="106"/>
      <c r="AK164" s="106"/>
      <c r="AL164" s="106"/>
      <c r="AN164" s="64" t="s">
        <v>133</v>
      </c>
      <c r="AO164" s="45">
        <f t="shared" ref="AO164:AO182" si="231">B164-B163</f>
        <v>-2.3629999999999995</v>
      </c>
      <c r="AP164" s="45">
        <f t="shared" ref="AP164:AP182" si="232">C164-C163</f>
        <v>0.60599999999999987</v>
      </c>
      <c r="AQ164" s="45">
        <f t="shared" ref="AQ164:AQ182" si="233">D164-D163</f>
        <v>0.57699999999999818</v>
      </c>
      <c r="AR164" s="45">
        <f t="shared" ref="AR164:AR182" si="234">E164-E163</f>
        <v>4.2149999999999181</v>
      </c>
      <c r="AS164" s="45">
        <f t="shared" ref="AS164:AS182" si="235">F164-F163</f>
        <v>6.6000000000002501E-2</v>
      </c>
      <c r="AT164" s="45">
        <f t="shared" ref="AT164:AT182" si="236">G164-G163</f>
        <v>4.3350000000000364</v>
      </c>
      <c r="AU164" s="45">
        <f t="shared" ref="AU164:AU182" si="237">H164-H163</f>
        <v>4.6270000000001801</v>
      </c>
      <c r="AV164" s="45">
        <f t="shared" ref="AV164:AV182" si="238">I164-I163</f>
        <v>3.09699999999998</v>
      </c>
      <c r="AW164" s="45">
        <f t="shared" ref="AW164:AW182" si="239">J164-J163</f>
        <v>1.8970000000000482</v>
      </c>
      <c r="AX164" s="45">
        <f t="shared" ref="AX164:AX182" si="240">K164-K163</f>
        <v>6.4999999999997726E-2</v>
      </c>
      <c r="AY164" s="45">
        <f t="shared" ref="AY164:AY182" si="241">L164-L163</f>
        <v>-2.3350000000000364</v>
      </c>
      <c r="AZ164" s="45">
        <f t="shared" ref="AZ164:AZ182" si="242">M164-M163</f>
        <v>1.9319999999999595</v>
      </c>
      <c r="BA164" s="45">
        <f t="shared" ref="BA164:BA182" si="243">N164-N163</f>
        <v>3.7000000000034561E-2</v>
      </c>
      <c r="BB164" s="45">
        <f t="shared" ref="BB164:BB182" si="244">O164-O163</f>
        <v>-0.68600000000003547</v>
      </c>
      <c r="BC164" s="45"/>
      <c r="BD164" s="45">
        <f t="shared" si="214"/>
        <v>16.069999999999709</v>
      </c>
      <c r="BE164" s="17"/>
      <c r="BF164" s="165"/>
      <c r="BG164" s="167"/>
      <c r="BH164" s="170"/>
      <c r="BI164" s="36"/>
      <c r="BJ164" s="36"/>
      <c r="BK164" s="36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5" spans="1:166" s="65" customFormat="1" ht="18.75" x14ac:dyDescent="0.3">
      <c r="A165" s="95" t="s">
        <v>134</v>
      </c>
      <c r="B165" s="98">
        <v>310.92399999999998</v>
      </c>
      <c r="C165" s="96">
        <v>14.013999999999999</v>
      </c>
      <c r="D165" s="96">
        <v>86.436999999999998</v>
      </c>
      <c r="E165" s="96">
        <v>1160.201</v>
      </c>
      <c r="F165" s="96">
        <v>74.881</v>
      </c>
      <c r="G165" s="96">
        <v>433.28500000000003</v>
      </c>
      <c r="H165" s="96">
        <v>1158.25</v>
      </c>
      <c r="I165" s="96">
        <v>255.29900000000001</v>
      </c>
      <c r="J165" s="96">
        <v>522.60199999999998</v>
      </c>
      <c r="K165" s="96">
        <v>153.767</v>
      </c>
      <c r="L165" s="96">
        <v>881.45299999999997</v>
      </c>
      <c r="M165" s="96">
        <v>418.55200000000002</v>
      </c>
      <c r="N165" s="96">
        <v>328.298</v>
      </c>
      <c r="O165" s="96">
        <v>371.113</v>
      </c>
      <c r="P165" s="96">
        <v>0.27200000000000002</v>
      </c>
      <c r="Q165" s="97">
        <v>6169.347999999999</v>
      </c>
      <c r="R165" s="106"/>
      <c r="S165" s="106" t="str">
        <f t="shared" si="182"/>
        <v>jul-22</v>
      </c>
      <c r="T165" s="107">
        <f t="shared" ref="T165:AI165" si="245">B165-B153</f>
        <v>-8.7259999999999991</v>
      </c>
      <c r="U165" s="107">
        <f t="shared" si="245"/>
        <v>-0.15399999999999991</v>
      </c>
      <c r="V165" s="107">
        <f t="shared" si="245"/>
        <v>4.8539999999999992</v>
      </c>
      <c r="W165" s="107">
        <f t="shared" si="245"/>
        <v>49.953999999999951</v>
      </c>
      <c r="X165" s="107">
        <f t="shared" si="245"/>
        <v>0.63599999999999568</v>
      </c>
      <c r="Y165" s="107">
        <f t="shared" si="245"/>
        <v>59.94300000000004</v>
      </c>
      <c r="Z165" s="107">
        <f t="shared" si="245"/>
        <v>61.599999999999909</v>
      </c>
      <c r="AA165" s="107">
        <f t="shared" si="245"/>
        <v>53.90900000000002</v>
      </c>
      <c r="AB165" s="107">
        <f t="shared" si="245"/>
        <v>11.061999999999955</v>
      </c>
      <c r="AC165" s="107">
        <f t="shared" si="245"/>
        <v>-1.0840000000000032</v>
      </c>
      <c r="AD165" s="107">
        <f t="shared" si="245"/>
        <v>37.333999999999946</v>
      </c>
      <c r="AE165" s="107">
        <f t="shared" si="245"/>
        <v>14.113</v>
      </c>
      <c r="AF165" s="107">
        <f t="shared" si="245"/>
        <v>-1.1840000000000259</v>
      </c>
      <c r="AG165" s="107">
        <f t="shared" si="245"/>
        <v>11.089999999999975</v>
      </c>
      <c r="AH165" s="107">
        <f t="shared" si="245"/>
        <v>-3.2999999999999974E-2</v>
      </c>
      <c r="AI165" s="107">
        <f t="shared" si="245"/>
        <v>293.31399999999849</v>
      </c>
      <c r="AJ165" s="106"/>
      <c r="AK165" s="106"/>
      <c r="AL165" s="106"/>
      <c r="AN165" s="64" t="s">
        <v>134</v>
      </c>
      <c r="AO165" s="45">
        <f t="shared" si="231"/>
        <v>-2.7840000000000487</v>
      </c>
      <c r="AP165" s="45">
        <f t="shared" si="232"/>
        <v>-0.3960000000000008</v>
      </c>
      <c r="AQ165" s="45">
        <f t="shared" si="233"/>
        <v>0.8160000000000025</v>
      </c>
      <c r="AR165" s="45">
        <f t="shared" si="234"/>
        <v>6.6410000000000764</v>
      </c>
      <c r="AS165" s="45">
        <f t="shared" si="235"/>
        <v>0.18200000000000216</v>
      </c>
      <c r="AT165" s="45">
        <f t="shared" si="236"/>
        <v>5.4900000000000091</v>
      </c>
      <c r="AU165" s="45">
        <f t="shared" si="237"/>
        <v>7.8599999999999</v>
      </c>
      <c r="AV165" s="45">
        <f t="shared" si="238"/>
        <v>9.0330000000000155</v>
      </c>
      <c r="AW165" s="45">
        <f t="shared" si="239"/>
        <v>2.01299999999992</v>
      </c>
      <c r="AX165" s="45">
        <f t="shared" si="240"/>
        <v>0.68799999999998818</v>
      </c>
      <c r="AY165" s="45">
        <f t="shared" si="241"/>
        <v>5.1580000000000155</v>
      </c>
      <c r="AZ165" s="45">
        <f t="shared" si="242"/>
        <v>-2.9489999999999554</v>
      </c>
      <c r="BA165" s="45">
        <f t="shared" si="243"/>
        <v>0.82299999999997908</v>
      </c>
      <c r="BB165" s="45">
        <f t="shared" si="244"/>
        <v>2.7350000000000136</v>
      </c>
      <c r="BC165" s="45"/>
      <c r="BD165" s="45">
        <f t="shared" si="214"/>
        <v>35.315999999998894</v>
      </c>
      <c r="BE165" s="17"/>
      <c r="BF165" s="165"/>
      <c r="BG165" s="167"/>
      <c r="BH165" s="170"/>
      <c r="BI165" s="36"/>
      <c r="BJ165" s="36"/>
      <c r="BK165" s="36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</row>
    <row r="166" spans="1:166" s="65" customFormat="1" ht="18.75" x14ac:dyDescent="0.3">
      <c r="A166" s="95" t="s">
        <v>135</v>
      </c>
      <c r="B166" s="98">
        <v>310.55599999999998</v>
      </c>
      <c r="C166" s="96">
        <v>13.994</v>
      </c>
      <c r="D166" s="96">
        <v>87.031000000000006</v>
      </c>
      <c r="E166" s="96">
        <v>1161.02</v>
      </c>
      <c r="F166" s="96">
        <v>75.022999999999996</v>
      </c>
      <c r="G166" s="96">
        <v>438.26799999999997</v>
      </c>
      <c r="H166" s="96">
        <v>1162.8989999999999</v>
      </c>
      <c r="I166" s="96">
        <v>257.40300000000002</v>
      </c>
      <c r="J166" s="96">
        <v>523.98</v>
      </c>
      <c r="K166" s="96">
        <v>153.67500000000001</v>
      </c>
      <c r="L166" s="96">
        <v>880.88599999999997</v>
      </c>
      <c r="M166" s="96">
        <v>421.94600000000003</v>
      </c>
      <c r="N166" s="96">
        <v>328.57900000000001</v>
      </c>
      <c r="O166" s="96">
        <v>371.25200000000001</v>
      </c>
      <c r="P166" s="96">
        <v>0.24299999999999999</v>
      </c>
      <c r="Q166" s="97">
        <v>6186.7549999999992</v>
      </c>
      <c r="R166" s="106"/>
      <c r="S166" s="106" t="str">
        <f t="shared" si="182"/>
        <v>ago-22</v>
      </c>
      <c r="T166" s="107">
        <f t="shared" ref="T166:AI166" si="246">B166-B154</f>
        <v>-8.3580000000000041</v>
      </c>
      <c r="U166" s="107">
        <f t="shared" si="246"/>
        <v>-0.39300000000000068</v>
      </c>
      <c r="V166" s="107">
        <f t="shared" si="246"/>
        <v>5.2270000000000039</v>
      </c>
      <c r="W166" s="107">
        <f t="shared" si="246"/>
        <v>49.384999999999991</v>
      </c>
      <c r="X166" s="107">
        <f t="shared" si="246"/>
        <v>0.80100000000000193</v>
      </c>
      <c r="Y166" s="107">
        <f t="shared" si="246"/>
        <v>57.907999999999959</v>
      </c>
      <c r="Z166" s="107">
        <f t="shared" si="246"/>
        <v>63.120999999999867</v>
      </c>
      <c r="AA166" s="107">
        <f t="shared" si="246"/>
        <v>52.621000000000009</v>
      </c>
      <c r="AB166" s="107">
        <f t="shared" si="246"/>
        <v>12.744000000000028</v>
      </c>
      <c r="AC166" s="107">
        <f t="shared" si="246"/>
        <v>-0.94799999999997908</v>
      </c>
      <c r="AD166" s="107">
        <f t="shared" si="246"/>
        <v>35.336999999999989</v>
      </c>
      <c r="AE166" s="107">
        <f t="shared" si="246"/>
        <v>12.79400000000004</v>
      </c>
      <c r="AF166" s="107">
        <f t="shared" si="246"/>
        <v>-0.35899999999998045</v>
      </c>
      <c r="AG166" s="107">
        <f t="shared" si="246"/>
        <v>11.648000000000025</v>
      </c>
      <c r="AH166" s="107">
        <f t="shared" si="246"/>
        <v>-4.9999999999999989E-2</v>
      </c>
      <c r="AI166" s="107">
        <f t="shared" si="246"/>
        <v>291.47799999999825</v>
      </c>
      <c r="AJ166" s="106"/>
      <c r="AK166" s="106"/>
      <c r="AL166" s="106"/>
      <c r="AN166" s="64" t="s">
        <v>135</v>
      </c>
      <c r="AO166" s="45">
        <f t="shared" si="231"/>
        <v>-0.367999999999995</v>
      </c>
      <c r="AP166" s="45">
        <f t="shared" si="232"/>
        <v>-1.9999999999999574E-2</v>
      </c>
      <c r="AQ166" s="45">
        <f t="shared" si="233"/>
        <v>0.5940000000000083</v>
      </c>
      <c r="AR166" s="45">
        <f t="shared" si="234"/>
        <v>0.81899999999995998</v>
      </c>
      <c r="AS166" s="45">
        <f t="shared" si="235"/>
        <v>0.14199999999999591</v>
      </c>
      <c r="AT166" s="45">
        <f t="shared" si="236"/>
        <v>4.9829999999999472</v>
      </c>
      <c r="AU166" s="45">
        <f t="shared" si="237"/>
        <v>4.6489999999998872</v>
      </c>
      <c r="AV166" s="45">
        <f t="shared" si="238"/>
        <v>2.1040000000000134</v>
      </c>
      <c r="AW166" s="45">
        <f t="shared" si="239"/>
        <v>1.3780000000000427</v>
      </c>
      <c r="AX166" s="45">
        <f t="shared" si="240"/>
        <v>-9.1999999999984539E-2</v>
      </c>
      <c r="AY166" s="45">
        <f t="shared" si="241"/>
        <v>-0.56700000000000728</v>
      </c>
      <c r="AZ166" s="45">
        <f t="shared" si="242"/>
        <v>3.3940000000000055</v>
      </c>
      <c r="BA166" s="45">
        <f t="shared" si="243"/>
        <v>0.28100000000000591</v>
      </c>
      <c r="BB166" s="45">
        <f t="shared" si="244"/>
        <v>0.13900000000001</v>
      </c>
      <c r="BC166" s="45"/>
      <c r="BD166" s="45">
        <f t="shared" si="214"/>
        <v>17.407000000000153</v>
      </c>
      <c r="BE166" s="17"/>
      <c r="BF166" s="165"/>
      <c r="BG166" s="167"/>
      <c r="BH166" s="171"/>
      <c r="BI166" s="36"/>
      <c r="BJ166" s="36"/>
      <c r="BK166" s="36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</row>
    <row r="167" spans="1:166" s="65" customFormat="1" ht="18.75" x14ac:dyDescent="0.3">
      <c r="A167" s="95" t="s">
        <v>158</v>
      </c>
      <c r="B167" s="98">
        <v>309.85899999999998</v>
      </c>
      <c r="C167" s="96">
        <v>13.589</v>
      </c>
      <c r="D167" s="96">
        <v>87.596999999999994</v>
      </c>
      <c r="E167" s="96">
        <v>1164.327</v>
      </c>
      <c r="F167" s="96">
        <v>75.275000000000006</v>
      </c>
      <c r="G167" s="96">
        <v>446.10700000000003</v>
      </c>
      <c r="H167" s="96">
        <v>1166.9939999999999</v>
      </c>
      <c r="I167" s="96">
        <v>260.98200000000003</v>
      </c>
      <c r="J167" s="96">
        <v>525.19000000000005</v>
      </c>
      <c r="K167" s="96">
        <v>153.48099999999999</v>
      </c>
      <c r="L167" s="96">
        <v>883.27800000000002</v>
      </c>
      <c r="M167" s="96">
        <v>422.31900000000002</v>
      </c>
      <c r="N167" s="96">
        <v>329.13499999999999</v>
      </c>
      <c r="O167" s="96">
        <v>372.46199999999999</v>
      </c>
      <c r="P167" s="96">
        <v>0.24399999999999999</v>
      </c>
      <c r="Q167" s="97">
        <v>6210.8390000000009</v>
      </c>
      <c r="R167" s="106"/>
      <c r="S167" s="106" t="str">
        <f t="shared" si="182"/>
        <v>sep-22</v>
      </c>
      <c r="T167" s="107">
        <f t="shared" ref="T167:AI167" si="247">B167-B155</f>
        <v>-8.8090000000000259</v>
      </c>
      <c r="U167" s="107">
        <f t="shared" si="247"/>
        <v>-1.0220000000000002</v>
      </c>
      <c r="V167" s="107">
        <f t="shared" si="247"/>
        <v>5.5669999999999931</v>
      </c>
      <c r="W167" s="107">
        <f t="shared" si="247"/>
        <v>50.070999999999913</v>
      </c>
      <c r="X167" s="107">
        <f t="shared" si="247"/>
        <v>0.94200000000000728</v>
      </c>
      <c r="Y167" s="107">
        <f t="shared" si="247"/>
        <v>58.830000000000041</v>
      </c>
      <c r="Z167" s="107">
        <f t="shared" si="247"/>
        <v>64.212999999999965</v>
      </c>
      <c r="AA167" s="107">
        <f t="shared" si="247"/>
        <v>51.753000000000014</v>
      </c>
      <c r="AB167" s="107">
        <f t="shared" si="247"/>
        <v>13.435000000000059</v>
      </c>
      <c r="AC167" s="107">
        <f t="shared" si="247"/>
        <v>-0.82900000000000773</v>
      </c>
      <c r="AD167" s="107">
        <f t="shared" si="247"/>
        <v>35.538000000000011</v>
      </c>
      <c r="AE167" s="107">
        <f t="shared" si="247"/>
        <v>11.641999999999996</v>
      </c>
      <c r="AF167" s="107">
        <f t="shared" si="247"/>
        <v>0.85800000000000409</v>
      </c>
      <c r="AG167" s="107">
        <f t="shared" si="247"/>
        <v>12.611999999999966</v>
      </c>
      <c r="AH167" s="107">
        <f t="shared" si="247"/>
        <v>-4.8999999999999988E-2</v>
      </c>
      <c r="AI167" s="107">
        <f t="shared" si="247"/>
        <v>294.75200000000132</v>
      </c>
      <c r="AJ167" s="106"/>
      <c r="AK167" s="106"/>
      <c r="AL167" s="106"/>
      <c r="AN167" s="64" t="s">
        <v>136</v>
      </c>
      <c r="AO167" s="45">
        <f t="shared" si="231"/>
        <v>-0.69700000000000273</v>
      </c>
      <c r="AP167" s="45">
        <f t="shared" si="232"/>
        <v>-0.40499999999999936</v>
      </c>
      <c r="AQ167" s="45">
        <f t="shared" si="233"/>
        <v>0.56599999999998829</v>
      </c>
      <c r="AR167" s="45">
        <f t="shared" si="234"/>
        <v>3.3070000000000164</v>
      </c>
      <c r="AS167" s="45">
        <f t="shared" si="235"/>
        <v>0.25200000000000955</v>
      </c>
      <c r="AT167" s="45">
        <f t="shared" si="236"/>
        <v>7.8390000000000555</v>
      </c>
      <c r="AU167" s="45">
        <f t="shared" si="237"/>
        <v>4.0950000000000273</v>
      </c>
      <c r="AV167" s="45">
        <f t="shared" si="238"/>
        <v>3.5790000000000077</v>
      </c>
      <c r="AW167" s="45">
        <f t="shared" si="239"/>
        <v>1.2100000000000364</v>
      </c>
      <c r="AX167" s="45">
        <f t="shared" si="240"/>
        <v>-0.19400000000001683</v>
      </c>
      <c r="AY167" s="45">
        <f t="shared" si="241"/>
        <v>2.3920000000000528</v>
      </c>
      <c r="AZ167" s="45">
        <f t="shared" si="242"/>
        <v>0.37299999999999045</v>
      </c>
      <c r="BA167" s="45">
        <f t="shared" si="243"/>
        <v>0.55599999999998317</v>
      </c>
      <c r="BB167" s="45">
        <f t="shared" si="244"/>
        <v>1.2099999999999795</v>
      </c>
      <c r="BC167" s="45"/>
      <c r="BD167" s="45">
        <f t="shared" si="214"/>
        <v>24.084000000001652</v>
      </c>
      <c r="BE167" s="17"/>
      <c r="BF167" s="165"/>
      <c r="BG167" s="167" t="s">
        <v>40</v>
      </c>
      <c r="BH167" s="169" t="str">
        <f>AR2</f>
        <v>Industrias manufactureras</v>
      </c>
      <c r="BI167" s="36"/>
      <c r="BJ167" s="36"/>
      <c r="BK167" s="36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</row>
    <row r="168" spans="1:166" s="65" customFormat="1" ht="18.75" x14ac:dyDescent="0.3">
      <c r="A168" s="95" t="s">
        <v>159</v>
      </c>
      <c r="B168" s="98">
        <v>307.49799999999999</v>
      </c>
      <c r="C168" s="96">
        <v>12.692</v>
      </c>
      <c r="D168" s="96">
        <v>88.040999999999997</v>
      </c>
      <c r="E168" s="96">
        <v>1166.4290000000001</v>
      </c>
      <c r="F168" s="96">
        <v>75.337000000000003</v>
      </c>
      <c r="G168" s="96">
        <v>452.07799999999997</v>
      </c>
      <c r="H168" s="96">
        <v>1173.184</v>
      </c>
      <c r="I168" s="96">
        <v>265.64100000000002</v>
      </c>
      <c r="J168" s="96">
        <v>526.14800000000002</v>
      </c>
      <c r="K168" s="96">
        <v>152.839</v>
      </c>
      <c r="L168" s="96">
        <v>890.03300000000002</v>
      </c>
      <c r="M168" s="96">
        <v>422.50299999999999</v>
      </c>
      <c r="N168" s="96">
        <v>330.02300000000002</v>
      </c>
      <c r="O168" s="96">
        <v>373.93299999999999</v>
      </c>
      <c r="P168" s="96">
        <v>0.24399999999999999</v>
      </c>
      <c r="Q168" s="97">
        <v>6236.6230000000005</v>
      </c>
      <c r="R168" s="106"/>
      <c r="S168" s="106" t="str">
        <f t="shared" si="182"/>
        <v>oct-22</v>
      </c>
      <c r="T168" s="107">
        <f t="shared" ref="T168:AI168" si="248">B168-B156</f>
        <v>-9.1940000000000168</v>
      </c>
      <c r="U168" s="107">
        <f t="shared" si="248"/>
        <v>-0.42099999999999937</v>
      </c>
      <c r="V168" s="107">
        <f t="shared" si="248"/>
        <v>5.742999999999995</v>
      </c>
      <c r="W168" s="107">
        <f t="shared" si="248"/>
        <v>51.296000000000049</v>
      </c>
      <c r="X168" s="107">
        <f t="shared" si="248"/>
        <v>1.0090000000000003</v>
      </c>
      <c r="Y168" s="107">
        <f t="shared" si="248"/>
        <v>58.46999999999997</v>
      </c>
      <c r="Z168" s="107">
        <f t="shared" si="248"/>
        <v>66.007000000000062</v>
      </c>
      <c r="AA168" s="107">
        <f t="shared" si="248"/>
        <v>50.251000000000033</v>
      </c>
      <c r="AB168" s="107">
        <f t="shared" si="248"/>
        <v>13.575000000000045</v>
      </c>
      <c r="AC168" s="107">
        <f t="shared" si="248"/>
        <v>-1.2199999999999989</v>
      </c>
      <c r="AD168" s="107">
        <f t="shared" si="248"/>
        <v>35.846000000000004</v>
      </c>
      <c r="AE168" s="107">
        <f t="shared" si="248"/>
        <v>11.262</v>
      </c>
      <c r="AF168" s="107">
        <f t="shared" si="248"/>
        <v>2.0860000000000127</v>
      </c>
      <c r="AG168" s="107">
        <f t="shared" si="248"/>
        <v>11.623999999999967</v>
      </c>
      <c r="AH168" s="107">
        <f t="shared" si="248"/>
        <v>-4.0999999999999981E-2</v>
      </c>
      <c r="AI168" s="107">
        <f t="shared" si="248"/>
        <v>296.29300000000057</v>
      </c>
      <c r="AJ168" s="106"/>
      <c r="AK168" s="106"/>
      <c r="AL168" s="106"/>
      <c r="AN168" s="64" t="s">
        <v>137</v>
      </c>
      <c r="AO168" s="45">
        <f t="shared" si="231"/>
        <v>-2.36099999999999</v>
      </c>
      <c r="AP168" s="45">
        <f t="shared" si="232"/>
        <v>-0.89700000000000024</v>
      </c>
      <c r="AQ168" s="45">
        <f t="shared" si="233"/>
        <v>0.44400000000000261</v>
      </c>
      <c r="AR168" s="45">
        <f t="shared" si="234"/>
        <v>2.1020000000000891</v>
      </c>
      <c r="AS168" s="45">
        <f t="shared" si="235"/>
        <v>6.1999999999997613E-2</v>
      </c>
      <c r="AT168" s="45">
        <f t="shared" si="236"/>
        <v>5.9709999999999468</v>
      </c>
      <c r="AU168" s="45">
        <f t="shared" si="237"/>
        <v>6.1900000000000546</v>
      </c>
      <c r="AV168" s="45">
        <f t="shared" si="238"/>
        <v>4.6589999999999918</v>
      </c>
      <c r="AW168" s="45">
        <f t="shared" si="239"/>
        <v>0.95799999999996999</v>
      </c>
      <c r="AX168" s="45">
        <f t="shared" si="240"/>
        <v>-0.64199999999999591</v>
      </c>
      <c r="AY168" s="45">
        <f t="shared" si="241"/>
        <v>6.7549999999999955</v>
      </c>
      <c r="AZ168" s="45">
        <f t="shared" si="242"/>
        <v>0.18399999999996908</v>
      </c>
      <c r="BA168" s="45">
        <f t="shared" si="243"/>
        <v>0.88800000000003365</v>
      </c>
      <c r="BB168" s="45">
        <f t="shared" si="244"/>
        <v>1.4710000000000036</v>
      </c>
      <c r="BC168" s="45"/>
      <c r="BD168" s="45">
        <f t="shared" si="214"/>
        <v>25.783999999999651</v>
      </c>
      <c r="BE168" s="17"/>
      <c r="BF168" s="165"/>
      <c r="BG168" s="167"/>
      <c r="BH168" s="170"/>
      <c r="BI168" s="36"/>
      <c r="BJ168" s="36"/>
      <c r="BK168" s="36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</row>
    <row r="169" spans="1:166" s="65" customFormat="1" ht="18.75" x14ac:dyDescent="0.3">
      <c r="A169" s="95" t="s">
        <v>160</v>
      </c>
      <c r="B169" s="98">
        <v>310.25700000000001</v>
      </c>
      <c r="C169" s="96">
        <v>12.435</v>
      </c>
      <c r="D169" s="96">
        <v>88.878</v>
      </c>
      <c r="E169" s="96">
        <v>1173.3489999999999</v>
      </c>
      <c r="F169" s="96">
        <v>75.587999999999994</v>
      </c>
      <c r="G169" s="96">
        <v>459.21800000000002</v>
      </c>
      <c r="H169" s="96">
        <v>1183.0060000000001</v>
      </c>
      <c r="I169" s="96">
        <v>270.71899999999999</v>
      </c>
      <c r="J169" s="96">
        <v>527.73900000000003</v>
      </c>
      <c r="K169" s="96">
        <v>153.233</v>
      </c>
      <c r="L169" s="96">
        <v>895.26400000000001</v>
      </c>
      <c r="M169" s="96">
        <v>421.39100000000002</v>
      </c>
      <c r="N169" s="96">
        <v>330.80599999999998</v>
      </c>
      <c r="O169" s="96">
        <v>376.048</v>
      </c>
      <c r="P169" s="96">
        <v>0.223</v>
      </c>
      <c r="Q169" s="97">
        <v>6278.1539999999995</v>
      </c>
      <c r="R169" s="106"/>
      <c r="S169" s="106" t="str">
        <f t="shared" si="182"/>
        <v>nov-22</v>
      </c>
      <c r="T169" s="107">
        <f t="shared" ref="T169:AI169" si="249">B169-B157</f>
        <v>-9.0620000000000118</v>
      </c>
      <c r="U169" s="107">
        <f t="shared" si="249"/>
        <v>-0.41600000000000037</v>
      </c>
      <c r="V169" s="107">
        <f t="shared" si="249"/>
        <v>6.3649999999999949</v>
      </c>
      <c r="W169" s="107">
        <f t="shared" si="249"/>
        <v>50.095000000000027</v>
      </c>
      <c r="X169" s="107">
        <f t="shared" si="249"/>
        <v>1.2149999999999892</v>
      </c>
      <c r="Y169" s="107">
        <f t="shared" si="249"/>
        <v>59.242000000000019</v>
      </c>
      <c r="Z169" s="107">
        <f t="shared" si="249"/>
        <v>65.937000000000126</v>
      </c>
      <c r="AA169" s="107">
        <f t="shared" si="249"/>
        <v>47.379999999999995</v>
      </c>
      <c r="AB169" s="107">
        <f t="shared" si="249"/>
        <v>12.802999999999997</v>
      </c>
      <c r="AC169" s="107">
        <f t="shared" si="249"/>
        <v>-0.83500000000000796</v>
      </c>
      <c r="AD169" s="107">
        <f t="shared" si="249"/>
        <v>32.029999999999973</v>
      </c>
      <c r="AE169" s="107">
        <f t="shared" si="249"/>
        <v>10.407000000000039</v>
      </c>
      <c r="AF169" s="107">
        <f t="shared" si="249"/>
        <v>2.1750000000000114</v>
      </c>
      <c r="AG169" s="107">
        <f t="shared" si="249"/>
        <v>12.360000000000014</v>
      </c>
      <c r="AH169" s="107">
        <f t="shared" si="249"/>
        <v>-8.299999999999999E-2</v>
      </c>
      <c r="AI169" s="107">
        <f t="shared" si="249"/>
        <v>289.61299999999846</v>
      </c>
      <c r="AJ169" s="106"/>
      <c r="AK169" s="106"/>
      <c r="AL169" s="106"/>
      <c r="AN169" s="64" t="s">
        <v>138</v>
      </c>
      <c r="AO169" s="45">
        <f t="shared" si="231"/>
        <v>2.7590000000000146</v>
      </c>
      <c r="AP169" s="45">
        <f t="shared" si="232"/>
        <v>-0.25699999999999967</v>
      </c>
      <c r="AQ169" s="45">
        <f t="shared" si="233"/>
        <v>0.8370000000000033</v>
      </c>
      <c r="AR169" s="45">
        <f t="shared" si="234"/>
        <v>6.9199999999998454</v>
      </c>
      <c r="AS169" s="45">
        <f t="shared" si="235"/>
        <v>0.25099999999999056</v>
      </c>
      <c r="AT169" s="45">
        <f t="shared" si="236"/>
        <v>7.1400000000000432</v>
      </c>
      <c r="AU169" s="45">
        <f t="shared" si="237"/>
        <v>9.8220000000001164</v>
      </c>
      <c r="AV169" s="45">
        <f t="shared" si="238"/>
        <v>5.0779999999999745</v>
      </c>
      <c r="AW169" s="45">
        <f t="shared" si="239"/>
        <v>1.5910000000000082</v>
      </c>
      <c r="AX169" s="45">
        <f t="shared" si="240"/>
        <v>0.39400000000000546</v>
      </c>
      <c r="AY169" s="45">
        <f t="shared" si="241"/>
        <v>5.2309999999999945</v>
      </c>
      <c r="AZ169" s="45">
        <f t="shared" si="242"/>
        <v>-1.1119999999999663</v>
      </c>
      <c r="BA169" s="45">
        <f t="shared" si="243"/>
        <v>0.78299999999995862</v>
      </c>
      <c r="BB169" s="45">
        <f t="shared" si="244"/>
        <v>2.1150000000000091</v>
      </c>
      <c r="BC169" s="45"/>
      <c r="BD169" s="45">
        <f t="shared" si="214"/>
        <v>41.53099999999904</v>
      </c>
      <c r="BE169" s="17"/>
      <c r="BF169" s="165"/>
      <c r="BG169" s="167"/>
      <c r="BH169" s="170"/>
      <c r="BI169" s="36"/>
      <c r="BJ169" s="36"/>
      <c r="BK169" s="36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</row>
    <row r="170" spans="1:166" s="65" customFormat="1" ht="18.75" x14ac:dyDescent="0.3">
      <c r="A170" s="95" t="s">
        <v>161</v>
      </c>
      <c r="B170" s="98">
        <v>313.959</v>
      </c>
      <c r="C170" s="96">
        <v>13.148</v>
      </c>
      <c r="D170" s="96">
        <v>89.587000000000003</v>
      </c>
      <c r="E170" s="96">
        <v>1175.3040000000001</v>
      </c>
      <c r="F170" s="96">
        <v>75.734999999999999</v>
      </c>
      <c r="G170" s="96">
        <v>450.09500000000003</v>
      </c>
      <c r="H170" s="96">
        <v>1196.0989999999999</v>
      </c>
      <c r="I170" s="96">
        <v>277.83600000000001</v>
      </c>
      <c r="J170" s="96">
        <v>528.75800000000004</v>
      </c>
      <c r="K170" s="96">
        <v>152.34700000000001</v>
      </c>
      <c r="L170" s="96">
        <v>898.44500000000005</v>
      </c>
      <c r="M170" s="96">
        <v>416.54599999999999</v>
      </c>
      <c r="N170" s="96">
        <v>331.791</v>
      </c>
      <c r="O170" s="96">
        <v>376.33100000000002</v>
      </c>
      <c r="P170" s="96">
        <v>0.223</v>
      </c>
      <c r="Q170" s="97">
        <v>6296.2039999999997</v>
      </c>
      <c r="R170" s="106"/>
      <c r="S170" s="106" t="str">
        <f t="shared" si="182"/>
        <v>dic-22</v>
      </c>
      <c r="T170" s="107">
        <f t="shared" ref="T170:AI170" si="250">B170-B158</f>
        <v>-7.3079999999999927</v>
      </c>
      <c r="U170" s="107">
        <f t="shared" si="250"/>
        <v>0.13100000000000023</v>
      </c>
      <c r="V170" s="107">
        <f t="shared" si="250"/>
        <v>6.6530000000000058</v>
      </c>
      <c r="W170" s="107">
        <f t="shared" si="250"/>
        <v>48.167000000000144</v>
      </c>
      <c r="X170" s="107">
        <f t="shared" si="250"/>
        <v>1.2639999999999958</v>
      </c>
      <c r="Y170" s="107">
        <f t="shared" si="250"/>
        <v>55.757000000000005</v>
      </c>
      <c r="Z170" s="107">
        <f t="shared" si="250"/>
        <v>66.644000000000005</v>
      </c>
      <c r="AA170" s="107">
        <f t="shared" si="250"/>
        <v>43.747000000000014</v>
      </c>
      <c r="AB170" s="107">
        <f t="shared" si="250"/>
        <v>11.328000000000088</v>
      </c>
      <c r="AC170" s="107">
        <f t="shared" si="250"/>
        <v>-1.1449999999999818</v>
      </c>
      <c r="AD170" s="107">
        <f t="shared" si="250"/>
        <v>24.966000000000008</v>
      </c>
      <c r="AE170" s="107">
        <f t="shared" si="250"/>
        <v>9.1510000000000105</v>
      </c>
      <c r="AF170" s="107">
        <f t="shared" si="250"/>
        <v>2.4479999999999791</v>
      </c>
      <c r="AG170" s="107">
        <f t="shared" si="250"/>
        <v>6.79200000000003</v>
      </c>
      <c r="AH170" s="107">
        <f t="shared" si="250"/>
        <v>-7.7999999999999986E-2</v>
      </c>
      <c r="AI170" s="107">
        <f t="shared" si="250"/>
        <v>268.51700000000073</v>
      </c>
      <c r="AJ170" s="106"/>
      <c r="AK170" s="106"/>
      <c r="AL170" s="106"/>
      <c r="AN170" s="64" t="s">
        <v>139</v>
      </c>
      <c r="AO170" s="45">
        <f t="shared" si="231"/>
        <v>3.7019999999999982</v>
      </c>
      <c r="AP170" s="45">
        <f t="shared" si="232"/>
        <v>0.71299999999999919</v>
      </c>
      <c r="AQ170" s="45">
        <f t="shared" si="233"/>
        <v>0.70900000000000318</v>
      </c>
      <c r="AR170" s="45">
        <f t="shared" si="234"/>
        <v>1.9550000000001546</v>
      </c>
      <c r="AS170" s="45">
        <f t="shared" si="235"/>
        <v>0.14700000000000557</v>
      </c>
      <c r="AT170" s="45">
        <f t="shared" si="236"/>
        <v>-9.1229999999999905</v>
      </c>
      <c r="AU170" s="45">
        <f t="shared" si="237"/>
        <v>13.092999999999847</v>
      </c>
      <c r="AV170" s="45">
        <f t="shared" si="238"/>
        <v>7.1170000000000186</v>
      </c>
      <c r="AW170" s="45">
        <f t="shared" si="239"/>
        <v>1.0190000000000055</v>
      </c>
      <c r="AX170" s="45">
        <f t="shared" si="240"/>
        <v>-0.88599999999999568</v>
      </c>
      <c r="AY170" s="45">
        <f t="shared" si="241"/>
        <v>3.18100000000004</v>
      </c>
      <c r="AZ170" s="45">
        <f t="shared" si="242"/>
        <v>-4.8450000000000273</v>
      </c>
      <c r="BA170" s="45">
        <f t="shared" si="243"/>
        <v>0.98500000000001364</v>
      </c>
      <c r="BB170" s="45">
        <f t="shared" si="244"/>
        <v>0.28300000000001546</v>
      </c>
      <c r="BC170" s="45"/>
      <c r="BD170" s="45">
        <f t="shared" si="214"/>
        <v>18.050000000000182</v>
      </c>
      <c r="BE170" s="17"/>
      <c r="BF170" s="166"/>
      <c r="BG170" s="167"/>
      <c r="BH170" s="171"/>
      <c r="BI170" s="36"/>
      <c r="BJ170" s="36"/>
      <c r="BK170" s="36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</row>
    <row r="171" spans="1:166" s="65" customFormat="1" ht="18.75" x14ac:dyDescent="0.3">
      <c r="A171" s="95" t="s">
        <v>162</v>
      </c>
      <c r="B171" s="98">
        <v>318.58199999999999</v>
      </c>
      <c r="C171" s="96">
        <v>14.025</v>
      </c>
      <c r="D171" s="96">
        <v>90.221000000000004</v>
      </c>
      <c r="E171" s="96">
        <v>1180.8109999999999</v>
      </c>
      <c r="F171" s="96">
        <v>75.959000000000003</v>
      </c>
      <c r="G171" s="96">
        <v>451.923</v>
      </c>
      <c r="H171" s="96">
        <v>1206.6089999999999</v>
      </c>
      <c r="I171" s="96">
        <v>293.33100000000002</v>
      </c>
      <c r="J171" s="96">
        <v>530.22</v>
      </c>
      <c r="K171" s="96">
        <v>152.381</v>
      </c>
      <c r="L171" s="96">
        <v>908.22</v>
      </c>
      <c r="M171" s="96">
        <v>400.22300000000001</v>
      </c>
      <c r="N171" s="96">
        <v>332.93200000000002</v>
      </c>
      <c r="O171" s="96">
        <v>377.733</v>
      </c>
      <c r="P171" s="96">
        <v>0.23400000000000001</v>
      </c>
      <c r="Q171" s="97">
        <v>6333.4040000000005</v>
      </c>
      <c r="R171" s="106"/>
      <c r="S171" s="106" t="str">
        <f t="shared" si="182"/>
        <v>ene-23</v>
      </c>
      <c r="T171" s="107">
        <f t="shared" ref="T171:AI171" si="251">B171-B159</f>
        <v>-4.646000000000015</v>
      </c>
      <c r="U171" s="107">
        <f t="shared" si="251"/>
        <v>-4.9999999999990052E-3</v>
      </c>
      <c r="V171" s="107">
        <f t="shared" si="251"/>
        <v>6.6360000000000099</v>
      </c>
      <c r="W171" s="107">
        <f t="shared" si="251"/>
        <v>47.37299999999982</v>
      </c>
      <c r="X171" s="107">
        <f t="shared" si="251"/>
        <v>1.4849999999999994</v>
      </c>
      <c r="Y171" s="107">
        <f t="shared" si="251"/>
        <v>55.47199999999998</v>
      </c>
      <c r="Z171" s="107">
        <f t="shared" si="251"/>
        <v>66.638999999999896</v>
      </c>
      <c r="AA171" s="107">
        <f t="shared" si="251"/>
        <v>44.369000000000028</v>
      </c>
      <c r="AB171" s="107">
        <f t="shared" si="251"/>
        <v>10.896000000000072</v>
      </c>
      <c r="AC171" s="107">
        <f t="shared" si="251"/>
        <v>-1.2460000000000093</v>
      </c>
      <c r="AD171" s="107">
        <f t="shared" si="251"/>
        <v>19.380999999999972</v>
      </c>
      <c r="AE171" s="107">
        <f t="shared" si="251"/>
        <v>7.77800000000002</v>
      </c>
      <c r="AF171" s="107">
        <f t="shared" si="251"/>
        <v>1.5889999999999986</v>
      </c>
      <c r="AG171" s="107">
        <f t="shared" si="251"/>
        <v>8.4350000000000023</v>
      </c>
      <c r="AH171" s="107">
        <f t="shared" si="251"/>
        <v>-6.8999999999999978E-2</v>
      </c>
      <c r="AI171" s="107">
        <f t="shared" si="251"/>
        <v>264.08700000000135</v>
      </c>
      <c r="AJ171" s="106"/>
      <c r="AK171" s="106"/>
      <c r="AL171" s="106"/>
      <c r="AN171" s="64" t="s">
        <v>140</v>
      </c>
      <c r="AO171" s="45">
        <f t="shared" si="231"/>
        <v>4.6229999999999905</v>
      </c>
      <c r="AP171" s="45">
        <f t="shared" si="232"/>
        <v>0.87700000000000067</v>
      </c>
      <c r="AQ171" s="45">
        <f t="shared" si="233"/>
        <v>0.63400000000000034</v>
      </c>
      <c r="AR171" s="45">
        <f t="shared" si="234"/>
        <v>5.5069999999998345</v>
      </c>
      <c r="AS171" s="45">
        <f t="shared" si="235"/>
        <v>0.22400000000000375</v>
      </c>
      <c r="AT171" s="45">
        <f t="shared" si="236"/>
        <v>1.8279999999999745</v>
      </c>
      <c r="AU171" s="45">
        <f t="shared" si="237"/>
        <v>10.509999999999991</v>
      </c>
      <c r="AV171" s="45">
        <f t="shared" si="238"/>
        <v>15.495000000000005</v>
      </c>
      <c r="AW171" s="45">
        <f t="shared" si="239"/>
        <v>1.4619999999999891</v>
      </c>
      <c r="AX171" s="45">
        <f t="shared" si="240"/>
        <v>3.3999999999991815E-2</v>
      </c>
      <c r="AY171" s="45">
        <f t="shared" si="241"/>
        <v>9.7749999999999773</v>
      </c>
      <c r="AZ171" s="45">
        <f t="shared" si="242"/>
        <v>-16.322999999999979</v>
      </c>
      <c r="BA171" s="45">
        <f t="shared" si="243"/>
        <v>1.1410000000000196</v>
      </c>
      <c r="BB171" s="45">
        <f t="shared" si="244"/>
        <v>1.4019999999999868</v>
      </c>
      <c r="BC171" s="45"/>
      <c r="BD171" s="45">
        <f t="shared" si="214"/>
        <v>37.200000000000728</v>
      </c>
      <c r="BE171" s="17"/>
      <c r="BF171" s="164">
        <v>2023</v>
      </c>
      <c r="BG171" s="167" t="s">
        <v>38</v>
      </c>
      <c r="BH171" s="168" t="str">
        <f>AU2</f>
        <v>Comercio y reparaciones</v>
      </c>
      <c r="BI171" s="36"/>
      <c r="BJ171" s="36"/>
      <c r="BK171" s="36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</row>
    <row r="172" spans="1:166" s="65" customFormat="1" ht="18.75" x14ac:dyDescent="0.3">
      <c r="A172" s="95" t="s">
        <v>163</v>
      </c>
      <c r="B172" s="98">
        <v>324.541</v>
      </c>
      <c r="C172" s="96">
        <v>14.236000000000001</v>
      </c>
      <c r="D172" s="96">
        <v>90.576999999999998</v>
      </c>
      <c r="E172" s="96">
        <v>1185.5039999999999</v>
      </c>
      <c r="F172" s="96">
        <v>75.863</v>
      </c>
      <c r="G172" s="96">
        <v>454.86200000000002</v>
      </c>
      <c r="H172" s="96">
        <v>1205.0740000000001</v>
      </c>
      <c r="I172" s="96">
        <v>291.49299999999999</v>
      </c>
      <c r="J172" s="96">
        <v>528.36599999999999</v>
      </c>
      <c r="K172" s="96">
        <v>152.167</v>
      </c>
      <c r="L172" s="96">
        <v>909.21600000000001</v>
      </c>
      <c r="M172" s="96">
        <v>402.50700000000001</v>
      </c>
      <c r="N172" s="96">
        <v>332.923</v>
      </c>
      <c r="O172" s="96">
        <v>380.63400000000001</v>
      </c>
      <c r="P172" s="96">
        <v>0.23</v>
      </c>
      <c r="Q172" s="97">
        <v>6348.1929999999993</v>
      </c>
      <c r="R172" s="106"/>
      <c r="S172" s="106" t="str">
        <f t="shared" si="182"/>
        <v>feb-23</v>
      </c>
      <c r="T172" s="107">
        <f t="shared" ref="T172:AI172" si="252">B172-B160</f>
        <v>-2.7980000000000018</v>
      </c>
      <c r="U172" s="107">
        <f t="shared" si="252"/>
        <v>5.0000000000007816E-3</v>
      </c>
      <c r="V172" s="107">
        <f t="shared" si="252"/>
        <v>6.6119999999999948</v>
      </c>
      <c r="W172" s="107">
        <f t="shared" si="252"/>
        <v>46.511999999999944</v>
      </c>
      <c r="X172" s="107">
        <f t="shared" si="252"/>
        <v>1.2710000000000008</v>
      </c>
      <c r="Y172" s="107">
        <f t="shared" si="252"/>
        <v>50.79200000000003</v>
      </c>
      <c r="Z172" s="107">
        <f t="shared" si="252"/>
        <v>64.510999999999967</v>
      </c>
      <c r="AA172" s="107">
        <f t="shared" si="252"/>
        <v>42.097999999999985</v>
      </c>
      <c r="AB172" s="107">
        <f t="shared" si="252"/>
        <v>8.4230000000000018</v>
      </c>
      <c r="AC172" s="107">
        <f t="shared" si="252"/>
        <v>-0.80799999999999272</v>
      </c>
      <c r="AD172" s="107">
        <f t="shared" si="252"/>
        <v>18.876999999999953</v>
      </c>
      <c r="AE172" s="107">
        <f t="shared" si="252"/>
        <v>6.6200000000000045</v>
      </c>
      <c r="AF172" s="107">
        <f t="shared" si="252"/>
        <v>2.4359999999999786</v>
      </c>
      <c r="AG172" s="107">
        <f t="shared" si="252"/>
        <v>8.5960000000000036</v>
      </c>
      <c r="AH172" s="107">
        <f t="shared" si="252"/>
        <v>-8.8999999999999996E-2</v>
      </c>
      <c r="AI172" s="107">
        <f t="shared" si="252"/>
        <v>253.05799999999817</v>
      </c>
      <c r="AJ172" s="106"/>
      <c r="AK172" s="106"/>
      <c r="AL172" s="106"/>
      <c r="AN172" s="64" t="s">
        <v>141</v>
      </c>
      <c r="AO172" s="45">
        <f t="shared" si="231"/>
        <v>5.9590000000000032</v>
      </c>
      <c r="AP172" s="45">
        <f t="shared" si="232"/>
        <v>0.2110000000000003</v>
      </c>
      <c r="AQ172" s="45">
        <f t="shared" si="233"/>
        <v>0.35599999999999454</v>
      </c>
      <c r="AR172" s="45">
        <f t="shared" si="234"/>
        <v>4.6929999999999836</v>
      </c>
      <c r="AS172" s="45">
        <f t="shared" si="235"/>
        <v>-9.6000000000003638E-2</v>
      </c>
      <c r="AT172" s="45">
        <f t="shared" si="236"/>
        <v>2.9390000000000214</v>
      </c>
      <c r="AU172" s="45">
        <f t="shared" si="237"/>
        <v>-1.5349999999998545</v>
      </c>
      <c r="AV172" s="45">
        <f t="shared" si="238"/>
        <v>-1.8380000000000223</v>
      </c>
      <c r="AW172" s="45">
        <f t="shared" si="239"/>
        <v>-1.8540000000000418</v>
      </c>
      <c r="AX172" s="45">
        <f t="shared" si="240"/>
        <v>-0.21399999999999864</v>
      </c>
      <c r="AY172" s="45">
        <f t="shared" si="241"/>
        <v>0.9959999999999809</v>
      </c>
      <c r="AZ172" s="45">
        <f t="shared" si="242"/>
        <v>2.2839999999999918</v>
      </c>
      <c r="BA172" s="45">
        <f t="shared" si="243"/>
        <v>-9.0000000000145519E-3</v>
      </c>
      <c r="BB172" s="45">
        <f t="shared" si="244"/>
        <v>2.9010000000000105</v>
      </c>
      <c r="BC172" s="45"/>
      <c r="BD172" s="45">
        <f t="shared" si="214"/>
        <v>14.78899999999885</v>
      </c>
      <c r="BE172" s="17"/>
      <c r="BF172" s="165"/>
      <c r="BG172" s="167"/>
      <c r="BH172" s="168"/>
      <c r="BI172" s="36"/>
      <c r="BJ172" s="36"/>
      <c r="BK172" s="36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</row>
    <row r="173" spans="1:166" s="65" customFormat="1" ht="18.75" x14ac:dyDescent="0.3">
      <c r="A173" s="95" t="s">
        <v>164</v>
      </c>
      <c r="B173" s="98">
        <v>322.83999999999997</v>
      </c>
      <c r="C173" s="96">
        <v>14.43</v>
      </c>
      <c r="D173" s="96">
        <v>91.105999999999995</v>
      </c>
      <c r="E173" s="96">
        <v>1190.8420000000001</v>
      </c>
      <c r="F173" s="96">
        <v>75.936999999999998</v>
      </c>
      <c r="G173" s="96">
        <v>467.07799999999997</v>
      </c>
      <c r="H173" s="96">
        <v>1205.432</v>
      </c>
      <c r="I173" s="96">
        <v>283.91300000000001</v>
      </c>
      <c r="J173" s="96">
        <v>528.87699999999995</v>
      </c>
      <c r="K173" s="96">
        <v>152.56299999999999</v>
      </c>
      <c r="L173" s="96">
        <v>912.89800000000002</v>
      </c>
      <c r="M173" s="96">
        <v>419.83</v>
      </c>
      <c r="N173" s="96">
        <v>333.2</v>
      </c>
      <c r="O173" s="96">
        <v>378.38299999999998</v>
      </c>
      <c r="P173" s="96">
        <v>0.19600000000000001</v>
      </c>
      <c r="Q173" s="97">
        <v>6377.5249999999996</v>
      </c>
      <c r="R173" s="106"/>
      <c r="S173" s="106" t="str">
        <f t="shared" si="182"/>
        <v>mar-23</v>
      </c>
      <c r="T173" s="107">
        <f t="shared" ref="T173:AI173" si="253">B173-B161</f>
        <v>-5.3180000000000405</v>
      </c>
      <c r="U173" s="107">
        <f t="shared" si="253"/>
        <v>-0.20700000000000074</v>
      </c>
      <c r="V173" s="107">
        <f t="shared" si="253"/>
        <v>6.7039999999999935</v>
      </c>
      <c r="W173" s="107">
        <f t="shared" si="253"/>
        <v>43.610000000000127</v>
      </c>
      <c r="X173" s="107">
        <f t="shared" si="253"/>
        <v>1.355000000000004</v>
      </c>
      <c r="Y173" s="107">
        <f t="shared" si="253"/>
        <v>52.400999999999954</v>
      </c>
      <c r="Z173" s="107">
        <f t="shared" si="253"/>
        <v>63.314000000000078</v>
      </c>
      <c r="AA173" s="107">
        <f t="shared" si="253"/>
        <v>39.511000000000024</v>
      </c>
      <c r="AB173" s="107">
        <f t="shared" si="253"/>
        <v>8.8069999999999027</v>
      </c>
      <c r="AC173" s="107">
        <f t="shared" si="253"/>
        <v>-0.71999999999999886</v>
      </c>
      <c r="AD173" s="107">
        <f t="shared" si="253"/>
        <v>21.516000000000076</v>
      </c>
      <c r="AE173" s="107">
        <f t="shared" si="253"/>
        <v>6.7749999999999773</v>
      </c>
      <c r="AF173" s="107">
        <f t="shared" si="253"/>
        <v>3.5179999999999723</v>
      </c>
      <c r="AG173" s="107">
        <f t="shared" si="253"/>
        <v>6.6490000000000009</v>
      </c>
      <c r="AH173" s="107">
        <f t="shared" si="253"/>
        <v>-0.10499999999999998</v>
      </c>
      <c r="AI173" s="107">
        <f t="shared" si="253"/>
        <v>247.80999999999858</v>
      </c>
      <c r="AJ173" s="106"/>
      <c r="AK173" s="106"/>
      <c r="AL173" s="106"/>
      <c r="AN173" s="64" t="s">
        <v>142</v>
      </c>
      <c r="AO173" s="45">
        <f t="shared" si="231"/>
        <v>-1.7010000000000218</v>
      </c>
      <c r="AP173" s="45">
        <f t="shared" si="232"/>
        <v>0.19399999999999906</v>
      </c>
      <c r="AQ173" s="45">
        <f t="shared" si="233"/>
        <v>0.52899999999999636</v>
      </c>
      <c r="AR173" s="45">
        <f t="shared" si="234"/>
        <v>5.3380000000001928</v>
      </c>
      <c r="AS173" s="45">
        <f t="shared" si="235"/>
        <v>7.3999999999998067E-2</v>
      </c>
      <c r="AT173" s="45">
        <f t="shared" si="236"/>
        <v>12.215999999999951</v>
      </c>
      <c r="AU173" s="45">
        <f t="shared" si="237"/>
        <v>0.35799999999994725</v>
      </c>
      <c r="AV173" s="45">
        <f t="shared" si="238"/>
        <v>-7.5799999999999841</v>
      </c>
      <c r="AW173" s="45">
        <f t="shared" si="239"/>
        <v>0.51099999999996726</v>
      </c>
      <c r="AX173" s="45">
        <f t="shared" si="240"/>
        <v>0.39599999999998658</v>
      </c>
      <c r="AY173" s="45">
        <f t="shared" si="241"/>
        <v>3.6820000000000164</v>
      </c>
      <c r="AZ173" s="45">
        <f t="shared" si="242"/>
        <v>17.322999999999979</v>
      </c>
      <c r="BA173" s="45">
        <f t="shared" si="243"/>
        <v>0.27699999999998681</v>
      </c>
      <c r="BB173" s="45">
        <f t="shared" si="244"/>
        <v>-2.2510000000000332</v>
      </c>
      <c r="BC173" s="45"/>
      <c r="BD173" s="45">
        <f t="shared" si="214"/>
        <v>29.332000000000335</v>
      </c>
      <c r="BE173" s="17"/>
      <c r="BF173" s="165"/>
      <c r="BG173" s="167"/>
      <c r="BH173" s="168"/>
      <c r="BI173" s="36"/>
      <c r="BJ173" s="36"/>
      <c r="BK173" s="36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</row>
    <row r="174" spans="1:166" s="65" customFormat="1" ht="18.75" x14ac:dyDescent="0.3">
      <c r="A174" s="95" t="s">
        <v>165</v>
      </c>
      <c r="B174" s="98">
        <v>312.86599999999999</v>
      </c>
      <c r="C174" s="96">
        <v>13.673999999999999</v>
      </c>
      <c r="D174" s="96">
        <v>91.260999999999996</v>
      </c>
      <c r="E174" s="96">
        <v>1187.681</v>
      </c>
      <c r="F174" s="96">
        <v>75.876999999999995</v>
      </c>
      <c r="G174" s="96">
        <v>466.66500000000002</v>
      </c>
      <c r="H174" s="96">
        <v>1203.1669999999999</v>
      </c>
      <c r="I174" s="96">
        <v>279.69400000000002</v>
      </c>
      <c r="J174" s="96">
        <v>525.89599999999996</v>
      </c>
      <c r="K174" s="96">
        <v>152.74299999999999</v>
      </c>
      <c r="L174" s="96">
        <v>899.22699999999998</v>
      </c>
      <c r="M174" s="96">
        <v>423.41699999999997</v>
      </c>
      <c r="N174" s="96">
        <v>332.07900000000001</v>
      </c>
      <c r="O174" s="96">
        <v>375.30500000000001</v>
      </c>
      <c r="P174" s="96">
        <v>0.186</v>
      </c>
      <c r="Q174" s="97">
        <v>6339.7380000000003</v>
      </c>
      <c r="R174" s="106"/>
      <c r="S174" s="106" t="str">
        <f t="shared" si="182"/>
        <v>abr-23</v>
      </c>
      <c r="T174" s="107">
        <f t="shared" ref="T174:AI174" si="254">B174-B162</f>
        <v>-8.2540000000000191</v>
      </c>
      <c r="U174" s="107">
        <f t="shared" si="254"/>
        <v>-0.46900000000000119</v>
      </c>
      <c r="V174" s="107">
        <f t="shared" si="254"/>
        <v>6.6139999999999901</v>
      </c>
      <c r="W174" s="107">
        <f t="shared" si="254"/>
        <v>40.625999999999976</v>
      </c>
      <c r="X174" s="107">
        <f t="shared" si="254"/>
        <v>1.3229999999999933</v>
      </c>
      <c r="Y174" s="107">
        <f t="shared" si="254"/>
        <v>48.831000000000017</v>
      </c>
      <c r="Z174" s="107">
        <f t="shared" si="254"/>
        <v>61.345000000000027</v>
      </c>
      <c r="AA174" s="107">
        <f t="shared" si="254"/>
        <v>37.093000000000018</v>
      </c>
      <c r="AB174" s="107">
        <f t="shared" si="254"/>
        <v>8.0329999999999018</v>
      </c>
      <c r="AC174" s="107">
        <f t="shared" si="254"/>
        <v>-0.17000000000001592</v>
      </c>
      <c r="AD174" s="107">
        <f t="shared" si="254"/>
        <v>18.047000000000025</v>
      </c>
      <c r="AE174" s="107">
        <f t="shared" si="254"/>
        <v>6.1619999999999777</v>
      </c>
      <c r="AF174" s="107">
        <f t="shared" si="254"/>
        <v>4.0730000000000359</v>
      </c>
      <c r="AG174" s="107">
        <f t="shared" si="254"/>
        <v>6.41700000000003</v>
      </c>
      <c r="AH174" s="107">
        <f t="shared" si="254"/>
        <v>-0.10399999999999998</v>
      </c>
      <c r="AI174" s="107">
        <f t="shared" si="254"/>
        <v>229.56700000000001</v>
      </c>
      <c r="AJ174" s="106"/>
      <c r="AK174" s="106"/>
      <c r="AL174" s="106"/>
      <c r="AN174" s="64" t="s">
        <v>143</v>
      </c>
      <c r="AO174" s="45">
        <f t="shared" si="231"/>
        <v>-9.9739999999999895</v>
      </c>
      <c r="AP174" s="45">
        <f t="shared" si="232"/>
        <v>-0.75600000000000023</v>
      </c>
      <c r="AQ174" s="45">
        <f t="shared" si="233"/>
        <v>0.15500000000000114</v>
      </c>
      <c r="AR174" s="45">
        <f t="shared" si="234"/>
        <v>-3.1610000000000582</v>
      </c>
      <c r="AS174" s="45">
        <f t="shared" si="235"/>
        <v>-6.0000000000002274E-2</v>
      </c>
      <c r="AT174" s="45">
        <f t="shared" si="236"/>
        <v>-0.41299999999995407</v>
      </c>
      <c r="AU174" s="45">
        <f t="shared" si="237"/>
        <v>-2.2650000000001</v>
      </c>
      <c r="AV174" s="45">
        <f t="shared" si="238"/>
        <v>-4.2189999999999941</v>
      </c>
      <c r="AW174" s="45">
        <f t="shared" si="239"/>
        <v>-2.9809999999999945</v>
      </c>
      <c r="AX174" s="45">
        <f t="shared" si="240"/>
        <v>0.18000000000000682</v>
      </c>
      <c r="AY174" s="45">
        <f t="shared" si="241"/>
        <v>-13.671000000000049</v>
      </c>
      <c r="AZ174" s="45">
        <f t="shared" si="242"/>
        <v>3.5869999999999891</v>
      </c>
      <c r="BA174" s="45">
        <f t="shared" si="243"/>
        <v>-1.1209999999999809</v>
      </c>
      <c r="BB174" s="45">
        <f t="shared" si="244"/>
        <v>-3.0779999999999745</v>
      </c>
      <c r="BC174" s="45"/>
      <c r="BD174" s="45">
        <f t="shared" si="214"/>
        <v>-37.786999999999352</v>
      </c>
      <c r="BE174" s="17"/>
      <c r="BF174" s="165"/>
      <c r="BG174" s="167"/>
      <c r="BH174" s="168"/>
      <c r="BI174" s="36"/>
      <c r="BJ174" s="36"/>
      <c r="BK174" s="36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</row>
    <row r="175" spans="1:166" s="65" customFormat="1" ht="18.75" x14ac:dyDescent="0.3">
      <c r="A175" s="95" t="s">
        <v>144</v>
      </c>
      <c r="B175" s="98">
        <v>313.14600000000002</v>
      </c>
      <c r="C175" s="96">
        <v>13.637</v>
      </c>
      <c r="D175" s="96">
        <v>91.86</v>
      </c>
      <c r="E175" s="96">
        <v>1187.597</v>
      </c>
      <c r="F175" s="96">
        <v>75.89</v>
      </c>
      <c r="G175" s="96">
        <v>469.947</v>
      </c>
      <c r="H175" s="96">
        <v>1206.674</v>
      </c>
      <c r="I175" s="96">
        <v>277.20499999999998</v>
      </c>
      <c r="J175" s="96">
        <v>526.92899999999997</v>
      </c>
      <c r="K175" s="96">
        <v>152.767</v>
      </c>
      <c r="L175" s="96">
        <v>897.99599999999998</v>
      </c>
      <c r="M175" s="96">
        <v>426.30599999999998</v>
      </c>
      <c r="N175" s="96">
        <v>331.72800000000001</v>
      </c>
      <c r="O175" s="96">
        <v>375.91699999999997</v>
      </c>
      <c r="P175" s="96">
        <v>0.189</v>
      </c>
      <c r="Q175" s="97">
        <v>6347.7880000000005</v>
      </c>
      <c r="R175" s="106"/>
      <c r="S175" s="106" t="str">
        <f t="shared" si="182"/>
        <v>may-23*</v>
      </c>
      <c r="T175" s="107">
        <f t="shared" ref="T175:AI175" si="255">B175-B163</f>
        <v>-2.9250000000000114</v>
      </c>
      <c r="U175" s="107">
        <f t="shared" si="255"/>
        <v>-0.16699999999999982</v>
      </c>
      <c r="V175" s="107">
        <f t="shared" si="255"/>
        <v>6.8160000000000025</v>
      </c>
      <c r="W175" s="107">
        <f t="shared" si="255"/>
        <v>38.251999999999953</v>
      </c>
      <c r="X175" s="107">
        <f t="shared" si="255"/>
        <v>1.257000000000005</v>
      </c>
      <c r="Y175" s="107">
        <f t="shared" si="255"/>
        <v>46.487000000000023</v>
      </c>
      <c r="Z175" s="107">
        <f t="shared" si="255"/>
        <v>60.911000000000058</v>
      </c>
      <c r="AA175" s="107">
        <f t="shared" si="255"/>
        <v>34.035999999999973</v>
      </c>
      <c r="AB175" s="107">
        <f t="shared" si="255"/>
        <v>8.2369999999999663</v>
      </c>
      <c r="AC175" s="107">
        <f t="shared" si="255"/>
        <v>-0.2470000000000141</v>
      </c>
      <c r="AD175" s="107">
        <f t="shared" si="255"/>
        <v>19.365999999999985</v>
      </c>
      <c r="AE175" s="107">
        <f t="shared" si="255"/>
        <v>6.7369999999999663</v>
      </c>
      <c r="AF175" s="107">
        <f t="shared" si="255"/>
        <v>4.2900000000000205</v>
      </c>
      <c r="AG175" s="107">
        <f t="shared" si="255"/>
        <v>6.8529999999999518</v>
      </c>
      <c r="AH175" s="107">
        <f t="shared" si="255"/>
        <v>-7.7000000000000013E-2</v>
      </c>
      <c r="AI175" s="107">
        <f t="shared" si="255"/>
        <v>229.82600000000002</v>
      </c>
      <c r="AJ175" s="106"/>
      <c r="AK175" s="106"/>
      <c r="AL175" s="106"/>
      <c r="AN175" s="64" t="s">
        <v>144</v>
      </c>
      <c r="AO175" s="45">
        <f t="shared" si="231"/>
        <v>0.28000000000002956</v>
      </c>
      <c r="AP175" s="45">
        <f t="shared" si="232"/>
        <v>-3.6999999999999034E-2</v>
      </c>
      <c r="AQ175" s="45">
        <f t="shared" si="233"/>
        <v>0.59900000000000375</v>
      </c>
      <c r="AR175" s="45">
        <f t="shared" si="234"/>
        <v>-8.4000000000060027E-2</v>
      </c>
      <c r="AS175" s="45">
        <f t="shared" si="235"/>
        <v>1.300000000000523E-2</v>
      </c>
      <c r="AT175" s="45">
        <f t="shared" si="236"/>
        <v>3.2819999999999823</v>
      </c>
      <c r="AU175" s="45">
        <f t="shared" si="237"/>
        <v>3.5070000000000618</v>
      </c>
      <c r="AV175" s="45">
        <f t="shared" si="238"/>
        <v>-2.4890000000000327</v>
      </c>
      <c r="AW175" s="45">
        <f t="shared" si="239"/>
        <v>1.0330000000000155</v>
      </c>
      <c r="AX175" s="45">
        <f t="shared" si="240"/>
        <v>2.4000000000000909E-2</v>
      </c>
      <c r="AY175" s="45">
        <f t="shared" si="241"/>
        <v>-1.2309999999999945</v>
      </c>
      <c r="AZ175" s="45">
        <f t="shared" si="242"/>
        <v>2.88900000000001</v>
      </c>
      <c r="BA175" s="45">
        <f t="shared" si="243"/>
        <v>-0.35099999999999909</v>
      </c>
      <c r="BB175" s="45">
        <f t="shared" si="244"/>
        <v>0.61199999999996635</v>
      </c>
      <c r="BC175" s="45"/>
      <c r="BD175" s="45">
        <f t="shared" si="214"/>
        <v>8.0500000000001819</v>
      </c>
      <c r="BE175" s="17"/>
      <c r="BF175" s="165"/>
      <c r="BG175" s="167" t="s">
        <v>39</v>
      </c>
      <c r="BH175" s="169" t="str">
        <f>AT2</f>
        <v>Construcción</v>
      </c>
      <c r="BI175" s="36"/>
      <c r="BJ175" s="36"/>
      <c r="BK175" s="36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</row>
    <row r="176" spans="1:166" s="44" customFormat="1" ht="18.75" x14ac:dyDescent="0.3">
      <c r="A176" s="95" t="s">
        <v>145</v>
      </c>
      <c r="B176" s="98">
        <v>312.84800000000001</v>
      </c>
      <c r="C176" s="96">
        <v>14.638</v>
      </c>
      <c r="D176" s="96">
        <v>92.369</v>
      </c>
      <c r="E176" s="96">
        <v>1190.048</v>
      </c>
      <c r="F176" s="96">
        <v>75.91</v>
      </c>
      <c r="G176" s="96">
        <v>468.16800000000001</v>
      </c>
      <c r="H176" s="96">
        <v>1211.7380000000001</v>
      </c>
      <c r="I176" s="96">
        <v>277.94600000000003</v>
      </c>
      <c r="J176" s="96">
        <v>528.52099999999996</v>
      </c>
      <c r="K176" s="96">
        <v>152.441</v>
      </c>
      <c r="L176" s="96">
        <v>892.91700000000003</v>
      </c>
      <c r="M176" s="96">
        <v>427.86200000000002</v>
      </c>
      <c r="N176" s="96">
        <v>331.84100000000001</v>
      </c>
      <c r="O176" s="96">
        <v>375.7</v>
      </c>
      <c r="P176" s="96">
        <v>0.186</v>
      </c>
      <c r="Q176" s="97">
        <v>6353.1329999999998</v>
      </c>
      <c r="R176" s="106"/>
      <c r="S176" s="106" t="str">
        <f t="shared" si="182"/>
        <v>jun-23*</v>
      </c>
      <c r="T176" s="107">
        <f t="shared" ref="T176:AI176" si="256">B176-B164</f>
        <v>-0.86000000000001364</v>
      </c>
      <c r="U176" s="107">
        <f t="shared" si="256"/>
        <v>0.22799999999999976</v>
      </c>
      <c r="V176" s="107">
        <f t="shared" si="256"/>
        <v>6.7480000000000047</v>
      </c>
      <c r="W176" s="107">
        <f t="shared" si="256"/>
        <v>36.488000000000056</v>
      </c>
      <c r="X176" s="107">
        <f t="shared" si="256"/>
        <v>1.2109999999999985</v>
      </c>
      <c r="Y176" s="107">
        <f t="shared" si="256"/>
        <v>40.37299999999999</v>
      </c>
      <c r="Z176" s="107">
        <f t="shared" si="256"/>
        <v>61.347999999999956</v>
      </c>
      <c r="AA176" s="107">
        <f t="shared" si="256"/>
        <v>31.680000000000035</v>
      </c>
      <c r="AB176" s="107">
        <f t="shared" si="256"/>
        <v>7.9319999999999027</v>
      </c>
      <c r="AC176" s="107">
        <f t="shared" si="256"/>
        <v>-0.63800000000000523</v>
      </c>
      <c r="AD176" s="107">
        <f t="shared" si="256"/>
        <v>16.622000000000071</v>
      </c>
      <c r="AE176" s="107">
        <f t="shared" si="256"/>
        <v>6.3610000000000468</v>
      </c>
      <c r="AF176" s="107">
        <f t="shared" si="256"/>
        <v>4.3659999999999854</v>
      </c>
      <c r="AG176" s="107">
        <f t="shared" si="256"/>
        <v>7.3220000000000027</v>
      </c>
      <c r="AH176" s="107">
        <f t="shared" si="256"/>
        <v>-8.0000000000000016E-2</v>
      </c>
      <c r="AI176" s="107">
        <f t="shared" si="256"/>
        <v>219.10099999999966</v>
      </c>
      <c r="AJ176" s="106"/>
      <c r="AK176" s="106"/>
      <c r="AL176" s="106"/>
      <c r="AN176" s="64" t="s">
        <v>145</v>
      </c>
      <c r="AO176" s="45">
        <f t="shared" si="231"/>
        <v>-0.29800000000000182</v>
      </c>
      <c r="AP176" s="45">
        <f t="shared" si="232"/>
        <v>1.0009999999999994</v>
      </c>
      <c r="AQ176" s="45">
        <f t="shared" si="233"/>
        <v>0.50900000000000034</v>
      </c>
      <c r="AR176" s="45">
        <f t="shared" si="234"/>
        <v>2.4510000000000218</v>
      </c>
      <c r="AS176" s="45">
        <f t="shared" si="235"/>
        <v>1.9999999999996021E-2</v>
      </c>
      <c r="AT176" s="45">
        <f t="shared" si="236"/>
        <v>-1.7789999999999964</v>
      </c>
      <c r="AU176" s="45">
        <f t="shared" si="237"/>
        <v>5.0640000000000782</v>
      </c>
      <c r="AV176" s="45">
        <f t="shared" si="238"/>
        <v>0.74100000000004229</v>
      </c>
      <c r="AW176" s="45">
        <f t="shared" si="239"/>
        <v>1.5919999999999845</v>
      </c>
      <c r="AX176" s="45">
        <f t="shared" si="240"/>
        <v>-0.32599999999999341</v>
      </c>
      <c r="AY176" s="45">
        <f t="shared" si="241"/>
        <v>-5.0789999999999509</v>
      </c>
      <c r="AZ176" s="45">
        <f t="shared" si="242"/>
        <v>1.55600000000004</v>
      </c>
      <c r="BA176" s="45">
        <f t="shared" si="243"/>
        <v>0.11299999999999955</v>
      </c>
      <c r="BB176" s="45">
        <f t="shared" si="244"/>
        <v>-0.21699999999998454</v>
      </c>
      <c r="BC176" s="45"/>
      <c r="BD176" s="45">
        <f t="shared" si="214"/>
        <v>5.3449999999993452</v>
      </c>
      <c r="BE176" s="17"/>
      <c r="BF176" s="165"/>
      <c r="BG176" s="167"/>
      <c r="BH176" s="170"/>
      <c r="BI176" s="36"/>
      <c r="BJ176" s="36"/>
      <c r="BK176" s="36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</row>
    <row r="177" spans="1:166" s="44" customFormat="1" ht="18.75" x14ac:dyDescent="0.3">
      <c r="A177" s="95" t="s">
        <v>146</v>
      </c>
      <c r="B177" s="98">
        <v>311.02</v>
      </c>
      <c r="C177" s="96">
        <v>15.164999999999999</v>
      </c>
      <c r="D177" s="96">
        <v>93.125</v>
      </c>
      <c r="E177" s="96">
        <v>1193.7670000000001</v>
      </c>
      <c r="F177" s="96">
        <v>76.09</v>
      </c>
      <c r="G177" s="96">
        <v>467.08199999999999</v>
      </c>
      <c r="H177" s="96">
        <v>1219.172</v>
      </c>
      <c r="I177" s="96">
        <v>282.12200000000001</v>
      </c>
      <c r="J177" s="96">
        <v>529.47699999999998</v>
      </c>
      <c r="K177" s="96">
        <v>153.119</v>
      </c>
      <c r="L177" s="96">
        <v>898.03800000000001</v>
      </c>
      <c r="M177" s="96">
        <v>425.428</v>
      </c>
      <c r="N177" s="96">
        <v>332.577</v>
      </c>
      <c r="O177" s="96">
        <v>378.476</v>
      </c>
      <c r="P177" s="96">
        <v>0.20899999999999999</v>
      </c>
      <c r="Q177" s="97">
        <v>6374.8669999999993</v>
      </c>
      <c r="R177" s="106"/>
      <c r="S177" s="106" t="str">
        <f t="shared" si="182"/>
        <v>jul-23*</v>
      </c>
      <c r="T177" s="107">
        <f t="shared" ref="T177:AI177" si="257">B177-B165</f>
        <v>9.6000000000003638E-2</v>
      </c>
      <c r="U177" s="107">
        <f t="shared" si="257"/>
        <v>1.1509999999999998</v>
      </c>
      <c r="V177" s="107">
        <f t="shared" si="257"/>
        <v>6.6880000000000024</v>
      </c>
      <c r="W177" s="107">
        <f t="shared" si="257"/>
        <v>33.566000000000031</v>
      </c>
      <c r="X177" s="107">
        <f t="shared" si="257"/>
        <v>1.2090000000000032</v>
      </c>
      <c r="Y177" s="107">
        <f t="shared" si="257"/>
        <v>33.796999999999969</v>
      </c>
      <c r="Z177" s="107">
        <f t="shared" si="257"/>
        <v>60.922000000000025</v>
      </c>
      <c r="AA177" s="107">
        <f t="shared" si="257"/>
        <v>26.823000000000008</v>
      </c>
      <c r="AB177" s="107">
        <f t="shared" si="257"/>
        <v>6.875</v>
      </c>
      <c r="AC177" s="107">
        <f t="shared" si="257"/>
        <v>-0.64799999999999613</v>
      </c>
      <c r="AD177" s="107">
        <f t="shared" si="257"/>
        <v>16.585000000000036</v>
      </c>
      <c r="AE177" s="107">
        <f t="shared" si="257"/>
        <v>6.8759999999999764</v>
      </c>
      <c r="AF177" s="107">
        <f t="shared" si="257"/>
        <v>4.2789999999999964</v>
      </c>
      <c r="AG177" s="107">
        <f t="shared" si="257"/>
        <v>7.3629999999999995</v>
      </c>
      <c r="AH177" s="107">
        <f t="shared" si="257"/>
        <v>-6.3000000000000028E-2</v>
      </c>
      <c r="AI177" s="107">
        <f t="shared" si="257"/>
        <v>205.51900000000023</v>
      </c>
      <c r="AJ177" s="106"/>
      <c r="AK177" s="106"/>
      <c r="AL177" s="106"/>
      <c r="AN177" s="64" t="s">
        <v>146</v>
      </c>
      <c r="AO177" s="45">
        <f t="shared" si="231"/>
        <v>-1.8280000000000314</v>
      </c>
      <c r="AP177" s="45">
        <f t="shared" si="232"/>
        <v>0.52699999999999925</v>
      </c>
      <c r="AQ177" s="45">
        <f t="shared" si="233"/>
        <v>0.75600000000000023</v>
      </c>
      <c r="AR177" s="45">
        <f t="shared" si="234"/>
        <v>3.7190000000000509</v>
      </c>
      <c r="AS177" s="45">
        <f t="shared" si="235"/>
        <v>0.18000000000000682</v>
      </c>
      <c r="AT177" s="45">
        <f t="shared" si="236"/>
        <v>-1.0860000000000127</v>
      </c>
      <c r="AU177" s="45">
        <f t="shared" si="237"/>
        <v>7.4339999999999691</v>
      </c>
      <c r="AV177" s="45">
        <f t="shared" si="238"/>
        <v>4.1759999999999877</v>
      </c>
      <c r="AW177" s="45">
        <f t="shared" si="239"/>
        <v>0.95600000000001728</v>
      </c>
      <c r="AX177" s="45">
        <f t="shared" si="240"/>
        <v>0.67799999999999727</v>
      </c>
      <c r="AY177" s="45">
        <f t="shared" si="241"/>
        <v>5.1209999999999809</v>
      </c>
      <c r="AZ177" s="45">
        <f t="shared" si="242"/>
        <v>-2.4340000000000259</v>
      </c>
      <c r="BA177" s="45">
        <f t="shared" si="243"/>
        <v>0.73599999999999</v>
      </c>
      <c r="BB177" s="45">
        <f t="shared" si="244"/>
        <v>2.7760000000000105</v>
      </c>
      <c r="BC177" s="45"/>
      <c r="BD177" s="45">
        <f t="shared" si="214"/>
        <v>21.733999999999469</v>
      </c>
      <c r="BE177" s="17"/>
      <c r="BF177" s="165"/>
      <c r="BG177" s="167"/>
      <c r="BH177" s="170"/>
      <c r="BI177" s="36"/>
      <c r="BJ177" s="36"/>
      <c r="BK177" s="36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</row>
    <row r="178" spans="1:166" s="44" customFormat="1" ht="18.75" x14ac:dyDescent="0.3">
      <c r="A178" s="95" t="s">
        <v>147</v>
      </c>
      <c r="B178" s="98">
        <v>310.67399999999998</v>
      </c>
      <c r="C178" s="96">
        <v>14.91</v>
      </c>
      <c r="D178" s="96">
        <v>93.56</v>
      </c>
      <c r="E178" s="96">
        <v>1195.981</v>
      </c>
      <c r="F178" s="96">
        <v>76.284000000000006</v>
      </c>
      <c r="G178" s="96">
        <v>468.39499999999998</v>
      </c>
      <c r="H178" s="96">
        <v>1225.336</v>
      </c>
      <c r="I178" s="96">
        <v>282.29300000000001</v>
      </c>
      <c r="J178" s="96">
        <v>530.73900000000003</v>
      </c>
      <c r="K178" s="96">
        <v>152.643</v>
      </c>
      <c r="L178" s="96">
        <v>897.447</v>
      </c>
      <c r="M178" s="96">
        <v>428.81799999999998</v>
      </c>
      <c r="N178" s="96">
        <v>333.30200000000002</v>
      </c>
      <c r="O178" s="96">
        <v>377.42599999999999</v>
      </c>
      <c r="P178" s="96">
        <v>0.19400000000000001</v>
      </c>
      <c r="Q178" s="97">
        <v>6388.0020000000013</v>
      </c>
      <c r="R178" s="106"/>
      <c r="S178" s="106" t="str">
        <f t="shared" si="182"/>
        <v>ago-23*</v>
      </c>
      <c r="T178" s="107">
        <f t="shared" ref="T178:AI178" si="258">B178-B166</f>
        <v>0.117999999999995</v>
      </c>
      <c r="U178" s="107">
        <f t="shared" si="258"/>
        <v>0.91600000000000037</v>
      </c>
      <c r="V178" s="107">
        <f t="shared" si="258"/>
        <v>6.5289999999999964</v>
      </c>
      <c r="W178" s="107">
        <f t="shared" si="258"/>
        <v>34.961000000000013</v>
      </c>
      <c r="X178" s="107">
        <f t="shared" si="258"/>
        <v>1.2610000000000099</v>
      </c>
      <c r="Y178" s="107">
        <f t="shared" si="258"/>
        <v>30.12700000000001</v>
      </c>
      <c r="Z178" s="107">
        <f t="shared" si="258"/>
        <v>62.437000000000126</v>
      </c>
      <c r="AA178" s="107">
        <f t="shared" si="258"/>
        <v>24.889999999999986</v>
      </c>
      <c r="AB178" s="107">
        <f t="shared" si="258"/>
        <v>6.7590000000000146</v>
      </c>
      <c r="AC178" s="107">
        <f t="shared" si="258"/>
        <v>-1.0320000000000107</v>
      </c>
      <c r="AD178" s="107">
        <f t="shared" si="258"/>
        <v>16.561000000000035</v>
      </c>
      <c r="AE178" s="107">
        <f t="shared" si="258"/>
        <v>6.8719999999999573</v>
      </c>
      <c r="AF178" s="107">
        <f t="shared" si="258"/>
        <v>4.7230000000000132</v>
      </c>
      <c r="AG178" s="107">
        <f t="shared" si="258"/>
        <v>6.1739999999999782</v>
      </c>
      <c r="AH178" s="107">
        <f t="shared" si="258"/>
        <v>-4.8999999999999988E-2</v>
      </c>
      <c r="AI178" s="107">
        <f t="shared" si="258"/>
        <v>201.24700000000212</v>
      </c>
      <c r="AJ178" s="106"/>
      <c r="AK178" s="106"/>
      <c r="AL178" s="106"/>
      <c r="AN178" s="64" t="s">
        <v>147</v>
      </c>
      <c r="AO178" s="45">
        <f t="shared" si="231"/>
        <v>-0.34600000000000364</v>
      </c>
      <c r="AP178" s="45">
        <f t="shared" si="232"/>
        <v>-0.25499999999999901</v>
      </c>
      <c r="AQ178" s="45">
        <f t="shared" si="233"/>
        <v>0.43500000000000227</v>
      </c>
      <c r="AR178" s="45">
        <f t="shared" si="234"/>
        <v>2.2139999999999418</v>
      </c>
      <c r="AS178" s="45">
        <f t="shared" si="235"/>
        <v>0.19400000000000261</v>
      </c>
      <c r="AT178" s="45">
        <f t="shared" si="236"/>
        <v>1.3129999999999882</v>
      </c>
      <c r="AU178" s="45">
        <f t="shared" si="237"/>
        <v>6.1639999999999873</v>
      </c>
      <c r="AV178" s="45">
        <f t="shared" si="238"/>
        <v>0.17099999999999227</v>
      </c>
      <c r="AW178" s="45">
        <f t="shared" si="239"/>
        <v>1.2620000000000573</v>
      </c>
      <c r="AX178" s="45">
        <f t="shared" si="240"/>
        <v>-0.47599999999999909</v>
      </c>
      <c r="AY178" s="45">
        <f t="shared" si="241"/>
        <v>-0.59100000000000819</v>
      </c>
      <c r="AZ178" s="45">
        <f t="shared" si="242"/>
        <v>3.3899999999999864</v>
      </c>
      <c r="BA178" s="45">
        <f t="shared" si="243"/>
        <v>0.72500000000002274</v>
      </c>
      <c r="BB178" s="45">
        <f t="shared" si="244"/>
        <v>-1.0500000000000114</v>
      </c>
      <c r="BC178" s="45"/>
      <c r="BD178" s="45">
        <f t="shared" si="214"/>
        <v>13.135000000002037</v>
      </c>
      <c r="BE178" s="17"/>
      <c r="BF178" s="165"/>
      <c r="BG178" s="167"/>
      <c r="BH178" s="171"/>
      <c r="BI178" s="36"/>
      <c r="BJ178" s="36"/>
      <c r="BK178" s="36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</row>
    <row r="179" spans="1:166" s="44" customFormat="1" ht="18.75" x14ac:dyDescent="0.3">
      <c r="A179" s="95" t="s">
        <v>148</v>
      </c>
      <c r="B179" s="98">
        <v>306.36900000000003</v>
      </c>
      <c r="C179" s="96">
        <v>13.911</v>
      </c>
      <c r="D179" s="96">
        <v>93.78</v>
      </c>
      <c r="E179" s="96">
        <v>1194.3810000000001</v>
      </c>
      <c r="F179" s="96">
        <v>76.489000000000004</v>
      </c>
      <c r="G179" s="96">
        <v>462.524</v>
      </c>
      <c r="H179" s="96">
        <v>1225.53</v>
      </c>
      <c r="I179" s="96">
        <v>282.94600000000003</v>
      </c>
      <c r="J179" s="96">
        <v>531.02800000000002</v>
      </c>
      <c r="K179" s="96">
        <v>152.52699999999999</v>
      </c>
      <c r="L179" s="96">
        <v>891.98599999999999</v>
      </c>
      <c r="M179" s="96">
        <v>428.42500000000001</v>
      </c>
      <c r="N179" s="96">
        <v>333.58199999999999</v>
      </c>
      <c r="O179" s="96">
        <v>378.44400000000002</v>
      </c>
      <c r="P179" s="96">
        <v>0.17899999999999999</v>
      </c>
      <c r="Q179" s="97">
        <v>6372.1010000000015</v>
      </c>
      <c r="R179" s="106"/>
      <c r="S179" s="106" t="str">
        <f t="shared" si="182"/>
        <v>sep-23*</v>
      </c>
      <c r="T179" s="107">
        <f t="shared" ref="T179:AI179" si="259">B179-B167</f>
        <v>-3.4899999999999523</v>
      </c>
      <c r="U179" s="107">
        <f t="shared" si="259"/>
        <v>0.32199999999999918</v>
      </c>
      <c r="V179" s="107">
        <f t="shared" si="259"/>
        <v>6.1830000000000069</v>
      </c>
      <c r="W179" s="107">
        <f t="shared" si="259"/>
        <v>30.054000000000087</v>
      </c>
      <c r="X179" s="107">
        <f t="shared" si="259"/>
        <v>1.2139999999999986</v>
      </c>
      <c r="Y179" s="107">
        <f t="shared" si="259"/>
        <v>16.416999999999973</v>
      </c>
      <c r="Z179" s="107">
        <f t="shared" si="259"/>
        <v>58.536000000000058</v>
      </c>
      <c r="AA179" s="107">
        <f t="shared" si="259"/>
        <v>21.963999999999999</v>
      </c>
      <c r="AB179" s="107">
        <f t="shared" si="259"/>
        <v>5.8379999999999654</v>
      </c>
      <c r="AC179" s="107">
        <f t="shared" si="259"/>
        <v>-0.95400000000000773</v>
      </c>
      <c r="AD179" s="107">
        <f t="shared" si="259"/>
        <v>8.70799999999997</v>
      </c>
      <c r="AE179" s="107">
        <f t="shared" si="259"/>
        <v>6.1059999999999945</v>
      </c>
      <c r="AF179" s="107">
        <f t="shared" si="259"/>
        <v>4.4470000000000027</v>
      </c>
      <c r="AG179" s="107">
        <f t="shared" si="259"/>
        <v>5.9820000000000277</v>
      </c>
      <c r="AH179" s="107">
        <f t="shared" si="259"/>
        <v>-6.5000000000000002E-2</v>
      </c>
      <c r="AI179" s="107">
        <f t="shared" si="259"/>
        <v>161.26200000000063</v>
      </c>
      <c r="AJ179" s="106"/>
      <c r="AK179" s="106"/>
      <c r="AL179" s="106"/>
      <c r="AN179" s="64" t="s">
        <v>148</v>
      </c>
      <c r="AO179" s="45">
        <f t="shared" si="231"/>
        <v>-4.30499999999995</v>
      </c>
      <c r="AP179" s="45">
        <f t="shared" si="232"/>
        <v>-0.99900000000000055</v>
      </c>
      <c r="AQ179" s="45">
        <f t="shared" si="233"/>
        <v>0.21999999999999886</v>
      </c>
      <c r="AR179" s="45">
        <f t="shared" si="234"/>
        <v>-1.5999999999999091</v>
      </c>
      <c r="AS179" s="45">
        <f t="shared" si="235"/>
        <v>0.20499999999999829</v>
      </c>
      <c r="AT179" s="45">
        <f t="shared" si="236"/>
        <v>-5.8709999999999809</v>
      </c>
      <c r="AU179" s="45">
        <f t="shared" si="237"/>
        <v>0.19399999999995998</v>
      </c>
      <c r="AV179" s="45">
        <f t="shared" si="238"/>
        <v>0.65300000000002001</v>
      </c>
      <c r="AW179" s="45">
        <f t="shared" si="239"/>
        <v>0.28899999999998727</v>
      </c>
      <c r="AX179" s="45">
        <f t="shared" si="240"/>
        <v>-0.11600000000001387</v>
      </c>
      <c r="AY179" s="45">
        <f t="shared" si="241"/>
        <v>-5.4610000000000127</v>
      </c>
      <c r="AZ179" s="45">
        <f t="shared" si="242"/>
        <v>-0.39299999999997226</v>
      </c>
      <c r="BA179" s="45">
        <f t="shared" si="243"/>
        <v>0.27999999999997272</v>
      </c>
      <c r="BB179" s="45">
        <f t="shared" si="244"/>
        <v>1.0180000000000291</v>
      </c>
      <c r="BC179" s="45"/>
      <c r="BD179" s="45">
        <f t="shared" si="214"/>
        <v>-15.90099999999984</v>
      </c>
      <c r="BE179" s="17"/>
      <c r="BF179" s="165"/>
      <c r="BG179" s="167" t="s">
        <v>40</v>
      </c>
      <c r="BH179" s="169" t="str">
        <f>AV2</f>
        <v>Hoteles y restaurantes</v>
      </c>
      <c r="BI179" s="36"/>
      <c r="BJ179" s="36"/>
      <c r="BK179" s="36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</row>
    <row r="180" spans="1:166" s="44" customFormat="1" ht="18.75" x14ac:dyDescent="0.3">
      <c r="A180" s="95" t="s">
        <v>149</v>
      </c>
      <c r="B180" s="98">
        <v>303.95499999999998</v>
      </c>
      <c r="C180" s="96">
        <v>12.906000000000001</v>
      </c>
      <c r="D180" s="96">
        <v>94.072000000000003</v>
      </c>
      <c r="E180" s="96">
        <v>1193.979</v>
      </c>
      <c r="F180" s="96">
        <v>76.786000000000001</v>
      </c>
      <c r="G180" s="96">
        <v>456.03</v>
      </c>
      <c r="H180" s="96">
        <v>1229.758</v>
      </c>
      <c r="I180" s="96">
        <v>285.28899999999999</v>
      </c>
      <c r="J180" s="96">
        <v>530.14099999999996</v>
      </c>
      <c r="K180" s="96">
        <v>152.33199999999999</v>
      </c>
      <c r="L180" s="96">
        <v>897.08799999999997</v>
      </c>
      <c r="M180" s="96">
        <v>427.47699999999998</v>
      </c>
      <c r="N180" s="96">
        <v>334.34899999999999</v>
      </c>
      <c r="O180" s="96">
        <v>379.404</v>
      </c>
      <c r="P180" s="96">
        <v>0.186</v>
      </c>
      <c r="Q180" s="97">
        <v>6373.7519999999986</v>
      </c>
      <c r="R180" s="106"/>
      <c r="S180" s="106" t="str">
        <f t="shared" si="182"/>
        <v>oct-23*</v>
      </c>
      <c r="T180" s="107">
        <f t="shared" ref="T180:AI180" si="260">B180-B168</f>
        <v>-3.5430000000000064</v>
      </c>
      <c r="U180" s="107">
        <f t="shared" si="260"/>
        <v>0.21400000000000041</v>
      </c>
      <c r="V180" s="107">
        <f t="shared" si="260"/>
        <v>6.0310000000000059</v>
      </c>
      <c r="W180" s="107">
        <f t="shared" si="260"/>
        <v>27.549999999999955</v>
      </c>
      <c r="X180" s="107">
        <f t="shared" si="260"/>
        <v>1.4489999999999981</v>
      </c>
      <c r="Y180" s="107">
        <f t="shared" si="260"/>
        <v>3.9519999999999982</v>
      </c>
      <c r="Z180" s="107">
        <f t="shared" si="260"/>
        <v>56.574000000000069</v>
      </c>
      <c r="AA180" s="107">
        <f t="shared" si="260"/>
        <v>19.647999999999968</v>
      </c>
      <c r="AB180" s="107">
        <f t="shared" si="260"/>
        <v>3.9929999999999382</v>
      </c>
      <c r="AC180" s="107">
        <f t="shared" si="260"/>
        <v>-0.507000000000005</v>
      </c>
      <c r="AD180" s="107">
        <f t="shared" si="260"/>
        <v>7.05499999999995</v>
      </c>
      <c r="AE180" s="107">
        <f t="shared" si="260"/>
        <v>4.9739999999999895</v>
      </c>
      <c r="AF180" s="107">
        <f t="shared" si="260"/>
        <v>4.325999999999965</v>
      </c>
      <c r="AG180" s="107">
        <f t="shared" si="260"/>
        <v>5.4710000000000036</v>
      </c>
      <c r="AH180" s="107">
        <f t="shared" si="260"/>
        <v>-5.7999999999999996E-2</v>
      </c>
      <c r="AI180" s="107">
        <f t="shared" si="260"/>
        <v>137.12899999999809</v>
      </c>
      <c r="AJ180" s="106"/>
      <c r="AK180" s="106"/>
      <c r="AL180" s="106"/>
      <c r="AN180" s="64" t="s">
        <v>149</v>
      </c>
      <c r="AO180" s="45">
        <f t="shared" si="231"/>
        <v>-2.4140000000000441</v>
      </c>
      <c r="AP180" s="45">
        <f t="shared" si="232"/>
        <v>-1.004999999999999</v>
      </c>
      <c r="AQ180" s="45">
        <f t="shared" si="233"/>
        <v>0.29200000000000159</v>
      </c>
      <c r="AR180" s="45">
        <f t="shared" si="234"/>
        <v>-0.40200000000004366</v>
      </c>
      <c r="AS180" s="45">
        <f t="shared" si="235"/>
        <v>0.29699999999999704</v>
      </c>
      <c r="AT180" s="45">
        <f t="shared" si="236"/>
        <v>-6.4940000000000282</v>
      </c>
      <c r="AU180" s="45">
        <f t="shared" si="237"/>
        <v>4.2280000000000655</v>
      </c>
      <c r="AV180" s="45">
        <f t="shared" si="238"/>
        <v>2.3429999999999609</v>
      </c>
      <c r="AW180" s="45">
        <f t="shared" si="239"/>
        <v>-0.8870000000000573</v>
      </c>
      <c r="AX180" s="45">
        <f t="shared" si="240"/>
        <v>-0.19499999999999318</v>
      </c>
      <c r="AY180" s="45">
        <f t="shared" si="241"/>
        <v>5.1019999999999754</v>
      </c>
      <c r="AZ180" s="45">
        <f t="shared" si="242"/>
        <v>-0.94800000000003593</v>
      </c>
      <c r="BA180" s="45">
        <f t="shared" si="243"/>
        <v>0.76699999999999591</v>
      </c>
      <c r="BB180" s="45">
        <f t="shared" si="244"/>
        <v>0.95999999999997954</v>
      </c>
      <c r="BC180" s="45"/>
      <c r="BD180" s="45">
        <f t="shared" si="214"/>
        <v>1.6509999999971114</v>
      </c>
      <c r="BE180" s="17"/>
      <c r="BF180" s="165"/>
      <c r="BG180" s="167"/>
      <c r="BH180" s="170"/>
      <c r="BI180" s="36"/>
      <c r="BJ180" s="36"/>
      <c r="BK180" s="36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</row>
    <row r="181" spans="1:166" s="44" customFormat="1" ht="18.75" x14ac:dyDescent="0.3">
      <c r="A181" s="95" t="s">
        <v>150</v>
      </c>
      <c r="B181" s="98">
        <v>306.34800000000001</v>
      </c>
      <c r="C181" s="96">
        <v>12.211</v>
      </c>
      <c r="D181" s="96">
        <v>94.546000000000006</v>
      </c>
      <c r="E181" s="96">
        <v>1194.694</v>
      </c>
      <c r="F181" s="96">
        <v>76.988</v>
      </c>
      <c r="G181" s="96">
        <v>448.44200000000001</v>
      </c>
      <c r="H181" s="96">
        <v>1234.5630000000001</v>
      </c>
      <c r="I181" s="96">
        <v>288.291</v>
      </c>
      <c r="J181" s="96">
        <v>530.46699999999998</v>
      </c>
      <c r="K181" s="96">
        <v>152.27500000000001</v>
      </c>
      <c r="L181" s="96">
        <v>904.423</v>
      </c>
      <c r="M181" s="96">
        <v>426.58699999999999</v>
      </c>
      <c r="N181" s="96">
        <v>334.99700000000001</v>
      </c>
      <c r="O181" s="96">
        <v>379.65300000000002</v>
      </c>
      <c r="P181" s="96">
        <v>0.17499999999999999</v>
      </c>
      <c r="Q181" s="97">
        <v>6384.66</v>
      </c>
      <c r="R181" s="106"/>
      <c r="S181" s="106" t="str">
        <f t="shared" si="182"/>
        <v>nov-23*</v>
      </c>
      <c r="T181" s="107">
        <f t="shared" ref="T181:AI181" si="261">B181-B169</f>
        <v>-3.9089999999999918</v>
      </c>
      <c r="U181" s="107">
        <f t="shared" si="261"/>
        <v>-0.2240000000000002</v>
      </c>
      <c r="V181" s="107">
        <f t="shared" si="261"/>
        <v>5.6680000000000064</v>
      </c>
      <c r="W181" s="107">
        <f t="shared" si="261"/>
        <v>21.345000000000027</v>
      </c>
      <c r="X181" s="107">
        <f t="shared" si="261"/>
        <v>1.4000000000000057</v>
      </c>
      <c r="Y181" s="107">
        <f t="shared" si="261"/>
        <v>-10.77600000000001</v>
      </c>
      <c r="Z181" s="107">
        <f t="shared" si="261"/>
        <v>51.557000000000016</v>
      </c>
      <c r="AA181" s="107">
        <f t="shared" si="261"/>
        <v>17.572000000000003</v>
      </c>
      <c r="AB181" s="107">
        <f t="shared" si="261"/>
        <v>2.7279999999999518</v>
      </c>
      <c r="AC181" s="107">
        <f t="shared" si="261"/>
        <v>-0.95799999999999841</v>
      </c>
      <c r="AD181" s="107">
        <f t="shared" si="261"/>
        <v>9.1589999999999918</v>
      </c>
      <c r="AE181" s="107">
        <f t="shared" si="261"/>
        <v>5.1959999999999695</v>
      </c>
      <c r="AF181" s="107">
        <f t="shared" si="261"/>
        <v>4.1910000000000309</v>
      </c>
      <c r="AG181" s="107">
        <f t="shared" si="261"/>
        <v>3.6050000000000182</v>
      </c>
      <c r="AH181" s="107">
        <f t="shared" si="261"/>
        <v>-4.8000000000000015E-2</v>
      </c>
      <c r="AI181" s="107">
        <f t="shared" si="261"/>
        <v>106.50600000000031</v>
      </c>
      <c r="AJ181" s="106"/>
      <c r="AK181" s="106"/>
      <c r="AL181" s="106"/>
      <c r="AN181" s="64" t="s">
        <v>150</v>
      </c>
      <c r="AO181" s="45">
        <f t="shared" si="231"/>
        <v>2.3930000000000291</v>
      </c>
      <c r="AP181" s="45">
        <f t="shared" si="232"/>
        <v>-0.69500000000000028</v>
      </c>
      <c r="AQ181" s="45">
        <f t="shared" si="233"/>
        <v>0.47400000000000375</v>
      </c>
      <c r="AR181" s="45">
        <f t="shared" si="234"/>
        <v>0.71499999999991815</v>
      </c>
      <c r="AS181" s="45">
        <f t="shared" si="235"/>
        <v>0.20199999999999818</v>
      </c>
      <c r="AT181" s="45">
        <f t="shared" si="236"/>
        <v>-7.5879999999999654</v>
      </c>
      <c r="AU181" s="45">
        <f t="shared" si="237"/>
        <v>4.8050000000000637</v>
      </c>
      <c r="AV181" s="45">
        <f t="shared" si="238"/>
        <v>3.0020000000000095</v>
      </c>
      <c r="AW181" s="45">
        <f t="shared" si="239"/>
        <v>0.32600000000002183</v>
      </c>
      <c r="AX181" s="45">
        <f t="shared" si="240"/>
        <v>-5.6999999999987949E-2</v>
      </c>
      <c r="AY181" s="45">
        <f t="shared" si="241"/>
        <v>7.3350000000000364</v>
      </c>
      <c r="AZ181" s="45">
        <f t="shared" si="242"/>
        <v>-0.88999999999998636</v>
      </c>
      <c r="BA181" s="45">
        <f t="shared" si="243"/>
        <v>0.64800000000002456</v>
      </c>
      <c r="BB181" s="45">
        <f t="shared" si="244"/>
        <v>0.24900000000002365</v>
      </c>
      <c r="BC181" s="45"/>
      <c r="BD181" s="45">
        <f t="shared" si="214"/>
        <v>10.908000000001266</v>
      </c>
      <c r="BE181" s="17"/>
      <c r="BF181" s="165"/>
      <c r="BG181" s="167"/>
      <c r="BH181" s="170"/>
      <c r="BI181" s="36"/>
      <c r="BJ181" s="36"/>
      <c r="BK181" s="36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</row>
    <row r="182" spans="1:166" s="44" customFormat="1" ht="18.75" x14ac:dyDescent="0.3">
      <c r="A182" s="95" t="s">
        <v>151</v>
      </c>
      <c r="B182" s="98">
        <v>312.15600000000001</v>
      </c>
      <c r="C182" s="96">
        <v>13.555</v>
      </c>
      <c r="D182" s="96">
        <v>94.953999999999994</v>
      </c>
      <c r="E182" s="96">
        <v>1191.6489999999999</v>
      </c>
      <c r="F182" s="96">
        <v>77.072999999999993</v>
      </c>
      <c r="G182" s="96">
        <v>421.36399999999998</v>
      </c>
      <c r="H182" s="96">
        <v>1242.0820000000001</v>
      </c>
      <c r="I182" s="96">
        <v>294.07400000000001</v>
      </c>
      <c r="J182" s="96">
        <v>530.33500000000004</v>
      </c>
      <c r="K182" s="96">
        <v>151.80500000000001</v>
      </c>
      <c r="L182" s="96">
        <v>908.13300000000004</v>
      </c>
      <c r="M182" s="96">
        <v>421</v>
      </c>
      <c r="N182" s="96">
        <v>335.02100000000002</v>
      </c>
      <c r="O182" s="96">
        <v>382.46300000000002</v>
      </c>
      <c r="P182" s="96">
        <v>0.26400000000000001</v>
      </c>
      <c r="Q182" s="97">
        <v>6375.9279999999999</v>
      </c>
      <c r="R182" s="106"/>
      <c r="S182" s="106" t="str">
        <f t="shared" si="182"/>
        <v>dic-23*</v>
      </c>
      <c r="T182" s="107">
        <f t="shared" ref="T182:AI182" si="262">B182-B170</f>
        <v>-1.8029999999999973</v>
      </c>
      <c r="U182" s="107">
        <f t="shared" si="262"/>
        <v>0.40700000000000003</v>
      </c>
      <c r="V182" s="107">
        <f t="shared" si="262"/>
        <v>5.3669999999999902</v>
      </c>
      <c r="W182" s="107">
        <f t="shared" si="262"/>
        <v>16.3449999999998</v>
      </c>
      <c r="X182" s="107">
        <f t="shared" si="262"/>
        <v>1.3379999999999939</v>
      </c>
      <c r="Y182" s="107">
        <f t="shared" si="262"/>
        <v>-28.731000000000051</v>
      </c>
      <c r="Z182" s="107">
        <f t="shared" si="262"/>
        <v>45.983000000000175</v>
      </c>
      <c r="AA182" s="107">
        <f t="shared" si="262"/>
        <v>16.238</v>
      </c>
      <c r="AB182" s="107">
        <f t="shared" si="262"/>
        <v>1.5769999999999982</v>
      </c>
      <c r="AC182" s="107">
        <f t="shared" si="262"/>
        <v>-0.54200000000000159</v>
      </c>
      <c r="AD182" s="107">
        <f t="shared" si="262"/>
        <v>9.6879999999999882</v>
      </c>
      <c r="AE182" s="107">
        <f t="shared" si="262"/>
        <v>4.4540000000000077</v>
      </c>
      <c r="AF182" s="107">
        <f t="shared" si="262"/>
        <v>3.2300000000000182</v>
      </c>
      <c r="AG182" s="107">
        <f t="shared" si="262"/>
        <v>6.132000000000005</v>
      </c>
      <c r="AH182" s="107">
        <f t="shared" si="262"/>
        <v>4.1000000000000009E-2</v>
      </c>
      <c r="AI182" s="107">
        <f t="shared" si="262"/>
        <v>79.72400000000016</v>
      </c>
      <c r="AJ182" s="106"/>
      <c r="AK182" s="106"/>
      <c r="AL182" s="106"/>
      <c r="AN182" s="64" t="s">
        <v>151</v>
      </c>
      <c r="AO182" s="45">
        <f t="shared" si="231"/>
        <v>5.8079999999999927</v>
      </c>
      <c r="AP182" s="45">
        <f t="shared" si="232"/>
        <v>1.3439999999999994</v>
      </c>
      <c r="AQ182" s="45">
        <f t="shared" si="233"/>
        <v>0.40799999999998704</v>
      </c>
      <c r="AR182" s="45">
        <f t="shared" si="234"/>
        <v>-3.0450000000000728</v>
      </c>
      <c r="AS182" s="45">
        <f t="shared" si="235"/>
        <v>8.4999999999993747E-2</v>
      </c>
      <c r="AT182" s="45">
        <f t="shared" si="236"/>
        <v>-27.078000000000031</v>
      </c>
      <c r="AU182" s="45">
        <f t="shared" si="237"/>
        <v>7.5190000000000055</v>
      </c>
      <c r="AV182" s="45">
        <f t="shared" si="238"/>
        <v>5.7830000000000155</v>
      </c>
      <c r="AW182" s="45">
        <f t="shared" si="239"/>
        <v>-0.13199999999994816</v>
      </c>
      <c r="AX182" s="45">
        <f t="shared" si="240"/>
        <v>-0.46999999999999886</v>
      </c>
      <c r="AY182" s="45">
        <f t="shared" si="241"/>
        <v>3.7100000000000364</v>
      </c>
      <c r="AZ182" s="45">
        <f t="shared" si="242"/>
        <v>-5.5869999999999891</v>
      </c>
      <c r="BA182" s="45">
        <f t="shared" si="243"/>
        <v>2.4000000000000909E-2</v>
      </c>
      <c r="BB182" s="45">
        <f t="shared" si="244"/>
        <v>2.8100000000000023</v>
      </c>
      <c r="BC182" s="45"/>
      <c r="BD182" s="45">
        <f t="shared" si="214"/>
        <v>-8.7319999999999709</v>
      </c>
      <c r="BE182" s="17"/>
      <c r="BF182" s="166"/>
      <c r="BG182" s="167"/>
      <c r="BH182" s="171"/>
      <c r="BI182" s="36"/>
      <c r="BJ182" s="36"/>
      <c r="BK182" s="36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</row>
    <row r="183" spans="1:166" s="44" customFormat="1" ht="26.25" x14ac:dyDescent="0.3">
      <c r="A183" s="95" t="s">
        <v>166</v>
      </c>
      <c r="B183" s="98">
        <v>321.09199999999998</v>
      </c>
      <c r="C183" s="96">
        <v>14.670999999999999</v>
      </c>
      <c r="D183" s="96">
        <v>95.516000000000005</v>
      </c>
      <c r="E183" s="96">
        <v>1192.739</v>
      </c>
      <c r="F183" s="96">
        <v>77.19</v>
      </c>
      <c r="G183" s="96">
        <v>401.06</v>
      </c>
      <c r="H183" s="96">
        <v>1244.2670000000001</v>
      </c>
      <c r="I183" s="96">
        <v>301.61</v>
      </c>
      <c r="J183" s="96">
        <v>528.84199999999998</v>
      </c>
      <c r="K183" s="96">
        <v>152.01</v>
      </c>
      <c r="L183" s="96">
        <v>912.38300000000004</v>
      </c>
      <c r="M183" s="96">
        <v>403.09699999999998</v>
      </c>
      <c r="N183" s="96">
        <v>335.52499999999998</v>
      </c>
      <c r="O183" s="96">
        <v>386.75400000000002</v>
      </c>
      <c r="P183" s="96">
        <v>0.24099999999999999</v>
      </c>
      <c r="Q183" s="97">
        <v>6366.9969999999994</v>
      </c>
      <c r="R183" s="106"/>
      <c r="S183" s="106" t="str">
        <f t="shared" si="182"/>
        <v>ene-24*</v>
      </c>
      <c r="T183" s="107">
        <f t="shared" ref="T183:AI183" si="263">B183-B171</f>
        <v>2.5099999999999909</v>
      </c>
      <c r="U183" s="107">
        <f t="shared" si="263"/>
        <v>0.64599999999999902</v>
      </c>
      <c r="V183" s="107">
        <f t="shared" si="263"/>
        <v>5.2950000000000017</v>
      </c>
      <c r="W183" s="107">
        <f t="shared" si="263"/>
        <v>11.928000000000111</v>
      </c>
      <c r="X183" s="107">
        <f t="shared" si="263"/>
        <v>1.2309999999999945</v>
      </c>
      <c r="Y183" s="107">
        <f t="shared" si="263"/>
        <v>-50.863</v>
      </c>
      <c r="Z183" s="107">
        <f t="shared" si="263"/>
        <v>37.658000000000129</v>
      </c>
      <c r="AA183" s="107">
        <f t="shared" si="263"/>
        <v>8.2789999999999964</v>
      </c>
      <c r="AB183" s="107">
        <f t="shared" si="263"/>
        <v>-1.3780000000000427</v>
      </c>
      <c r="AC183" s="107">
        <f t="shared" si="263"/>
        <v>-0.37100000000000932</v>
      </c>
      <c r="AD183" s="107">
        <f t="shared" si="263"/>
        <v>4.1630000000000109</v>
      </c>
      <c r="AE183" s="107">
        <f t="shared" si="263"/>
        <v>2.8739999999999668</v>
      </c>
      <c r="AF183" s="107">
        <f t="shared" si="263"/>
        <v>2.5929999999999609</v>
      </c>
      <c r="AG183" s="107">
        <f t="shared" si="263"/>
        <v>9.021000000000015</v>
      </c>
      <c r="AH183" s="107">
        <f t="shared" si="263"/>
        <v>6.9999999999999785E-3</v>
      </c>
      <c r="AI183" s="107">
        <f t="shared" si="263"/>
        <v>33.592999999998938</v>
      </c>
      <c r="AJ183" s="106"/>
      <c r="AK183" s="106"/>
      <c r="AL183" s="106"/>
      <c r="AN183" s="95" t="s">
        <v>166</v>
      </c>
      <c r="AO183" s="45">
        <f t="shared" ref="AO183:AO184" si="264">B183-B182</f>
        <v>8.9359999999999786</v>
      </c>
      <c r="AP183" s="45">
        <f t="shared" ref="AP183:AP184" si="265">C183-C182</f>
        <v>1.1159999999999997</v>
      </c>
      <c r="AQ183" s="45">
        <f t="shared" ref="AQ183:AQ184" si="266">D183-D182</f>
        <v>0.56200000000001182</v>
      </c>
      <c r="AR183" s="45">
        <f t="shared" ref="AR183:AR184" si="267">E183-E182</f>
        <v>1.0900000000001455</v>
      </c>
      <c r="AS183" s="45">
        <f t="shared" ref="AS183:AS184" si="268">F183-F182</f>
        <v>0.11700000000000443</v>
      </c>
      <c r="AT183" s="45">
        <f t="shared" ref="AT183:AT184" si="269">G183-G182</f>
        <v>-20.303999999999974</v>
      </c>
      <c r="AU183" s="45">
        <f t="shared" ref="AU183:AU184" si="270">H183-H182</f>
        <v>2.1849999999999454</v>
      </c>
      <c r="AV183" s="45">
        <f t="shared" ref="AV183:AV184" si="271">I183-I182</f>
        <v>7.5360000000000014</v>
      </c>
      <c r="AW183" s="45">
        <f t="shared" ref="AW183:AW184" si="272">J183-J182</f>
        <v>-1.4930000000000518</v>
      </c>
      <c r="AX183" s="45">
        <f t="shared" ref="AX183:AX184" si="273">K183-K182</f>
        <v>0.20499999999998408</v>
      </c>
      <c r="AY183" s="45">
        <f t="shared" ref="AY183:AY184" si="274">L183-L182</f>
        <v>4.25</v>
      </c>
      <c r="AZ183" s="45">
        <f t="shared" ref="AZ183:AZ184" si="275">M183-M182</f>
        <v>-17.90300000000002</v>
      </c>
      <c r="BA183" s="45">
        <f t="shared" ref="BA183:BA184" si="276">N183-N182</f>
        <v>0.50399999999996226</v>
      </c>
      <c r="BB183" s="45">
        <f t="shared" ref="BB183:BB184" si="277">O183-O182</f>
        <v>4.2909999999999968</v>
      </c>
      <c r="BC183" s="45"/>
      <c r="BD183" s="45">
        <f t="shared" ref="BD183:BD184" si="278">Q183-Q182</f>
        <v>-8.9310000000004948</v>
      </c>
      <c r="BE183" s="17"/>
      <c r="BF183" s="68"/>
      <c r="BG183" s="69"/>
      <c r="BH183" s="48"/>
      <c r="BI183" s="36"/>
      <c r="BJ183" s="36"/>
      <c r="BK183" s="36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</row>
    <row r="184" spans="1:166" s="44" customFormat="1" ht="33.75" x14ac:dyDescent="0.5">
      <c r="A184" s="99" t="s">
        <v>167</v>
      </c>
      <c r="B184" s="100">
        <v>327.87799999999999</v>
      </c>
      <c r="C184" s="101">
        <v>14.862</v>
      </c>
      <c r="D184" s="101">
        <v>95.721999999999994</v>
      </c>
      <c r="E184" s="101">
        <v>1192.3440000000001</v>
      </c>
      <c r="F184" s="101">
        <v>77.174000000000007</v>
      </c>
      <c r="G184" s="101">
        <v>388.60300000000001</v>
      </c>
      <c r="H184" s="101">
        <v>1237.145</v>
      </c>
      <c r="I184" s="101">
        <v>296.28500000000003</v>
      </c>
      <c r="J184" s="101">
        <v>527.00900000000001</v>
      </c>
      <c r="K184" s="101">
        <v>151.56399999999999</v>
      </c>
      <c r="L184" s="101">
        <v>907.58399999999995</v>
      </c>
      <c r="M184" s="101">
        <v>405.15600000000001</v>
      </c>
      <c r="N184" s="101">
        <v>334.29</v>
      </c>
      <c r="O184" s="101">
        <v>388.15199999999999</v>
      </c>
      <c r="P184" s="101">
        <v>0.218</v>
      </c>
      <c r="Q184" s="102">
        <v>6343.9859999999999</v>
      </c>
      <c r="R184" s="107"/>
      <c r="S184" s="106" t="str">
        <f t="shared" si="182"/>
        <v>feb-24*</v>
      </c>
      <c r="T184" s="109">
        <f t="shared" ref="T184:AI184" si="279">B184-B172</f>
        <v>3.3369999999999891</v>
      </c>
      <c r="U184" s="109">
        <f t="shared" si="279"/>
        <v>0.62599999999999945</v>
      </c>
      <c r="V184" s="109">
        <f t="shared" si="279"/>
        <v>5.144999999999996</v>
      </c>
      <c r="W184" s="109">
        <f t="shared" si="279"/>
        <v>6.8400000000001455</v>
      </c>
      <c r="X184" s="109">
        <f t="shared" si="279"/>
        <v>1.311000000000007</v>
      </c>
      <c r="Y184" s="109">
        <f t="shared" si="279"/>
        <v>-66.259000000000015</v>
      </c>
      <c r="Z184" s="109">
        <f t="shared" si="279"/>
        <v>32.070999999999913</v>
      </c>
      <c r="AA184" s="109">
        <f t="shared" si="279"/>
        <v>4.79200000000003</v>
      </c>
      <c r="AB184" s="109">
        <f t="shared" si="279"/>
        <v>-1.3569999999999709</v>
      </c>
      <c r="AC184" s="109">
        <f t="shared" si="279"/>
        <v>-0.60300000000000864</v>
      </c>
      <c r="AD184" s="109">
        <f t="shared" si="279"/>
        <v>-1.6320000000000618</v>
      </c>
      <c r="AE184" s="109">
        <f t="shared" si="279"/>
        <v>2.6490000000000009</v>
      </c>
      <c r="AF184" s="109">
        <f t="shared" si="279"/>
        <v>1.3670000000000186</v>
      </c>
      <c r="AG184" s="109">
        <f t="shared" si="279"/>
        <v>7.5179999999999723</v>
      </c>
      <c r="AH184" s="109">
        <f t="shared" si="279"/>
        <v>-1.2000000000000011E-2</v>
      </c>
      <c r="AI184" s="109">
        <f t="shared" si="279"/>
        <v>-4.2069999999994252</v>
      </c>
      <c r="AJ184" s="107"/>
      <c r="AK184" s="107"/>
      <c r="AL184" s="107"/>
      <c r="AM184" s="103">
        <f>B184-B172</f>
        <v>3.3369999999999891</v>
      </c>
      <c r="AN184" s="99" t="s">
        <v>167</v>
      </c>
      <c r="AO184" s="45">
        <f t="shared" si="264"/>
        <v>6.7860000000000014</v>
      </c>
      <c r="AP184" s="45">
        <f t="shared" si="265"/>
        <v>0.19100000000000072</v>
      </c>
      <c r="AQ184" s="45">
        <f t="shared" si="266"/>
        <v>0.20599999999998886</v>
      </c>
      <c r="AR184" s="45">
        <f t="shared" si="267"/>
        <v>-0.39499999999998181</v>
      </c>
      <c r="AS184" s="45">
        <f t="shared" si="268"/>
        <v>-1.5999999999991132E-2</v>
      </c>
      <c r="AT184" s="45">
        <f t="shared" si="269"/>
        <v>-12.456999999999994</v>
      </c>
      <c r="AU184" s="45">
        <f t="shared" si="270"/>
        <v>-7.1220000000000709</v>
      </c>
      <c r="AV184" s="45">
        <f t="shared" si="271"/>
        <v>-5.3249999999999886</v>
      </c>
      <c r="AW184" s="45">
        <f t="shared" si="272"/>
        <v>-1.83299999999997</v>
      </c>
      <c r="AX184" s="45">
        <f t="shared" si="273"/>
        <v>-0.44599999999999795</v>
      </c>
      <c r="AY184" s="45">
        <f t="shared" si="274"/>
        <v>-4.7990000000000919</v>
      </c>
      <c r="AZ184" s="45">
        <f t="shared" si="275"/>
        <v>2.0590000000000259</v>
      </c>
      <c r="BA184" s="45">
        <f t="shared" si="276"/>
        <v>-1.2349999999999568</v>
      </c>
      <c r="BB184" s="45">
        <f t="shared" si="277"/>
        <v>1.3979999999999677</v>
      </c>
      <c r="BC184" s="45"/>
      <c r="BD184" s="45">
        <f t="shared" si="278"/>
        <v>-23.010999999999513</v>
      </c>
      <c r="BE184" s="17"/>
      <c r="BF184" s="68"/>
      <c r="BG184" s="69"/>
      <c r="BH184" s="48"/>
      <c r="BI184" s="36"/>
      <c r="BJ184" s="36"/>
      <c r="BK184" s="36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</row>
    <row r="185" spans="1:166" s="44" customFormat="1" ht="26.25" x14ac:dyDescent="0.3">
      <c r="A185" s="8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N185" s="66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17"/>
      <c r="BF185" s="68"/>
      <c r="BG185" s="69"/>
      <c r="BH185" s="48"/>
      <c r="BI185" s="36"/>
      <c r="BJ185" s="36"/>
      <c r="BK185" s="36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</row>
    <row r="186" spans="1:166" s="44" customFormat="1" ht="26.25" x14ac:dyDescent="0.3">
      <c r="A186" s="8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N186" s="66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17"/>
      <c r="BF186" s="68"/>
      <c r="BG186" s="69"/>
      <c r="BH186" s="48"/>
      <c r="BI186" s="36"/>
      <c r="BJ186" s="36"/>
      <c r="BK186" s="36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</row>
    <row r="187" spans="1:166" ht="31.5" x14ac:dyDescent="0.5">
      <c r="A187" s="84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N187" s="72" t="s">
        <v>152</v>
      </c>
      <c r="AO187" s="73">
        <f t="shared" ref="AO187:BB187" si="280">SUM(AO3:AO182)</f>
        <v>-21.139999999999986</v>
      </c>
      <c r="AP187" s="73">
        <f t="shared" si="280"/>
        <v>-1.4009999999999998</v>
      </c>
      <c r="AQ187" s="73">
        <f t="shared" si="280"/>
        <v>26.349999999999994</v>
      </c>
      <c r="AR187" s="73">
        <f t="shared" si="280"/>
        <v>9.7959999999998217</v>
      </c>
      <c r="AS187" s="74">
        <f t="shared" si="280"/>
        <v>22.682999999999993</v>
      </c>
      <c r="AT187" s="73">
        <f t="shared" si="280"/>
        <v>24.880999999999972</v>
      </c>
      <c r="AU187" s="73">
        <f t="shared" si="280"/>
        <v>221.35100000000011</v>
      </c>
      <c r="AV187" s="73">
        <f t="shared" si="280"/>
        <v>60.348000000000013</v>
      </c>
      <c r="AW187" s="73">
        <f t="shared" si="280"/>
        <v>40.875000000000057</v>
      </c>
      <c r="AX187" s="74">
        <f t="shared" si="280"/>
        <v>7.1059999999999945</v>
      </c>
      <c r="AY187" s="73">
        <f t="shared" si="280"/>
        <v>76.785000000000082</v>
      </c>
      <c r="AZ187" s="73">
        <f t="shared" si="280"/>
        <v>111.26400000000001</v>
      </c>
      <c r="BA187" s="73">
        <f t="shared" si="280"/>
        <v>101.24100000000001</v>
      </c>
      <c r="BB187" s="73">
        <f t="shared" si="280"/>
        <v>37.064999999999998</v>
      </c>
      <c r="BC187" s="17"/>
      <c r="BD187" s="73">
        <f>SUM(BD3:BD182)</f>
        <v>715.96699999999964</v>
      </c>
    </row>
    <row r="188" spans="1:166" ht="31.5" x14ac:dyDescent="0.3">
      <c r="A188" s="70" t="s">
        <v>153</v>
      </c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O188" s="76">
        <v>14</v>
      </c>
      <c r="AP188" s="76">
        <v>13</v>
      </c>
      <c r="AQ188" s="76">
        <v>9</v>
      </c>
      <c r="AR188" s="76">
        <v>11</v>
      </c>
      <c r="AS188" s="76">
        <v>10</v>
      </c>
      <c r="AT188" s="76">
        <v>6</v>
      </c>
      <c r="AU188" s="76">
        <v>1</v>
      </c>
      <c r="AV188" s="76">
        <v>5</v>
      </c>
      <c r="AW188" s="76">
        <v>7</v>
      </c>
      <c r="AX188" s="76">
        <v>12</v>
      </c>
      <c r="AY188" s="76">
        <v>4</v>
      </c>
      <c r="AZ188" s="76">
        <v>3</v>
      </c>
      <c r="BA188" s="76">
        <v>2</v>
      </c>
      <c r="BB188" s="76">
        <v>8</v>
      </c>
      <c r="BC188" s="17"/>
      <c r="BD188" s="17"/>
    </row>
    <row r="189" spans="1:166" ht="18.75" x14ac:dyDescent="0.3">
      <c r="A189" s="77" t="s">
        <v>154</v>
      </c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166" ht="18.75" x14ac:dyDescent="0.3">
      <c r="A190" s="77" t="s">
        <v>155</v>
      </c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 spans="1:166" ht="18.75" x14ac:dyDescent="0.3">
      <c r="A191" s="77" t="s">
        <v>156</v>
      </c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99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</row>
    <row r="192" spans="1:166" s="79" customFormat="1" ht="14.1" customHeight="1" x14ac:dyDescent="0.3">
      <c r="A192" s="7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E192" s="17"/>
      <c r="BF192" s="35"/>
      <c r="BG192" s="35"/>
      <c r="BH192" s="35"/>
      <c r="BI192" s="36"/>
      <c r="BJ192" s="36"/>
      <c r="BK192" s="36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</row>
    <row r="193" spans="1:56" ht="31.5" x14ac:dyDescent="0.5">
      <c r="A193" s="81" t="s">
        <v>157</v>
      </c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N193" s="72" t="s">
        <v>23</v>
      </c>
      <c r="AO193" s="73" t="e">
        <f ca="1">BG2:AI184SUMA(AO171:AO182)</f>
        <v>#NAME?</v>
      </c>
      <c r="AP193" s="73">
        <f t="shared" ref="AP193:BB193" si="281">SUM(AP171:AP182)</f>
        <v>0.40700000000000003</v>
      </c>
      <c r="AQ193" s="73">
        <f t="shared" si="281"/>
        <v>5.3669999999999902</v>
      </c>
      <c r="AR193" s="73">
        <f t="shared" si="281"/>
        <v>16.3449999999998</v>
      </c>
      <c r="AS193" s="73">
        <f t="shared" si="281"/>
        <v>1.3379999999999939</v>
      </c>
      <c r="AT193" s="73">
        <f>SUM(AT171:AT182)</f>
        <v>-28.731000000000051</v>
      </c>
      <c r="AU193" s="73">
        <f>SUM(AU171:AU182)</f>
        <v>45.983000000000175</v>
      </c>
      <c r="AV193" s="73">
        <f t="shared" si="281"/>
        <v>16.238</v>
      </c>
      <c r="AW193" s="73">
        <f t="shared" si="281"/>
        <v>1.5769999999999982</v>
      </c>
      <c r="AX193" s="73">
        <f t="shared" si="281"/>
        <v>-0.54200000000000159</v>
      </c>
      <c r="AY193" s="73">
        <f t="shared" si="281"/>
        <v>9.6879999999999882</v>
      </c>
      <c r="AZ193" s="73">
        <f t="shared" si="281"/>
        <v>4.4540000000000077</v>
      </c>
      <c r="BA193" s="73">
        <f t="shared" si="281"/>
        <v>3.2300000000000182</v>
      </c>
      <c r="BB193" s="73">
        <f t="shared" si="281"/>
        <v>6.132000000000005</v>
      </c>
      <c r="BD193" s="73">
        <f>SUM(BD171:BD182)</f>
        <v>79.72400000000016</v>
      </c>
    </row>
    <row r="194" spans="1:56" ht="33.75" x14ac:dyDescent="0.5">
      <c r="S194" s="99" t="s">
        <v>167</v>
      </c>
      <c r="T194" s="109">
        <f>VLOOKUP($S$194,S2:$AI$184,2,FALSE)</f>
        <v>3.3369999999999891</v>
      </c>
      <c r="U194" s="109">
        <f>VLOOKUP($S$194,S2:$AI$184,3,FALSE)</f>
        <v>0.62599999999999945</v>
      </c>
      <c r="V194" s="109">
        <f>VLOOKUP($S$194,S2:$AI$184,4,FALSE)</f>
        <v>5.144999999999996</v>
      </c>
      <c r="W194" s="109">
        <f>VLOOKUP($S$194,S2:$AI$184,5,FALSE)</f>
        <v>6.8400000000001455</v>
      </c>
      <c r="X194" s="109">
        <f>VLOOKUP($S$194,S2:$AI$184,6,FALSE)</f>
        <v>1.311000000000007</v>
      </c>
      <c r="Y194" s="109">
        <f>VLOOKUP($S$194,S2:$AI$184,7,FALSE)</f>
        <v>-66.259000000000015</v>
      </c>
      <c r="Z194" s="109">
        <f>VLOOKUP($S$194,S2:$AI$184,8,FALSE)</f>
        <v>32.070999999999913</v>
      </c>
      <c r="AA194" s="109">
        <f>VLOOKUP($S$194,S2:$AI$184,9,FALSE)</f>
        <v>4.79200000000003</v>
      </c>
      <c r="AB194" s="109">
        <f>VLOOKUP($S$194,S2:$AI$184,10,FALSE)</f>
        <v>-1.3569999999999709</v>
      </c>
      <c r="AC194" s="109">
        <f>VLOOKUP($S$194,S2:$AI$184,11,FALSE)</f>
        <v>-0.60300000000000864</v>
      </c>
      <c r="AD194" s="109">
        <f>VLOOKUP($S$194,S2:$AI$184,12,FALSE)</f>
        <v>-1.6320000000000618</v>
      </c>
      <c r="AE194" s="109">
        <f>VLOOKUP($S$194,S2:$AI$184,13,FALSE)</f>
        <v>2.6490000000000009</v>
      </c>
      <c r="AF194" s="109">
        <f>VLOOKUP($S$194,S2:$AI$184,14,FALSE)</f>
        <v>1.3670000000000186</v>
      </c>
      <c r="AG194" s="109">
        <f>VLOOKUP($S$194,S2:$AI$184,15,FALSE)</f>
        <v>7.5179999999999723</v>
      </c>
      <c r="AH194" s="109">
        <f>VLOOKUP($S$194,S2:$AI$184,16,FALSE)</f>
        <v>-1.2000000000000011E-2</v>
      </c>
      <c r="AI194" s="109">
        <f>VLOOKUP($S$194,S2:$AI$184,17,FALSE)</f>
        <v>-4.2069999999994252</v>
      </c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3"/>
    </row>
    <row r="195" spans="1:56" ht="18.75" x14ac:dyDescent="0.3"/>
    <row r="196" spans="1:56" ht="18.75" x14ac:dyDescent="0.3"/>
    <row r="197" spans="1:56" ht="31.5" x14ac:dyDescent="0.5"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</row>
    <row r="198" spans="1:56" ht="31.5" x14ac:dyDescent="0.5"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</row>
    <row r="199" spans="1:56" ht="31.5" x14ac:dyDescent="0.5"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</row>
    <row r="200" spans="1:56" ht="31.5" x14ac:dyDescent="0.5"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</row>
    <row r="201" spans="1:56" ht="31.5" x14ac:dyDescent="0.5"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</row>
    <row r="202" spans="1:56" ht="31.5" x14ac:dyDescent="0.5"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</row>
    <row r="203" spans="1:56" ht="18.75" x14ac:dyDescent="0.3"/>
    <row r="204" spans="1:56" ht="18.75" x14ac:dyDescent="0.3"/>
    <row r="205" spans="1:56" ht="18.75" x14ac:dyDescent="0.3"/>
  </sheetData>
  <mergeCells count="198">
    <mergeCell ref="AN1:BD1"/>
    <mergeCell ref="BF15:BF26"/>
    <mergeCell ref="BG15:BG18"/>
    <mergeCell ref="BH15:BH18"/>
    <mergeCell ref="BL15:BL26"/>
    <mergeCell ref="BM15:BM18"/>
    <mergeCell ref="CD15:CD18"/>
    <mergeCell ref="BG19:BG22"/>
    <mergeCell ref="BH19:BH22"/>
    <mergeCell ref="BM19:BM22"/>
    <mergeCell ref="BN19:BN22"/>
    <mergeCell ref="BQ19:BQ22"/>
    <mergeCell ref="BR19:BR22"/>
    <mergeCell ref="BU19:BU22"/>
    <mergeCell ref="BV19:BV22"/>
    <mergeCell ref="BY19:BY22"/>
    <mergeCell ref="BV15:BV18"/>
    <mergeCell ref="BX15:BX26"/>
    <mergeCell ref="BY15:BY18"/>
    <mergeCell ref="BZ15:BZ18"/>
    <mergeCell ref="CB15:CB26"/>
    <mergeCell ref="CC15:CC18"/>
    <mergeCell ref="BZ19:BZ22"/>
    <mergeCell ref="CC19:CC22"/>
    <mergeCell ref="BZ23:BZ26"/>
    <mergeCell ref="CC23:CC26"/>
    <mergeCell ref="BN15:BN18"/>
    <mergeCell ref="BP15:BP26"/>
    <mergeCell ref="BQ15:BQ18"/>
    <mergeCell ref="BR15:BR18"/>
    <mergeCell ref="CD19:CD22"/>
    <mergeCell ref="BG23:BG26"/>
    <mergeCell ref="BH23:BH26"/>
    <mergeCell ref="BM23:BM26"/>
    <mergeCell ref="BN23:BN26"/>
    <mergeCell ref="BQ23:BQ26"/>
    <mergeCell ref="BR23:BR26"/>
    <mergeCell ref="BU23:BU26"/>
    <mergeCell ref="BV23:BV26"/>
    <mergeCell ref="BY23:BY26"/>
    <mergeCell ref="BT15:BT26"/>
    <mergeCell ref="BU15:BU18"/>
    <mergeCell ref="BY27:BY28"/>
    <mergeCell ref="BZ27:BZ28"/>
    <mergeCell ref="BZ29:BZ32"/>
    <mergeCell ref="BY33:BY36"/>
    <mergeCell ref="BZ33:BZ36"/>
    <mergeCell ref="CD23:CD26"/>
    <mergeCell ref="BF27:BF38"/>
    <mergeCell ref="BG27:BG30"/>
    <mergeCell ref="BH27:BH30"/>
    <mergeCell ref="BL27:BL36"/>
    <mergeCell ref="BM27:BM28"/>
    <mergeCell ref="BN27:BN28"/>
    <mergeCell ref="BP27:BP36"/>
    <mergeCell ref="BQ27:BQ28"/>
    <mergeCell ref="BR27:BR28"/>
    <mergeCell ref="CC29:CC32"/>
    <mergeCell ref="CD29:CD32"/>
    <mergeCell ref="BG31:BG34"/>
    <mergeCell ref="BH31:BH34"/>
    <mergeCell ref="BM33:BM36"/>
    <mergeCell ref="BN33:BN36"/>
    <mergeCell ref="BQ33:BQ36"/>
    <mergeCell ref="BR33:BR36"/>
    <mergeCell ref="BU33:BU36"/>
    <mergeCell ref="BV33:BV36"/>
    <mergeCell ref="CB27:CB36"/>
    <mergeCell ref="CC27:CC28"/>
    <mergeCell ref="CD27:CD28"/>
    <mergeCell ref="BM29:BM32"/>
    <mergeCell ref="BN29:BN32"/>
    <mergeCell ref="BQ29:BQ32"/>
    <mergeCell ref="BR29:BR32"/>
    <mergeCell ref="BU29:BU32"/>
    <mergeCell ref="BV29:BV32"/>
    <mergeCell ref="BY29:BY32"/>
    <mergeCell ref="BT27:BT36"/>
    <mergeCell ref="BU27:BU28"/>
    <mergeCell ref="BV27:BV28"/>
    <mergeCell ref="BX27:BX36"/>
    <mergeCell ref="CC33:CC36"/>
    <mergeCell ref="CD33:CD36"/>
    <mergeCell ref="BG35:BG38"/>
    <mergeCell ref="BH35:BH38"/>
    <mergeCell ref="BL37:BL46"/>
    <mergeCell ref="BM37:BM38"/>
    <mergeCell ref="BN37:BN38"/>
    <mergeCell ref="BP37:BP46"/>
    <mergeCell ref="BQ37:BQ38"/>
    <mergeCell ref="BR37:BR38"/>
    <mergeCell ref="BF39:BF50"/>
    <mergeCell ref="BG39:BG42"/>
    <mergeCell ref="BH39:BH42"/>
    <mergeCell ref="BM39:BM42"/>
    <mergeCell ref="BN39:BN42"/>
    <mergeCell ref="BQ39:BQ42"/>
    <mergeCell ref="BT37:BT46"/>
    <mergeCell ref="BU37:BU38"/>
    <mergeCell ref="BV37:BV38"/>
    <mergeCell ref="BR43:BR46"/>
    <mergeCell ref="BU43:BU46"/>
    <mergeCell ref="BV43:BV46"/>
    <mergeCell ref="BY43:BY46"/>
    <mergeCell ref="BZ43:BZ46"/>
    <mergeCell ref="BG47:BG50"/>
    <mergeCell ref="BH47:BH50"/>
    <mergeCell ref="BR39:BR42"/>
    <mergeCell ref="BU39:BU42"/>
    <mergeCell ref="BV39:BV42"/>
    <mergeCell ref="BY39:BY42"/>
    <mergeCell ref="BZ39:BZ42"/>
    <mergeCell ref="BG43:BG46"/>
    <mergeCell ref="BH43:BH46"/>
    <mergeCell ref="BM43:BM46"/>
    <mergeCell ref="BN43:BN46"/>
    <mergeCell ref="BQ43:BQ46"/>
    <mergeCell ref="BX37:BX46"/>
    <mergeCell ref="BY37:BY38"/>
    <mergeCell ref="BZ37:BZ38"/>
    <mergeCell ref="BF63:BF74"/>
    <mergeCell ref="BG63:BG66"/>
    <mergeCell ref="BH63:BH66"/>
    <mergeCell ref="BG67:BG70"/>
    <mergeCell ref="BH67:BH70"/>
    <mergeCell ref="BG71:BG74"/>
    <mergeCell ref="BH71:BH74"/>
    <mergeCell ref="BF51:BF62"/>
    <mergeCell ref="BG51:BG54"/>
    <mergeCell ref="BH51:BH54"/>
    <mergeCell ref="BG55:BG58"/>
    <mergeCell ref="BH55:BH58"/>
    <mergeCell ref="BG59:BG62"/>
    <mergeCell ref="BH59:BH62"/>
    <mergeCell ref="BF87:BF98"/>
    <mergeCell ref="BG87:BG90"/>
    <mergeCell ref="BH87:BH90"/>
    <mergeCell ref="BG91:BG94"/>
    <mergeCell ref="BH91:BH94"/>
    <mergeCell ref="BG95:BG98"/>
    <mergeCell ref="BH95:BH98"/>
    <mergeCell ref="BF75:BF86"/>
    <mergeCell ref="BG75:BG78"/>
    <mergeCell ref="BH75:BH78"/>
    <mergeCell ref="BG79:BG82"/>
    <mergeCell ref="BH79:BH82"/>
    <mergeCell ref="BG83:BG86"/>
    <mergeCell ref="BH83:BH86"/>
    <mergeCell ref="BF111:BF122"/>
    <mergeCell ref="BG111:BG114"/>
    <mergeCell ref="BH111:BH114"/>
    <mergeCell ref="BG115:BG118"/>
    <mergeCell ref="BH115:BH118"/>
    <mergeCell ref="BG119:BG122"/>
    <mergeCell ref="BH119:BH122"/>
    <mergeCell ref="BF99:BF110"/>
    <mergeCell ref="BG99:BG102"/>
    <mergeCell ref="BH99:BH102"/>
    <mergeCell ref="BG103:BG106"/>
    <mergeCell ref="BH103:BH106"/>
    <mergeCell ref="BG107:BG110"/>
    <mergeCell ref="BH107:BH110"/>
    <mergeCell ref="BH135:BH138"/>
    <mergeCell ref="BG139:BG142"/>
    <mergeCell ref="BH139:BH142"/>
    <mergeCell ref="BG143:BG146"/>
    <mergeCell ref="BH143:BH146"/>
    <mergeCell ref="BF123:BF134"/>
    <mergeCell ref="BG123:BG126"/>
    <mergeCell ref="BH123:BH126"/>
    <mergeCell ref="BG127:BG130"/>
    <mergeCell ref="BH127:BH130"/>
    <mergeCell ref="BG131:BG134"/>
    <mergeCell ref="BH131:BH134"/>
    <mergeCell ref="S1:AI1"/>
    <mergeCell ref="BF171:BF182"/>
    <mergeCell ref="BG171:BG174"/>
    <mergeCell ref="BH171:BH174"/>
    <mergeCell ref="BG175:BG178"/>
    <mergeCell ref="BH175:BH178"/>
    <mergeCell ref="BG179:BG182"/>
    <mergeCell ref="BH179:BH182"/>
    <mergeCell ref="BF159:BF170"/>
    <mergeCell ref="BG159:BG162"/>
    <mergeCell ref="BH159:BH162"/>
    <mergeCell ref="BG163:BG166"/>
    <mergeCell ref="BH163:BH166"/>
    <mergeCell ref="BG167:BG170"/>
    <mergeCell ref="BH167:BH170"/>
    <mergeCell ref="BF147:BF158"/>
    <mergeCell ref="BG147:BG150"/>
    <mergeCell ref="BH147:BH150"/>
    <mergeCell ref="BG151:BG154"/>
    <mergeCell ref="BH151:BH154"/>
    <mergeCell ref="BG155:BG158"/>
    <mergeCell ref="BH155:BH158"/>
    <mergeCell ref="BF135:BF146"/>
    <mergeCell ref="BG135:BG138"/>
  </mergeCells>
  <conditionalFormatting sqref="AO187:BB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93:BB193 BD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93:BB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BD186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BD1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25"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E260-43DC-43CF-AADD-235B1DBBC784}">
  <sheetPr>
    <tabColor rgb="FF00B0F0"/>
  </sheetPr>
  <dimension ref="A1:Y51"/>
  <sheetViews>
    <sheetView topLeftCell="A31" workbookViewId="0">
      <selection activeCell="J18" sqref="J18"/>
    </sheetView>
  </sheetViews>
  <sheetFormatPr baseColWidth="10" defaultRowHeight="15" x14ac:dyDescent="0.25"/>
  <sheetData>
    <row r="1" spans="1:25" ht="18.75" customHeight="1" x14ac:dyDescent="0.25">
      <c r="A1" s="178" t="s">
        <v>169</v>
      </c>
      <c r="B1" s="178"/>
      <c r="C1" s="178"/>
      <c r="D1" s="178"/>
      <c r="E1" s="178"/>
      <c r="F1" s="178" t="s">
        <v>183</v>
      </c>
      <c r="G1" s="178"/>
      <c r="H1" s="178"/>
      <c r="I1" s="178"/>
      <c r="J1" s="178" t="s">
        <v>184</v>
      </c>
      <c r="K1" s="178"/>
      <c r="L1" s="178"/>
      <c r="M1" s="178"/>
    </row>
    <row r="2" spans="1:25" ht="18.75" customHeight="1" x14ac:dyDescent="0.25">
      <c r="A2" s="110" t="s">
        <v>28</v>
      </c>
      <c r="B2" s="162" t="s">
        <v>185</v>
      </c>
      <c r="C2" s="162" t="s">
        <v>186</v>
      </c>
      <c r="D2" s="162" t="s">
        <v>187</v>
      </c>
      <c r="E2" s="162" t="s">
        <v>188</v>
      </c>
      <c r="F2" s="116" t="s">
        <v>189</v>
      </c>
      <c r="G2" s="116" t="s">
        <v>190</v>
      </c>
      <c r="H2" s="116" t="s">
        <v>191</v>
      </c>
      <c r="I2" s="116" t="s">
        <v>192</v>
      </c>
      <c r="J2" s="116" t="s">
        <v>193</v>
      </c>
      <c r="K2" s="116" t="s">
        <v>194</v>
      </c>
      <c r="L2" s="116" t="s">
        <v>195</v>
      </c>
      <c r="M2" s="116" t="s">
        <v>196</v>
      </c>
    </row>
    <row r="3" spans="1:25" ht="18.75" x14ac:dyDescent="0.3">
      <c r="A3" s="112">
        <v>0</v>
      </c>
      <c r="B3" s="113">
        <v>0</v>
      </c>
      <c r="C3" s="113">
        <v>0</v>
      </c>
      <c r="D3" s="113">
        <v>0</v>
      </c>
      <c r="E3" s="113">
        <v>0</v>
      </c>
      <c r="F3" s="114">
        <v>0</v>
      </c>
      <c r="G3" s="114">
        <v>0</v>
      </c>
      <c r="H3" s="114">
        <v>0</v>
      </c>
      <c r="I3" s="114">
        <v>0</v>
      </c>
      <c r="J3" s="114">
        <v>0</v>
      </c>
      <c r="K3" s="114">
        <v>0</v>
      </c>
      <c r="L3" s="114">
        <v>0</v>
      </c>
      <c r="M3" s="114">
        <v>0</v>
      </c>
    </row>
    <row r="4" spans="1:25" ht="18.75" x14ac:dyDescent="0.3">
      <c r="A4" s="112">
        <f>A3+1</f>
        <v>1</v>
      </c>
      <c r="B4" s="113">
        <v>0</v>
      </c>
      <c r="C4" s="113">
        <f>Datos_pres!F53-Datos_pres!$C$52</f>
        <v>-30.360000000000582</v>
      </c>
      <c r="D4" s="113">
        <f>Datos_pres!I101-Datos_pres!$F$100</f>
        <v>-19.697000000000116</v>
      </c>
      <c r="E4" s="113">
        <f>IF(Datos_pres!L149&lt;&gt;0,Datos_pres!L149-Datos_pres!$I$148,NA())</f>
        <v>-11.210000000000036</v>
      </c>
      <c r="F4" s="115">
        <v>0</v>
      </c>
      <c r="G4" s="114">
        <f>Datos_pres!G53-Datos_pres!$D$52</f>
        <v>-4.2160000000003492</v>
      </c>
      <c r="H4" s="114">
        <f>Datos_pres!J101-Datos_pres!$G$100</f>
        <v>7.75</v>
      </c>
      <c r="I4" s="114">
        <f>IF(Datos_pres!M149&lt;&gt;0,Datos_pres!M149-Datos_pres!$J$148,NA())</f>
        <v>9.4630000000001928</v>
      </c>
      <c r="J4" s="114">
        <v>0</v>
      </c>
      <c r="K4" s="114">
        <f>Datos_pres!H53-Datos_pres!$E$52</f>
        <v>-1.4089999999999918</v>
      </c>
      <c r="L4" s="114">
        <f>Datos_pres!K101-Datos_pres!$H$100</f>
        <v>0.24800000000004729</v>
      </c>
      <c r="M4" s="114">
        <f>IF(Datos_pres!N149&lt;&gt;0,Datos_pres!N149-Datos_pres!$K$148,NA())</f>
        <v>-5.5840000000000032</v>
      </c>
    </row>
    <row r="5" spans="1:25" ht="18.75" x14ac:dyDescent="0.3">
      <c r="A5" s="112">
        <f t="shared" ref="A5:A51" si="0">A4+1</f>
        <v>2</v>
      </c>
      <c r="B5" s="113">
        <v>0</v>
      </c>
      <c r="C5" s="113">
        <f>Datos_pres!F54-Datos_pres!$C$52</f>
        <v>-45.187000000000808</v>
      </c>
      <c r="D5" s="113">
        <f>Datos_pres!I102-Datos_pres!$F$100</f>
        <v>-34.765000000000327</v>
      </c>
      <c r="E5" s="113">
        <f>IF(Datos_pres!L150&lt;&gt;0,Datos_pres!L150-Datos_pres!$I$148,NA())</f>
        <v>-42.253999999999905</v>
      </c>
      <c r="F5" s="114">
        <v>0</v>
      </c>
      <c r="G5" s="114">
        <f>Datos_pres!G54-Datos_pres!$D$52</f>
        <v>-11.789999999999964</v>
      </c>
      <c r="H5" s="114">
        <f>Datos_pres!J102-Datos_pres!$G$100</f>
        <v>4.8099999999999454</v>
      </c>
      <c r="I5" s="114">
        <f>IF(Datos_pres!M150&lt;&gt;0,Datos_pres!M150-Datos_pres!$J$148,NA())</f>
        <v>-27.572999999999865</v>
      </c>
      <c r="J5" s="114">
        <v>0</v>
      </c>
      <c r="K5" s="114">
        <f>Datos_pres!H54-Datos_pres!$E$52</f>
        <v>-0.77499999999997726</v>
      </c>
      <c r="L5" s="114">
        <f>Datos_pres!K102-Datos_pres!$H$100</f>
        <v>-1.4639999999999986</v>
      </c>
      <c r="M5" s="114">
        <f>IF(Datos_pres!N150&lt;&gt;0,Datos_pres!N150-Datos_pres!$K$148,NA())</f>
        <v>-2.5190000000000055</v>
      </c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8"/>
    </row>
    <row r="6" spans="1:25" ht="18.75" x14ac:dyDescent="0.3">
      <c r="A6" s="112">
        <f t="shared" si="0"/>
        <v>3</v>
      </c>
      <c r="B6" s="113">
        <f>Datos_pres!C7-Datos_pres!$C$6</f>
        <v>-5.2960000000002765</v>
      </c>
      <c r="C6" s="113">
        <f>Datos_pres!F55-Datos_pres!$C$52</f>
        <v>-45.893000000000029</v>
      </c>
      <c r="D6" s="113">
        <f>Datos_pres!I103-Datos_pres!$F$100</f>
        <v>-30.174000000000888</v>
      </c>
      <c r="E6" s="113">
        <f>IF(Datos_pres!L151&lt;&gt;0,Datos_pres!L151-Datos_pres!$I$148,NA())</f>
        <v>-62.920000000000073</v>
      </c>
      <c r="F6" s="114">
        <f>Datos_pres!D7-Datos_pres!$D$6</f>
        <v>60.601000000000113</v>
      </c>
      <c r="G6" s="114">
        <f>Datos_pres!G55-Datos_pres!$D$52</f>
        <v>-3.7940000000003238</v>
      </c>
      <c r="H6" s="114">
        <f>Datos_pres!J103-Datos_pres!$G$100</f>
        <v>6.6570000000001528</v>
      </c>
      <c r="I6" s="114">
        <f>IF(Datos_pres!M151&lt;&gt;0,Datos_pres!M151-Datos_pres!$J$148,NA())</f>
        <v>-21.392999999999574</v>
      </c>
      <c r="J6" s="114">
        <f>Datos_pres!E7-Datos_pres!$E$6</f>
        <v>-1.0000000000331966E-3</v>
      </c>
      <c r="K6" s="114">
        <f>Datos_pres!H55-Datos_pres!$E$52</f>
        <v>-0.10599999999999454</v>
      </c>
      <c r="L6" s="114">
        <f>Datos_pres!K103-Datos_pres!$H$100</f>
        <v>-7.0349999999999682</v>
      </c>
      <c r="M6" s="114">
        <f>IF(Datos_pres!N151&lt;&gt;0,Datos_pres!N151-Datos_pres!$K$148,NA())</f>
        <v>38.282000000000039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8"/>
    </row>
    <row r="7" spans="1:25" ht="18.75" x14ac:dyDescent="0.3">
      <c r="A7" s="112">
        <f t="shared" si="0"/>
        <v>4</v>
      </c>
      <c r="B7" s="113">
        <f>Datos_pres!C8-Datos_pres!$C$6</f>
        <v>4.1179999999994834</v>
      </c>
      <c r="C7" s="113">
        <f>Datos_pres!F56-Datos_pres!$C$52</f>
        <v>-54.243000000000393</v>
      </c>
      <c r="D7" s="113">
        <f>Datos_pres!I104-Datos_pres!$F$100</f>
        <v>-75.525000000000546</v>
      </c>
      <c r="E7" s="113" t="e">
        <f>IF(Datos_pres!L152&lt;&gt;0,Datos_pres!L152-Datos_pres!$I$148,NA())</f>
        <v>#N/A</v>
      </c>
      <c r="F7" s="114">
        <f>Datos_pres!D8-Datos_pres!$D$6</f>
        <v>72.628999999999905</v>
      </c>
      <c r="G7" s="114">
        <f>Datos_pres!G56-Datos_pres!$D$52</f>
        <v>8.0819999999998799</v>
      </c>
      <c r="H7" s="114">
        <f>Datos_pres!J104-Datos_pres!$G$100</f>
        <v>14.503000000000156</v>
      </c>
      <c r="I7" s="114" t="e">
        <f>IF(Datos_pres!M152&lt;&gt;0,Datos_pres!M152-Datos_pres!$J$148,NA())</f>
        <v>#N/A</v>
      </c>
      <c r="J7" s="114">
        <f>Datos_pres!E8-Datos_pres!$E$6</f>
        <v>-0.39600000000001501</v>
      </c>
      <c r="K7" s="114">
        <f>Datos_pres!H56-Datos_pres!$E$52</f>
        <v>1.1549999999999727</v>
      </c>
      <c r="L7" s="114">
        <f>Datos_pres!K104-Datos_pres!$H$100</f>
        <v>-12.843999999999994</v>
      </c>
      <c r="M7" s="114" t="e">
        <f>IF(Datos_pres!N152&lt;&gt;0,Datos_pres!N152-Datos_pres!$K$148,NA())</f>
        <v>#N/A</v>
      </c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8"/>
    </row>
    <row r="8" spans="1:25" ht="18.75" x14ac:dyDescent="0.3">
      <c r="A8" s="112">
        <f t="shared" si="0"/>
        <v>5</v>
      </c>
      <c r="B8" s="113">
        <f>Datos_pres!C9-Datos_pres!$C$6</f>
        <v>-14.699000000000524</v>
      </c>
      <c r="C8" s="113">
        <f>Datos_pres!F57-Datos_pres!$C$52</f>
        <v>-65.532000000000153</v>
      </c>
      <c r="D8" s="113">
        <f>Datos_pres!I105-Datos_pres!$F$100</f>
        <v>-183.40300000000025</v>
      </c>
      <c r="E8" s="113" t="e">
        <f>IF(Datos_pres!L153&lt;&gt;0,Datos_pres!L153-Datos_pres!$I$148,NA())</f>
        <v>#N/A</v>
      </c>
      <c r="F8" s="114">
        <f>Datos_pres!D9-Datos_pres!$D$6</f>
        <v>75.478999999999814</v>
      </c>
      <c r="G8" s="114">
        <f>Datos_pres!G57-Datos_pres!$D$52</f>
        <v>8.8719999999998436</v>
      </c>
      <c r="H8" s="114">
        <f>Datos_pres!J105-Datos_pres!$G$100</f>
        <v>2.3940000000002328</v>
      </c>
      <c r="I8" s="114" t="e">
        <f>IF(Datos_pres!M153&lt;&gt;0,Datos_pres!M153-Datos_pres!$J$148,NA())</f>
        <v>#N/A</v>
      </c>
      <c r="J8" s="114">
        <f>Datos_pres!E9-Datos_pres!$E$6</f>
        <v>-4.3000000000006366E-2</v>
      </c>
      <c r="K8" s="114">
        <f>Datos_pres!H57-Datos_pres!$E$52</f>
        <v>1.9350000000000023</v>
      </c>
      <c r="L8" s="114">
        <f>Datos_pres!K105-Datos_pres!$H$100</f>
        <v>-20.294999999999959</v>
      </c>
      <c r="M8" s="114" t="e">
        <f>IF(Datos_pres!N153&lt;&gt;0,Datos_pres!N153-Datos_pres!$K$148,NA())</f>
        <v>#N/A</v>
      </c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8"/>
    </row>
    <row r="9" spans="1:25" ht="18.75" x14ac:dyDescent="0.3">
      <c r="A9" s="112">
        <f t="shared" si="0"/>
        <v>6</v>
      </c>
      <c r="B9" s="113">
        <f>Datos_pres!C10-Datos_pres!$C$6</f>
        <v>-2.2899999999999636</v>
      </c>
      <c r="C9" s="113">
        <f>Datos_pres!F58-Datos_pres!$C$52</f>
        <v>-73.88300000000072</v>
      </c>
      <c r="D9" s="113">
        <f>Datos_pres!I106-Datos_pres!$F$100</f>
        <v>-209.2450000000008</v>
      </c>
      <c r="E9" s="113" t="e">
        <f>IF(Datos_pres!L154&lt;&gt;0,Datos_pres!L154-Datos_pres!$I$148,NA())</f>
        <v>#N/A</v>
      </c>
      <c r="F9" s="114">
        <f>Datos_pres!D10-Datos_pres!$D$6</f>
        <v>48.072999999999865</v>
      </c>
      <c r="G9" s="114">
        <f>Datos_pres!G58-Datos_pres!$D$52</f>
        <v>9.3159999999998035</v>
      </c>
      <c r="H9" s="114">
        <f>Datos_pres!J106-Datos_pres!$G$100</f>
        <v>-5.3000000000001819</v>
      </c>
      <c r="I9" s="114" t="e">
        <f>IF(Datos_pres!M154&lt;&gt;0,Datos_pres!M154-Datos_pres!$J$148,NA())</f>
        <v>#N/A</v>
      </c>
      <c r="J9" s="114">
        <f>Datos_pres!E10-Datos_pres!$E$6</f>
        <v>-5.0000000000011369E-2</v>
      </c>
      <c r="K9" s="114">
        <f>Datos_pres!H58-Datos_pres!$E$52</f>
        <v>9.0120000000000005</v>
      </c>
      <c r="L9" s="114">
        <f>Datos_pres!K106-Datos_pres!$H$100</f>
        <v>-24.854999999999961</v>
      </c>
      <c r="M9" s="114" t="e">
        <f>IF(Datos_pres!N154&lt;&gt;0,Datos_pres!N154-Datos_pres!$K$148,NA())</f>
        <v>#N/A</v>
      </c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8"/>
    </row>
    <row r="10" spans="1:25" ht="18.75" x14ac:dyDescent="0.3">
      <c r="A10" s="112">
        <f t="shared" si="0"/>
        <v>7</v>
      </c>
      <c r="B10" s="113">
        <f>Datos_pres!C11-Datos_pres!$C$6</f>
        <v>-2.8010000000003856</v>
      </c>
      <c r="C10" s="113">
        <f>Datos_pres!F59-Datos_pres!$C$52</f>
        <v>-81.864000000000487</v>
      </c>
      <c r="D10" s="113">
        <f>Datos_pres!I107-Datos_pres!$F$100</f>
        <v>-215.54400000000078</v>
      </c>
      <c r="E10" s="113" t="e">
        <f>IF(Datos_pres!L155&lt;&gt;0,Datos_pres!L155-Datos_pres!$I$148,NA())</f>
        <v>#N/A</v>
      </c>
      <c r="F10" s="114">
        <f>Datos_pres!D11-Datos_pres!$D$6</f>
        <v>82.550999999999931</v>
      </c>
      <c r="G10" s="114">
        <f>Datos_pres!G59-Datos_pres!$D$52</f>
        <v>16.750999999999749</v>
      </c>
      <c r="H10" s="114">
        <f>Datos_pres!J107-Datos_pres!$G$100</f>
        <v>-7.3469999999997526</v>
      </c>
      <c r="I10" s="114" t="e">
        <f>IF(Datos_pres!M155&lt;&gt;0,Datos_pres!M155-Datos_pres!$J$148,NA())</f>
        <v>#N/A</v>
      </c>
      <c r="J10" s="114">
        <f>Datos_pres!E11-Datos_pres!$E$6</f>
        <v>0.49500000000000455</v>
      </c>
      <c r="K10" s="114">
        <f>Datos_pres!H59-Datos_pres!$E$52</f>
        <v>10.791999999999973</v>
      </c>
      <c r="L10" s="114">
        <f>Datos_pres!K107-Datos_pres!$H$100</f>
        <v>-24.461999999999989</v>
      </c>
      <c r="M10" s="114" t="e">
        <f>IF(Datos_pres!N155&lt;&gt;0,Datos_pres!N155-Datos_pres!$K$148,NA())</f>
        <v>#N/A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8"/>
    </row>
    <row r="11" spans="1:25" ht="18.75" x14ac:dyDescent="0.3">
      <c r="A11" s="112">
        <f t="shared" si="0"/>
        <v>8</v>
      </c>
      <c r="B11" s="113">
        <f>Datos_pres!C12-Datos_pres!$C$6</f>
        <v>-5</v>
      </c>
      <c r="C11" s="113">
        <f>Datos_pres!F60-Datos_pres!$C$52</f>
        <v>-84.27100000000064</v>
      </c>
      <c r="D11" s="113">
        <f>Datos_pres!I108-Datos_pres!$F$100</f>
        <v>-230.59300000000076</v>
      </c>
      <c r="E11" s="113" t="e">
        <f>IF(Datos_pres!L156&lt;&gt;0,Datos_pres!L156-Datos_pres!$I$148,NA())</f>
        <v>#N/A</v>
      </c>
      <c r="F11" s="114">
        <f>Datos_pres!D12-Datos_pres!$D$6</f>
        <v>78.880000000000109</v>
      </c>
      <c r="G11" s="114">
        <f>Datos_pres!G60-Datos_pres!$D$52</f>
        <v>20.630999999999858</v>
      </c>
      <c r="H11" s="114">
        <f>Datos_pres!J108-Datos_pres!$G$100</f>
        <v>-3.9380000000001019</v>
      </c>
      <c r="I11" s="114" t="e">
        <f>IF(Datos_pres!M156&lt;&gt;0,Datos_pres!M156-Datos_pres!$J$148,NA())</f>
        <v>#N/A</v>
      </c>
      <c r="J11" s="114">
        <f>Datos_pres!E12-Datos_pres!$E$6</f>
        <v>0.46499999999997499</v>
      </c>
      <c r="K11" s="114">
        <f>Datos_pres!H60-Datos_pres!$E$52</f>
        <v>9.0720000000000027</v>
      </c>
      <c r="L11" s="114">
        <f>Datos_pres!K108-Datos_pres!$H$100</f>
        <v>-15.081999999999994</v>
      </c>
      <c r="M11" s="114" t="e">
        <f>IF(Datos_pres!N156&lt;&gt;0,Datos_pres!N156-Datos_pres!$K$148,NA())</f>
        <v>#N/A</v>
      </c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8"/>
    </row>
    <row r="12" spans="1:25" ht="18.75" x14ac:dyDescent="0.3">
      <c r="A12" s="112">
        <f t="shared" si="0"/>
        <v>9</v>
      </c>
      <c r="B12" s="113">
        <f>Datos_pres!C13-Datos_pres!$C$6</f>
        <v>-8.1980000000003201</v>
      </c>
      <c r="C12" s="113">
        <f>Datos_pres!F61-Datos_pres!$C$52</f>
        <v>-83.743000000000393</v>
      </c>
      <c r="D12" s="113">
        <f>Datos_pres!I109-Datos_pres!$F$100</f>
        <v>-228.08100000000013</v>
      </c>
      <c r="E12" s="113" t="e">
        <f>IF(Datos_pres!L157&lt;&gt;0,Datos_pres!L157-Datos_pres!$I$148,NA())</f>
        <v>#N/A</v>
      </c>
      <c r="F12" s="114">
        <f>Datos_pres!D13-Datos_pres!$D$6</f>
        <v>86.963000000000193</v>
      </c>
      <c r="G12" s="114">
        <f>Datos_pres!G61-Datos_pres!$D$52</f>
        <v>21.972999999999956</v>
      </c>
      <c r="H12" s="114">
        <f>Datos_pres!J109-Datos_pres!$G$100</f>
        <v>-1.1230000000000473</v>
      </c>
      <c r="I12" s="114" t="e">
        <f>IF(Datos_pres!M157&lt;&gt;0,Datos_pres!M157-Datos_pres!$J$148,NA())</f>
        <v>#N/A</v>
      </c>
      <c r="J12" s="114">
        <f>Datos_pres!E13-Datos_pres!$E$6</f>
        <v>9.3999999999994088E-2</v>
      </c>
      <c r="K12" s="114">
        <f>Datos_pres!H61-Datos_pres!$E$52</f>
        <v>8.3949999999999818</v>
      </c>
      <c r="L12" s="114">
        <f>Datos_pres!K109-Datos_pres!$H$100</f>
        <v>-14.700999999999965</v>
      </c>
      <c r="M12" s="114" t="e">
        <f>IF(Datos_pres!N157&lt;&gt;0,Datos_pres!N157-Datos_pres!$K$148,NA())</f>
        <v>#N/A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8"/>
    </row>
    <row r="13" spans="1:25" ht="18.75" x14ac:dyDescent="0.3">
      <c r="A13" s="112">
        <f t="shared" si="0"/>
        <v>10</v>
      </c>
      <c r="B13" s="113">
        <f>Datos_pres!C14-Datos_pres!$C$6</f>
        <v>-9.7730000000001382</v>
      </c>
      <c r="C13" s="113">
        <f>Datos_pres!F62-Datos_pres!$C$52</f>
        <v>-80.451000000000022</v>
      </c>
      <c r="D13" s="113">
        <f>Datos_pres!I110-Datos_pres!$F$100</f>
        <v>-223.19000000000051</v>
      </c>
      <c r="E13" s="113" t="e">
        <f>IF(Datos_pres!L158&lt;&gt;0,Datos_pres!L158-Datos_pres!$I$148,NA())</f>
        <v>#N/A</v>
      </c>
      <c r="F13" s="114">
        <f>Datos_pres!D14-Datos_pres!$D$6</f>
        <v>82.505000000000109</v>
      </c>
      <c r="G13" s="114">
        <f>Datos_pres!G62-Datos_pres!$D$52</f>
        <v>22.493999999999687</v>
      </c>
      <c r="H13" s="114">
        <f>Datos_pres!J110-Datos_pres!$G$100</f>
        <v>5.7999999999992724E-2</v>
      </c>
      <c r="I13" s="114" t="e">
        <f>IF(Datos_pres!M158&lt;&gt;0,Datos_pres!M158-Datos_pres!$J$148,NA())</f>
        <v>#N/A</v>
      </c>
      <c r="J13" s="114">
        <f>Datos_pres!E14-Datos_pres!$E$6</f>
        <v>4.5999999999992269E-2</v>
      </c>
      <c r="K13" s="114">
        <f>Datos_pres!H62-Datos_pres!$E$52</f>
        <v>6.882000000000005</v>
      </c>
      <c r="L13" s="114">
        <f>Datos_pres!K110-Datos_pres!$H$100</f>
        <v>-16.106999999999971</v>
      </c>
      <c r="M13" s="114" t="e">
        <f>IF(Datos_pres!N158&lt;&gt;0,Datos_pres!N158-Datos_pres!$K$148,NA())</f>
        <v>#N/A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8"/>
    </row>
    <row r="14" spans="1:25" ht="18.75" x14ac:dyDescent="0.3">
      <c r="A14" s="112">
        <f t="shared" si="0"/>
        <v>11</v>
      </c>
      <c r="B14" s="113">
        <f>Datos_pres!C15-Datos_pres!$C$6</f>
        <v>-4.7010000000000218</v>
      </c>
      <c r="C14" s="113">
        <f>Datos_pres!F63-Datos_pres!$C$52</f>
        <v>-73.459000000000742</v>
      </c>
      <c r="D14" s="113">
        <f>Datos_pres!I111-Datos_pres!$F$100</f>
        <v>-222.13800000000083</v>
      </c>
      <c r="E14" s="113" t="e">
        <f>IF(Datos_pres!L159&lt;&gt;0,Datos_pres!L159-Datos_pres!$I$148,NA())</f>
        <v>#N/A</v>
      </c>
      <c r="F14" s="114">
        <f>Datos_pres!D15-Datos_pres!$D$6</f>
        <v>90.695999999999913</v>
      </c>
      <c r="G14" s="114">
        <f>Datos_pres!G63-Datos_pres!$D$52</f>
        <v>19.509999999999764</v>
      </c>
      <c r="H14" s="114">
        <f>Datos_pres!J111-Datos_pres!$G$100</f>
        <v>-0.71199999999998909</v>
      </c>
      <c r="I14" s="114" t="e">
        <f>IF(Datos_pres!M159&lt;&gt;0,Datos_pres!M159-Datos_pres!$J$148,NA())</f>
        <v>#N/A</v>
      </c>
      <c r="J14" s="114">
        <f>Datos_pres!E15-Datos_pres!$E$6</f>
        <v>7.6999999999998181E-2</v>
      </c>
      <c r="K14" s="114">
        <f>Datos_pres!H63-Datos_pres!$E$52</f>
        <v>6.3240000000000123</v>
      </c>
      <c r="L14" s="114">
        <f>Datos_pres!K111-Datos_pres!$H$100</f>
        <v>-20.34699999999998</v>
      </c>
      <c r="M14" s="114" t="e">
        <f>IF(Datos_pres!N159&lt;&gt;0,Datos_pres!N159-Datos_pres!$K$148,NA())</f>
        <v>#N/A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8"/>
    </row>
    <row r="15" spans="1:25" ht="18.75" x14ac:dyDescent="0.3">
      <c r="A15" s="112">
        <f t="shared" si="0"/>
        <v>12</v>
      </c>
      <c r="B15" s="113">
        <f>Datos_pres!C16-Datos_pres!$C$6</f>
        <v>0.97099999999954889</v>
      </c>
      <c r="C15" s="113">
        <f>Datos_pres!F64-Datos_pres!$C$52</f>
        <v>-68.605000000000473</v>
      </c>
      <c r="D15" s="113">
        <f>Datos_pres!I112-Datos_pres!$F$100</f>
        <v>-215.10600000000068</v>
      </c>
      <c r="E15" s="113" t="e">
        <f>IF(Datos_pres!L160&lt;&gt;0,Datos_pres!L160-Datos_pres!$I$148,NA())</f>
        <v>#N/A</v>
      </c>
      <c r="F15" s="114">
        <f>Datos_pres!D16-Datos_pres!$D$6</f>
        <v>105.96599999999989</v>
      </c>
      <c r="G15" s="114">
        <f>Datos_pres!G64-Datos_pres!$D$52</f>
        <v>24.5</v>
      </c>
      <c r="H15" s="114">
        <f>Datos_pres!J112-Datos_pres!$G$100</f>
        <v>15.534000000000106</v>
      </c>
      <c r="I15" s="114" t="e">
        <f>IF(Datos_pres!M160&lt;&gt;0,Datos_pres!M160-Datos_pres!$J$148,NA())</f>
        <v>#N/A</v>
      </c>
      <c r="J15" s="114">
        <f>Datos_pres!E16-Datos_pres!$E$6</f>
        <v>0.757000000000005</v>
      </c>
      <c r="K15" s="114">
        <f>Datos_pres!H64-Datos_pres!$E$52</f>
        <v>5.1920000000000073</v>
      </c>
      <c r="L15" s="114">
        <f>Datos_pres!K112-Datos_pres!$H$100</f>
        <v>-22.960999999999956</v>
      </c>
      <c r="M15" s="114" t="e">
        <f>IF(Datos_pres!N160&lt;&gt;0,Datos_pres!N160-Datos_pres!$K$148,NA())</f>
        <v>#N/A</v>
      </c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8"/>
    </row>
    <row r="16" spans="1:25" ht="18.75" x14ac:dyDescent="0.3">
      <c r="A16" s="112">
        <f t="shared" si="0"/>
        <v>13</v>
      </c>
      <c r="B16" s="113">
        <f>Datos_pres!C17-Datos_pres!$C$6</f>
        <v>22.523999999999432</v>
      </c>
      <c r="C16" s="113">
        <f>Datos_pres!F65-Datos_pres!$C$52</f>
        <v>-66.731999999999971</v>
      </c>
      <c r="D16" s="113">
        <f>Datos_pres!I113-Datos_pres!$F$100</f>
        <v>-214.28500000000076</v>
      </c>
      <c r="E16" s="113" t="e">
        <f>IF(Datos_pres!L161&lt;&gt;0,Datos_pres!L161-Datos_pres!$I$148,NA())</f>
        <v>#N/A</v>
      </c>
      <c r="F16" s="114">
        <f>Datos_pres!D17-Datos_pres!$D$6</f>
        <v>108.53099999999995</v>
      </c>
      <c r="G16" s="114">
        <f>Datos_pres!G65-Datos_pres!$D$52</f>
        <v>27.609999999999673</v>
      </c>
      <c r="H16" s="114">
        <f>Datos_pres!J113-Datos_pres!$G$100</f>
        <v>16.514000000000124</v>
      </c>
      <c r="I16" s="114" t="e">
        <f>IF(Datos_pres!M161&lt;&gt;0,Datos_pres!M161-Datos_pres!$J$148,NA())</f>
        <v>#N/A</v>
      </c>
      <c r="J16" s="114">
        <f>Datos_pres!E17-Datos_pres!$E$6</f>
        <v>1.7909999999999968</v>
      </c>
      <c r="K16" s="114">
        <f>Datos_pres!H65-Datos_pres!$E$52</f>
        <v>3.5260000000000105</v>
      </c>
      <c r="L16" s="114">
        <f>Datos_pres!K113-Datos_pres!$H$100</f>
        <v>-25.387999999999977</v>
      </c>
      <c r="M16" s="114" t="e">
        <f>IF(Datos_pres!N161&lt;&gt;0,Datos_pres!N161-Datos_pres!$K$148,NA())</f>
        <v>#N/A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8"/>
    </row>
    <row r="17" spans="1:25" ht="18.75" x14ac:dyDescent="0.3">
      <c r="A17" s="112">
        <f t="shared" si="0"/>
        <v>14</v>
      </c>
      <c r="B17" s="113">
        <f>Datos_pres!C18-Datos_pres!$C$6</f>
        <v>22.300000000000182</v>
      </c>
      <c r="C17" s="113">
        <f>Datos_pres!F66-Datos_pres!$C$52</f>
        <v>-60.791000000000167</v>
      </c>
      <c r="D17" s="113">
        <f>Datos_pres!I114-Datos_pres!$F$100</f>
        <v>-197.73400000000038</v>
      </c>
      <c r="E17" s="113" t="e">
        <f>IF(Datos_pres!L162&lt;&gt;0,Datos_pres!L162-Datos_pres!$I$148,NA())</f>
        <v>#N/A</v>
      </c>
      <c r="F17" s="114">
        <f>Datos_pres!D18-Datos_pres!$D$6</f>
        <v>164.32900000000018</v>
      </c>
      <c r="G17" s="114">
        <f>Datos_pres!G66-Datos_pres!$D$52</f>
        <v>29.906999999999698</v>
      </c>
      <c r="H17" s="114">
        <f>Datos_pres!J114-Datos_pres!$G$100</f>
        <v>22.496999999999844</v>
      </c>
      <c r="I17" s="114" t="e">
        <f>IF(Datos_pres!M162&lt;&gt;0,Datos_pres!M162-Datos_pres!$J$148,NA())</f>
        <v>#N/A</v>
      </c>
      <c r="J17" s="114">
        <f>Datos_pres!E18-Datos_pres!$E$6</f>
        <v>2.811999999999955</v>
      </c>
      <c r="K17" s="114">
        <f>Datos_pres!H66-Datos_pres!$E$52</f>
        <v>6.9999999999993179E-2</v>
      </c>
      <c r="L17" s="114">
        <f>Datos_pres!K114-Datos_pres!$H$100</f>
        <v>-25.697000000000003</v>
      </c>
      <c r="M17" s="114" t="e">
        <f>IF(Datos_pres!N162&lt;&gt;0,Datos_pres!N162-Datos_pres!$K$148,NA())</f>
        <v>#N/A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8"/>
    </row>
    <row r="18" spans="1:25" ht="18.75" x14ac:dyDescent="0.3">
      <c r="A18" s="112">
        <f t="shared" si="0"/>
        <v>15</v>
      </c>
      <c r="B18" s="113">
        <f>Datos_pres!C19-Datos_pres!$C$6</f>
        <v>29.641999999999825</v>
      </c>
      <c r="C18" s="113">
        <f>Datos_pres!F67-Datos_pres!$C$52</f>
        <v>-63.3100000000004</v>
      </c>
      <c r="D18" s="113">
        <f>Datos_pres!I115-Datos_pres!$F$100</f>
        <v>-183.80200000000059</v>
      </c>
      <c r="E18" s="113" t="e">
        <f>IF(Datos_pres!L163&lt;&gt;0,Datos_pres!L163-Datos_pres!$I$148,NA())</f>
        <v>#N/A</v>
      </c>
      <c r="F18" s="114">
        <f>Datos_pres!D19-Datos_pres!$D$6</f>
        <v>170.87699999999995</v>
      </c>
      <c r="G18" s="114">
        <f>Datos_pres!G67-Datos_pres!$D$52</f>
        <v>30.278999999999996</v>
      </c>
      <c r="H18" s="114">
        <f>Datos_pres!J115-Datos_pres!$G$100</f>
        <v>36.6550000000002</v>
      </c>
      <c r="I18" s="114" t="e">
        <f>IF(Datos_pres!M163&lt;&gt;0,Datos_pres!M163-Datos_pres!$J$148,NA())</f>
        <v>#N/A</v>
      </c>
      <c r="J18" s="114">
        <f>Datos_pres!E19-Datos_pres!$E$6</f>
        <v>12.715999999999951</v>
      </c>
      <c r="K18" s="114">
        <f>Datos_pres!H67-Datos_pres!$E$52</f>
        <v>-2.5450000000000159</v>
      </c>
      <c r="L18" s="114">
        <f>Datos_pres!K115-Datos_pres!$H$100</f>
        <v>-25.132000000000005</v>
      </c>
      <c r="M18" s="114" t="e">
        <f>IF(Datos_pres!N163&lt;&gt;0,Datos_pres!N163-Datos_pres!$K$148,NA())</f>
        <v>#N/A</v>
      </c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8"/>
    </row>
    <row r="19" spans="1:25" ht="18.75" x14ac:dyDescent="0.3">
      <c r="A19" s="112">
        <f t="shared" si="0"/>
        <v>16</v>
      </c>
      <c r="B19" s="113">
        <f>Datos_pres!C20-Datos_pres!$C$6</f>
        <v>37.30199999999968</v>
      </c>
      <c r="C19" s="113">
        <f>Datos_pres!F68-Datos_pres!$C$52</f>
        <v>-51.552000000000589</v>
      </c>
      <c r="D19" s="113">
        <f>Datos_pres!I116-Datos_pres!$F$100</f>
        <v>-161.8720000000003</v>
      </c>
      <c r="E19" s="113" t="e">
        <f>IF(Datos_pres!L164&lt;&gt;0,Datos_pres!L164-Datos_pres!$I$148,NA())</f>
        <v>#N/A</v>
      </c>
      <c r="F19" s="114">
        <f>Datos_pres!D20-Datos_pres!$D$6</f>
        <v>175.14800000000014</v>
      </c>
      <c r="G19" s="114">
        <f>Datos_pres!G68-Datos_pres!$D$52</f>
        <v>32.350999999999658</v>
      </c>
      <c r="H19" s="114">
        <f>Datos_pres!J116-Datos_pres!$G$100</f>
        <v>55.960000000000036</v>
      </c>
      <c r="I19" s="114" t="e">
        <f>IF(Datos_pres!M164&lt;&gt;0,Datos_pres!M164-Datos_pres!$J$148,NA())</f>
        <v>#N/A</v>
      </c>
      <c r="J19" s="114">
        <f>Datos_pres!E20-Datos_pres!$E$6</f>
        <v>14.375</v>
      </c>
      <c r="K19" s="114">
        <f>Datos_pres!H68-Datos_pres!$E$52</f>
        <v>-4.9580000000000268</v>
      </c>
      <c r="L19" s="114">
        <f>Datos_pres!K116-Datos_pres!$H$100</f>
        <v>-23.829999999999984</v>
      </c>
      <c r="M19" s="114" t="e">
        <f>IF(Datos_pres!N164&lt;&gt;0,Datos_pres!N164-Datos_pres!$K$148,NA())</f>
        <v>#N/A</v>
      </c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8"/>
    </row>
    <row r="20" spans="1:25" ht="18.75" x14ac:dyDescent="0.3">
      <c r="A20" s="112">
        <f t="shared" si="0"/>
        <v>17</v>
      </c>
      <c r="B20" s="113">
        <f>Datos_pres!C21-Datos_pres!$C$6</f>
        <v>45.980999999999767</v>
      </c>
      <c r="C20" s="113">
        <f>Datos_pres!F69-Datos_pres!$C$52</f>
        <v>-55.753000000000611</v>
      </c>
      <c r="D20" s="113">
        <f>Datos_pres!I117-Datos_pres!$F$100</f>
        <v>-127.46700000000055</v>
      </c>
      <c r="E20" s="113" t="e">
        <f>IF(Datos_pres!L165&lt;&gt;0,Datos_pres!L165-Datos_pres!$I$148,NA())</f>
        <v>#N/A</v>
      </c>
      <c r="F20" s="114">
        <f>Datos_pres!D21-Datos_pres!$D$6</f>
        <v>195.92000000000007</v>
      </c>
      <c r="G20" s="114">
        <f>Datos_pres!G69-Datos_pres!$D$52</f>
        <v>36.70699999999988</v>
      </c>
      <c r="H20" s="114">
        <f>Datos_pres!J117-Datos_pres!$G$100</f>
        <v>58.456000000000131</v>
      </c>
      <c r="I20" s="114" t="e">
        <f>IF(Datos_pres!M165&lt;&gt;0,Datos_pres!M165-Datos_pres!$J$148,NA())</f>
        <v>#N/A</v>
      </c>
      <c r="J20" s="114">
        <f>Datos_pres!E21-Datos_pres!$E$6</f>
        <v>15.400999999999954</v>
      </c>
      <c r="K20" s="114">
        <f>Datos_pres!H69-Datos_pres!$E$52</f>
        <v>-7.88900000000001</v>
      </c>
      <c r="L20" s="114">
        <f>Datos_pres!K117-Datos_pres!$H$100</f>
        <v>-24.061999999999955</v>
      </c>
      <c r="M20" s="114" t="e">
        <f>IF(Datos_pres!N165&lt;&gt;0,Datos_pres!N165-Datos_pres!$K$148,NA())</f>
        <v>#N/A</v>
      </c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8"/>
    </row>
    <row r="21" spans="1:25" ht="18.75" x14ac:dyDescent="0.3">
      <c r="A21" s="112">
        <f t="shared" si="0"/>
        <v>18</v>
      </c>
      <c r="B21" s="113">
        <f>Datos_pres!C22-Datos_pres!$C$6</f>
        <v>41.115999999999985</v>
      </c>
      <c r="C21" s="113">
        <f>Datos_pres!F70-Datos_pres!$C$52</f>
        <v>-40.658000000000357</v>
      </c>
      <c r="D21" s="113">
        <f>Datos_pres!I118-Datos_pres!$F$100</f>
        <v>-127.67500000000018</v>
      </c>
      <c r="E21" s="113" t="e">
        <f>IF(Datos_pres!L166&lt;&gt;0,Datos_pres!L166-Datos_pres!$I$148,NA())</f>
        <v>#N/A</v>
      </c>
      <c r="F21" s="114">
        <f>Datos_pres!D22-Datos_pres!$D$6</f>
        <v>261.27399999999989</v>
      </c>
      <c r="G21" s="114">
        <f>Datos_pres!G70-Datos_pres!$D$52</f>
        <v>46.888999999999669</v>
      </c>
      <c r="H21" s="114">
        <f>Datos_pres!J118-Datos_pres!$G$100</f>
        <v>69.952000000000226</v>
      </c>
      <c r="I21" s="114" t="e">
        <f>IF(Datos_pres!M166&lt;&gt;0,Datos_pres!M166-Datos_pres!$J$148,NA())</f>
        <v>#N/A</v>
      </c>
      <c r="J21" s="114">
        <f>Datos_pres!E22-Datos_pres!$E$6</f>
        <v>15.59899999999999</v>
      </c>
      <c r="K21" s="114">
        <f>Datos_pres!H70-Datos_pres!$E$52</f>
        <v>-7.9220000000000255</v>
      </c>
      <c r="L21" s="114">
        <f>Datos_pres!K118-Datos_pres!$H$100</f>
        <v>-26.269999999999982</v>
      </c>
      <c r="M21" s="114" t="e">
        <f>IF(Datos_pres!N166&lt;&gt;0,Datos_pres!N166-Datos_pres!$K$148,NA())</f>
        <v>#N/A</v>
      </c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8"/>
    </row>
    <row r="22" spans="1:25" ht="18.75" x14ac:dyDescent="0.3">
      <c r="A22" s="112">
        <f t="shared" si="0"/>
        <v>19</v>
      </c>
      <c r="B22" s="113">
        <f>Datos_pres!C23-Datos_pres!$C$6</f>
        <v>35.043999999999869</v>
      </c>
      <c r="C22" s="113">
        <f>Datos_pres!F71-Datos_pres!$C$52</f>
        <v>-26.059000000000196</v>
      </c>
      <c r="D22" s="113">
        <f>Datos_pres!I119-Datos_pres!$F$100</f>
        <v>-123.41600000000017</v>
      </c>
      <c r="E22" s="113" t="e">
        <f>IF(Datos_pres!L167&lt;&gt;0,Datos_pres!L167-Datos_pres!$I$148,NA())</f>
        <v>#N/A</v>
      </c>
      <c r="F22" s="114">
        <f>Datos_pres!D23-Datos_pres!$D$6</f>
        <v>248.49400000000014</v>
      </c>
      <c r="G22" s="114">
        <f>Datos_pres!G71-Datos_pres!$D$52</f>
        <v>49.630999999999858</v>
      </c>
      <c r="H22" s="114">
        <f>Datos_pres!J119-Datos_pres!$G$100</f>
        <v>74.954999999999927</v>
      </c>
      <c r="I22" s="114" t="e">
        <f>IF(Datos_pres!M167&lt;&gt;0,Datos_pres!M167-Datos_pres!$J$148,NA())</f>
        <v>#N/A</v>
      </c>
      <c r="J22" s="114">
        <f>Datos_pres!E23-Datos_pres!$E$6</f>
        <v>16.380999999999972</v>
      </c>
      <c r="K22" s="114">
        <f>Datos_pres!H71-Datos_pres!$E$52</f>
        <v>-8.47199999999998</v>
      </c>
      <c r="L22" s="114">
        <f>Datos_pres!K119-Datos_pres!$H$100</f>
        <v>-28.704999999999984</v>
      </c>
      <c r="M22" s="114" t="e">
        <f>IF(Datos_pres!N167&lt;&gt;0,Datos_pres!N167-Datos_pres!$K$148,NA())</f>
        <v>#N/A</v>
      </c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8"/>
    </row>
    <row r="23" spans="1:25" ht="18.75" x14ac:dyDescent="0.3">
      <c r="A23" s="112">
        <f t="shared" si="0"/>
        <v>20</v>
      </c>
      <c r="B23" s="113">
        <f>Datos_pres!C24-Datos_pres!$C$6</f>
        <v>42.139000000000124</v>
      </c>
      <c r="C23" s="113">
        <f>Datos_pres!F72-Datos_pres!$C$52</f>
        <v>-18.338999999999942</v>
      </c>
      <c r="D23" s="113">
        <f>Datos_pres!I120-Datos_pres!$F$100</f>
        <v>-123.43299999999999</v>
      </c>
      <c r="E23" s="113" t="e">
        <f>IF(Datos_pres!L168&lt;&gt;0,Datos_pres!L168-Datos_pres!$I$148,NA())</f>
        <v>#N/A</v>
      </c>
      <c r="F23" s="114">
        <f>Datos_pres!D24-Datos_pres!$D$6</f>
        <v>261.2170000000001</v>
      </c>
      <c r="G23" s="114">
        <f>Datos_pres!G72-Datos_pres!$D$52</f>
        <v>55.422999999999774</v>
      </c>
      <c r="H23" s="114">
        <f>Datos_pres!J120-Datos_pres!$G$100</f>
        <v>84.059999999999945</v>
      </c>
      <c r="I23" s="114" t="e">
        <f>IF(Datos_pres!M168&lt;&gt;0,Datos_pres!M168-Datos_pres!$J$148,NA())</f>
        <v>#N/A</v>
      </c>
      <c r="J23" s="114">
        <f>Datos_pres!E24-Datos_pres!$E$6</f>
        <v>17.586999999999989</v>
      </c>
      <c r="K23" s="114">
        <f>Datos_pres!H72-Datos_pres!$E$52</f>
        <v>-8.7799999999999727</v>
      </c>
      <c r="L23" s="114">
        <f>Datos_pres!K120-Datos_pres!$H$100</f>
        <v>-31.241999999999962</v>
      </c>
      <c r="M23" s="114" t="e">
        <f>IF(Datos_pres!N168&lt;&gt;0,Datos_pres!N168-Datos_pres!$K$148,NA())</f>
        <v>#N/A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8"/>
    </row>
    <row r="24" spans="1:25" ht="18.75" x14ac:dyDescent="0.3">
      <c r="A24" s="112">
        <f t="shared" si="0"/>
        <v>21</v>
      </c>
      <c r="B24" s="113">
        <f>Datos_pres!C25-Datos_pres!$C$6</f>
        <v>56.372999999999593</v>
      </c>
      <c r="C24" s="113">
        <f>Datos_pres!F73-Datos_pres!$C$52</f>
        <v>-18.38300000000072</v>
      </c>
      <c r="D24" s="113">
        <f>Datos_pres!I121-Datos_pres!$F$100</f>
        <v>-108.50400000000081</v>
      </c>
      <c r="E24" s="113" t="e">
        <f>IF(Datos_pres!L169&lt;&gt;0,Datos_pres!L169-Datos_pres!$I$148,NA())</f>
        <v>#N/A</v>
      </c>
      <c r="F24" s="114">
        <f>Datos_pres!D25-Datos_pres!$D$6</f>
        <v>263.15900000000011</v>
      </c>
      <c r="G24" s="114">
        <f>Datos_pres!G73-Datos_pres!$D$52</f>
        <v>56.498999999999796</v>
      </c>
      <c r="H24" s="114">
        <f>Datos_pres!J121-Datos_pres!$G$100</f>
        <v>94.954000000000178</v>
      </c>
      <c r="I24" s="114" t="e">
        <f>IF(Datos_pres!M169&lt;&gt;0,Datos_pres!M169-Datos_pres!$J$148,NA())</f>
        <v>#N/A</v>
      </c>
      <c r="J24" s="114">
        <f>Datos_pres!E25-Datos_pres!$E$6</f>
        <v>19.498999999999967</v>
      </c>
      <c r="K24" s="114">
        <f>Datos_pres!H73-Datos_pres!$E$52</f>
        <v>-8.7069999999999936</v>
      </c>
      <c r="L24" s="114">
        <f>Datos_pres!K121-Datos_pres!$H$100</f>
        <v>-24.287999999999954</v>
      </c>
      <c r="M24" s="114" t="e">
        <f>IF(Datos_pres!N169&lt;&gt;0,Datos_pres!N169-Datos_pres!$K$148,NA())</f>
        <v>#N/A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/>
    </row>
    <row r="25" spans="1:25" ht="18.75" x14ac:dyDescent="0.3">
      <c r="A25" s="112">
        <f t="shared" si="0"/>
        <v>22</v>
      </c>
      <c r="B25" s="113">
        <f>Datos_pres!C26-Datos_pres!$C$6</f>
        <v>47.180999999999585</v>
      </c>
      <c r="C25" s="113">
        <f>Datos_pres!F74-Datos_pres!$C$52</f>
        <v>-7.8510000000005675</v>
      </c>
      <c r="D25" s="113">
        <f>Datos_pres!I122-Datos_pres!$F$100</f>
        <v>-88.276000000000749</v>
      </c>
      <c r="E25" s="113" t="e">
        <f>IF(Datos_pres!L170&lt;&gt;0,Datos_pres!L170-Datos_pres!$I$148,NA())</f>
        <v>#N/A</v>
      </c>
      <c r="F25" s="114">
        <f>Datos_pres!D26-Datos_pres!$D$6</f>
        <v>269.80499999999984</v>
      </c>
      <c r="G25" s="114">
        <f>Datos_pres!G74-Datos_pres!$D$52</f>
        <v>65.52599999999984</v>
      </c>
      <c r="H25" s="114">
        <f>Datos_pres!J122-Datos_pres!$G$100</f>
        <v>102.38299999999981</v>
      </c>
      <c r="I25" s="114" t="e">
        <f>IF(Datos_pres!M170&lt;&gt;0,Datos_pres!M170-Datos_pres!$J$148,NA())</f>
        <v>#N/A</v>
      </c>
      <c r="J25" s="114">
        <f>Datos_pres!E26-Datos_pres!$E$6</f>
        <v>20.924999999999955</v>
      </c>
      <c r="K25" s="114">
        <f>Datos_pres!H74-Datos_pres!$E$52</f>
        <v>-9.2669999999999959</v>
      </c>
      <c r="L25" s="114">
        <f>Datos_pres!K122-Datos_pres!$H$100</f>
        <v>-23.301999999999964</v>
      </c>
      <c r="M25" s="114" t="e">
        <f>IF(Datos_pres!N170&lt;&gt;0,Datos_pres!N170-Datos_pres!$K$148,NA())</f>
        <v>#N/A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8"/>
    </row>
    <row r="26" spans="1:25" ht="18.75" x14ac:dyDescent="0.3">
      <c r="A26" s="112">
        <f t="shared" si="0"/>
        <v>23</v>
      </c>
      <c r="B26" s="113">
        <f>Datos_pres!C27-Datos_pres!$C$6</f>
        <v>48.731999999999971</v>
      </c>
      <c r="C26" s="113">
        <f>Datos_pres!F75-Datos_pres!$C$52</f>
        <v>3.3289999999997235</v>
      </c>
      <c r="D26" s="113">
        <f>Datos_pres!I123-Datos_pres!$F$100</f>
        <v>-72.818000000000211</v>
      </c>
      <c r="E26" s="113" t="e">
        <f>IF(Datos_pres!L171&lt;&gt;0,Datos_pres!L171-Datos_pres!$I$148,NA())</f>
        <v>#N/A</v>
      </c>
      <c r="F26" s="114">
        <f>Datos_pres!D27-Datos_pres!$D$6</f>
        <v>286.52599999999984</v>
      </c>
      <c r="G26" s="114">
        <f>Datos_pres!G75-Datos_pres!$D$52</f>
        <v>63.228000000000065</v>
      </c>
      <c r="H26" s="114">
        <f>Datos_pres!J123-Datos_pres!$G$100</f>
        <v>113.81399999999985</v>
      </c>
      <c r="I26" s="114" t="e">
        <f>IF(Datos_pres!M171&lt;&gt;0,Datos_pres!M171-Datos_pres!$J$148,NA())</f>
        <v>#N/A</v>
      </c>
      <c r="J26" s="114">
        <f>Datos_pres!E27-Datos_pres!$E$6</f>
        <v>20.213999999999999</v>
      </c>
      <c r="K26" s="114">
        <f>Datos_pres!H75-Datos_pres!$E$52</f>
        <v>-5.896000000000015</v>
      </c>
      <c r="L26" s="114">
        <f>Datos_pres!K123-Datos_pres!$H$100</f>
        <v>-19.44399999999996</v>
      </c>
      <c r="M26" s="114" t="e">
        <f>IF(Datos_pres!N171&lt;&gt;0,Datos_pres!N171-Datos_pres!$K$148,NA())</f>
        <v>#N/A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8"/>
    </row>
    <row r="27" spans="1:25" ht="18.75" x14ac:dyDescent="0.3">
      <c r="A27" s="112">
        <f t="shared" si="0"/>
        <v>24</v>
      </c>
      <c r="B27" s="113">
        <f>Datos_pres!C28-Datos_pres!$C$6</f>
        <v>58.506999999999607</v>
      </c>
      <c r="C27" s="113">
        <f>Datos_pres!F76-Datos_pres!$C$52</f>
        <v>15.731999999999971</v>
      </c>
      <c r="D27" s="113">
        <f>Datos_pres!I124-Datos_pres!$F$100</f>
        <v>-47.718000000000757</v>
      </c>
      <c r="E27" s="113" t="e">
        <f>IF(Datos_pres!L172&lt;&gt;0,Datos_pres!L172-Datos_pres!$I$148,NA())</f>
        <v>#N/A</v>
      </c>
      <c r="F27" s="114">
        <f>Datos_pres!D28-Datos_pres!$D$6</f>
        <v>288.00599999999986</v>
      </c>
      <c r="G27" s="114">
        <f>Datos_pres!G76-Datos_pres!$D$52</f>
        <v>67.327999999999975</v>
      </c>
      <c r="H27" s="114">
        <f>Datos_pres!J124-Datos_pres!$G$100</f>
        <v>122.40999999999985</v>
      </c>
      <c r="I27" s="114" t="e">
        <f>IF(Datos_pres!M172&lt;&gt;0,Datos_pres!M172-Datos_pres!$J$148,NA())</f>
        <v>#N/A</v>
      </c>
      <c r="J27" s="114">
        <f>Datos_pres!E28-Datos_pres!$E$6</f>
        <v>18.459000000000003</v>
      </c>
      <c r="K27" s="114">
        <f>Datos_pres!H76-Datos_pres!$E$52</f>
        <v>-5.5360000000000014</v>
      </c>
      <c r="L27" s="114">
        <f>Datos_pres!K124-Datos_pres!$H$100</f>
        <v>-15.793999999999983</v>
      </c>
      <c r="M27" s="114" t="e">
        <f>IF(Datos_pres!N172&lt;&gt;0,Datos_pres!N172-Datos_pres!$K$148,NA())</f>
        <v>#N/A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8"/>
    </row>
    <row r="28" spans="1:25" ht="18.75" x14ac:dyDescent="0.3">
      <c r="A28" s="112">
        <f t="shared" si="0"/>
        <v>25</v>
      </c>
      <c r="B28" s="113">
        <f>Datos_pres!C29-Datos_pres!$C$6</f>
        <v>54.967999999999847</v>
      </c>
      <c r="C28" s="113">
        <f>Datos_pres!F77-Datos_pres!$C$52</f>
        <v>28.106999999999971</v>
      </c>
      <c r="D28" s="113">
        <f>Datos_pres!I125-Datos_pres!$F$100</f>
        <v>-12.649000000000342</v>
      </c>
      <c r="E28" s="113" t="e">
        <f>IF(Datos_pres!L173&lt;&gt;0,Datos_pres!L173-Datos_pres!$I$148,NA())</f>
        <v>#N/A</v>
      </c>
      <c r="F28" s="114">
        <f>Datos_pres!D29-Datos_pres!$D$6</f>
        <v>304.07000000000016</v>
      </c>
      <c r="G28" s="114">
        <f>Datos_pres!G77-Datos_pres!$D$52</f>
        <v>71.648999999999887</v>
      </c>
      <c r="H28" s="114">
        <f>Datos_pres!J125-Datos_pres!$G$100</f>
        <v>132.75</v>
      </c>
      <c r="I28" s="114" t="e">
        <f>IF(Datos_pres!M173&lt;&gt;0,Datos_pres!M173-Datos_pres!$J$148,NA())</f>
        <v>#N/A</v>
      </c>
      <c r="J28" s="114">
        <f>Datos_pres!E29-Datos_pres!$E$6</f>
        <v>16.730999999999995</v>
      </c>
      <c r="K28" s="114">
        <f>Datos_pres!H77-Datos_pres!$E$52</f>
        <v>-5.0779999999999745</v>
      </c>
      <c r="L28" s="114">
        <f>Datos_pres!K125-Datos_pres!$H$100</f>
        <v>-13.60899999999998</v>
      </c>
      <c r="M28" s="114" t="e">
        <f>IF(Datos_pres!N173&lt;&gt;0,Datos_pres!N173-Datos_pres!$K$148,NA())</f>
        <v>#N/A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8"/>
    </row>
    <row r="29" spans="1:25" ht="18.75" x14ac:dyDescent="0.3">
      <c r="A29" s="112">
        <f t="shared" si="0"/>
        <v>26</v>
      </c>
      <c r="B29" s="113">
        <f>Datos_pres!C30-Datos_pres!$C$6</f>
        <v>47.385999999999513</v>
      </c>
      <c r="C29" s="113">
        <f>Datos_pres!F78-Datos_pres!$C$52</f>
        <v>21.521999999999935</v>
      </c>
      <c r="D29" s="113">
        <f>Datos_pres!I126-Datos_pres!$F$100</f>
        <v>19.67699999999968</v>
      </c>
      <c r="E29" s="113" t="e">
        <f>IF(Datos_pres!L174&lt;&gt;0,Datos_pres!L174-Datos_pres!$I$148,NA())</f>
        <v>#N/A</v>
      </c>
      <c r="F29" s="114">
        <f>Datos_pres!D30-Datos_pres!$D$6</f>
        <v>306.41499999999996</v>
      </c>
      <c r="G29" s="114">
        <f>Datos_pres!G78-Datos_pres!$D$52</f>
        <v>85.134999999999764</v>
      </c>
      <c r="H29" s="114">
        <f>Datos_pres!J126-Datos_pres!$G$100</f>
        <v>133.0920000000001</v>
      </c>
      <c r="I29" s="114" t="e">
        <f>IF(Datos_pres!M174&lt;&gt;0,Datos_pres!M174-Datos_pres!$J$148,NA())</f>
        <v>#N/A</v>
      </c>
      <c r="J29" s="114">
        <f>Datos_pres!E30-Datos_pres!$E$6</f>
        <v>15.476999999999975</v>
      </c>
      <c r="K29" s="114">
        <f>Datos_pres!H78-Datos_pres!$E$52</f>
        <v>-5.132000000000005</v>
      </c>
      <c r="L29" s="114">
        <f>Datos_pres!K126-Datos_pres!$H$100</f>
        <v>-12.796999999999969</v>
      </c>
      <c r="M29" s="114" t="e">
        <f>IF(Datos_pres!N174&lt;&gt;0,Datos_pres!N174-Datos_pres!$K$148,NA())</f>
        <v>#N/A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8"/>
    </row>
    <row r="30" spans="1:25" ht="18.75" x14ac:dyDescent="0.3">
      <c r="A30" s="112">
        <f t="shared" si="0"/>
        <v>27</v>
      </c>
      <c r="B30" s="113">
        <f>Datos_pres!C31-Datos_pres!$C$6</f>
        <v>41.152000000000044</v>
      </c>
      <c r="C30" s="113">
        <f>Datos_pres!F79-Datos_pres!$C$52</f>
        <v>18.161000000000058</v>
      </c>
      <c r="D30" s="113">
        <f>Datos_pres!I127-Datos_pres!$F$100</f>
        <v>39.568999999999505</v>
      </c>
      <c r="E30" s="113" t="e">
        <f>IF(Datos_pres!L175&lt;&gt;0,Datos_pres!L175-Datos_pres!$I$148,NA())</f>
        <v>#N/A</v>
      </c>
      <c r="F30" s="114">
        <f>Datos_pres!D31-Datos_pres!$D$6</f>
        <v>314.93100000000004</v>
      </c>
      <c r="G30" s="114">
        <f>Datos_pres!G79-Datos_pres!$D$52</f>
        <v>67.121999999999844</v>
      </c>
      <c r="H30" s="114">
        <f>Datos_pres!J127-Datos_pres!$G$100</f>
        <v>132.70400000000018</v>
      </c>
      <c r="I30" s="114" t="e">
        <f>IF(Datos_pres!M175&lt;&gt;0,Datos_pres!M175-Datos_pres!$J$148,NA())</f>
        <v>#N/A</v>
      </c>
      <c r="J30" s="114">
        <f>Datos_pres!E31-Datos_pres!$E$6</f>
        <v>13.366999999999962</v>
      </c>
      <c r="K30" s="114">
        <f>Datos_pres!H79-Datos_pres!$E$52</f>
        <v>-5.0760000000000218</v>
      </c>
      <c r="L30" s="114">
        <f>Datos_pres!K127-Datos_pres!$H$100</f>
        <v>-14.259999999999991</v>
      </c>
      <c r="M30" s="114" t="e">
        <f>IF(Datos_pres!N175&lt;&gt;0,Datos_pres!N175-Datos_pres!$K$148,NA())</f>
        <v>#N/A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8"/>
    </row>
    <row r="31" spans="1:25" ht="18.75" x14ac:dyDescent="0.3">
      <c r="A31" s="112">
        <f t="shared" si="0"/>
        <v>28</v>
      </c>
      <c r="B31" s="113">
        <f>Datos_pres!C32-Datos_pres!$C$6</f>
        <v>21.947000000000116</v>
      </c>
      <c r="C31" s="113">
        <f>Datos_pres!F80-Datos_pres!$C$52</f>
        <v>25.710000000000036</v>
      </c>
      <c r="D31" s="113">
        <f>Datos_pres!I128-Datos_pres!$F$100</f>
        <v>62.302999999999884</v>
      </c>
      <c r="E31" s="113" t="e">
        <f>IF(Datos_pres!L176&lt;&gt;0,Datos_pres!L176-Datos_pres!$I$148,NA())</f>
        <v>#N/A</v>
      </c>
      <c r="F31" s="114">
        <f>Datos_pres!D32-Datos_pres!$D$6</f>
        <v>264.25500000000011</v>
      </c>
      <c r="G31" s="114">
        <f>Datos_pres!G80-Datos_pres!$D$52</f>
        <v>69.648999999999887</v>
      </c>
      <c r="H31" s="114">
        <f>Datos_pres!J128-Datos_pres!$G$100</f>
        <v>142.89800000000014</v>
      </c>
      <c r="I31" s="114" t="e">
        <f>IF(Datos_pres!M176&lt;&gt;0,Datos_pres!M176-Datos_pres!$J$148,NA())</f>
        <v>#N/A</v>
      </c>
      <c r="J31" s="114">
        <f>Datos_pres!E32-Datos_pres!$E$6</f>
        <v>15.739999999999952</v>
      </c>
      <c r="K31" s="114">
        <f>Datos_pres!H80-Datos_pres!$E$52</f>
        <v>-4.8220000000000027</v>
      </c>
      <c r="L31" s="114">
        <f>Datos_pres!K128-Datos_pres!$H$100</f>
        <v>-15.151999999999987</v>
      </c>
      <c r="M31" s="114" t="e">
        <f>IF(Datos_pres!N176&lt;&gt;0,Datos_pres!N176-Datos_pres!$K$148,NA())</f>
        <v>#N/A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8"/>
    </row>
    <row r="32" spans="1:25" ht="18.75" x14ac:dyDescent="0.3">
      <c r="A32" s="112">
        <f t="shared" si="0"/>
        <v>29</v>
      </c>
      <c r="B32" s="113">
        <f>Datos_pres!C33-Datos_pres!$C$6</f>
        <v>25.969000000000051</v>
      </c>
      <c r="C32" s="113">
        <f>Datos_pres!F81-Datos_pres!$C$52</f>
        <v>27.759999999999309</v>
      </c>
      <c r="D32" s="113">
        <f>Datos_pres!I129-Datos_pres!$F$100</f>
        <v>92.497999999999593</v>
      </c>
      <c r="E32" s="113" t="e">
        <f>IF(Datos_pres!L177&lt;&gt;0,Datos_pres!L177-Datos_pres!$I$148,NA())</f>
        <v>#N/A</v>
      </c>
      <c r="F32" s="114">
        <f>Datos_pres!D33-Datos_pres!$D$6</f>
        <v>324.92500000000018</v>
      </c>
      <c r="G32" s="114">
        <f>Datos_pres!G81-Datos_pres!$D$52</f>
        <v>69.233999999999924</v>
      </c>
      <c r="H32" s="114">
        <f>Datos_pres!J129-Datos_pres!$G$100</f>
        <v>146.11700000000019</v>
      </c>
      <c r="I32" s="114" t="e">
        <f>IF(Datos_pres!M177&lt;&gt;0,Datos_pres!M177-Datos_pres!$J$148,NA())</f>
        <v>#N/A</v>
      </c>
      <c r="J32" s="114">
        <f>Datos_pres!E33-Datos_pres!$E$6</f>
        <v>15.20799999999997</v>
      </c>
      <c r="K32" s="114">
        <f>Datos_pres!H81-Datos_pres!$E$52</f>
        <v>-3.6469999999999914</v>
      </c>
      <c r="L32" s="114">
        <f>Datos_pres!K129-Datos_pres!$H$100</f>
        <v>-16.43199999999996</v>
      </c>
      <c r="M32" s="114" t="e">
        <f>IF(Datos_pres!N177&lt;&gt;0,Datos_pres!N177-Datos_pres!$K$148,NA())</f>
        <v>#N/A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8"/>
    </row>
    <row r="33" spans="1:25" ht="18.75" x14ac:dyDescent="0.3">
      <c r="A33" s="112">
        <f t="shared" si="0"/>
        <v>30</v>
      </c>
      <c r="B33" s="113">
        <f>Datos_pres!C34-Datos_pres!$C$6</f>
        <v>35.800000000000182</v>
      </c>
      <c r="C33" s="113">
        <f>Datos_pres!F82-Datos_pres!$C$52</f>
        <v>21.826000000000022</v>
      </c>
      <c r="D33" s="113">
        <f>Datos_pres!I130-Datos_pres!$F$100</f>
        <v>117.43399999999929</v>
      </c>
      <c r="E33" s="113" t="e">
        <f>IF(Datos_pres!L178&lt;&gt;0,Datos_pres!L178-Datos_pres!$I$148,NA())</f>
        <v>#N/A</v>
      </c>
      <c r="F33" s="114">
        <f>Datos_pres!D34-Datos_pres!$D$6</f>
        <v>334.42399999999998</v>
      </c>
      <c r="G33" s="114">
        <f>Datos_pres!G82-Datos_pres!$D$52</f>
        <v>65.978000000000065</v>
      </c>
      <c r="H33" s="114">
        <f>Datos_pres!J130-Datos_pres!$G$100</f>
        <v>152.21300000000019</v>
      </c>
      <c r="I33" s="114" t="e">
        <f>IF(Datos_pres!M178&lt;&gt;0,Datos_pres!M178-Datos_pres!$J$148,NA())</f>
        <v>#N/A</v>
      </c>
      <c r="J33" s="114">
        <f>Datos_pres!E34-Datos_pres!$E$6</f>
        <v>12.603999999999985</v>
      </c>
      <c r="K33" s="114">
        <f>Datos_pres!H82-Datos_pres!$E$52</f>
        <v>-4.9669999999999845</v>
      </c>
      <c r="L33" s="114">
        <f>Datos_pres!K130-Datos_pres!$H$100</f>
        <v>-16.733000000000004</v>
      </c>
      <c r="M33" s="114" t="e">
        <f>IF(Datos_pres!N178&lt;&gt;0,Datos_pres!N178-Datos_pres!$K$148,NA())</f>
        <v>#N/A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8"/>
    </row>
    <row r="34" spans="1:25" ht="18.75" x14ac:dyDescent="0.3">
      <c r="A34" s="112">
        <f t="shared" si="0"/>
        <v>31</v>
      </c>
      <c r="B34" s="113">
        <f>Datos_pres!C35-Datos_pres!$C$6</f>
        <v>42.128999999999905</v>
      </c>
      <c r="C34" s="113">
        <f>Datos_pres!F83-Datos_pres!$C$52</f>
        <v>0.48699999999917054</v>
      </c>
      <c r="D34" s="113">
        <f>Datos_pres!I131-Datos_pres!$F$100</f>
        <v>142.86799999999948</v>
      </c>
      <c r="E34" s="113" t="e">
        <f>IF(Datos_pres!L179&lt;&gt;0,Datos_pres!L179-Datos_pres!$I$148,NA())</f>
        <v>#N/A</v>
      </c>
      <c r="F34" s="114">
        <f>Datos_pres!D35-Datos_pres!$D$6</f>
        <v>342.70400000000018</v>
      </c>
      <c r="G34" s="114">
        <f>Datos_pres!G83-Datos_pres!$D$52</f>
        <v>65.002999999999702</v>
      </c>
      <c r="H34" s="114">
        <f>Datos_pres!J131-Datos_pres!$G$100</f>
        <v>161.53200000000015</v>
      </c>
      <c r="I34" s="114" t="e">
        <f>IF(Datos_pres!M179&lt;&gt;0,Datos_pres!M179-Datos_pres!$J$148,NA())</f>
        <v>#N/A</v>
      </c>
      <c r="J34" s="114">
        <f>Datos_pres!E35-Datos_pres!$E$6</f>
        <v>9.2330000000000041</v>
      </c>
      <c r="K34" s="114">
        <f>Datos_pres!H83-Datos_pres!$E$52</f>
        <v>-4.5640000000000214</v>
      </c>
      <c r="L34" s="114">
        <f>Datos_pres!K131-Datos_pres!$H$100</f>
        <v>-17.037999999999954</v>
      </c>
      <c r="M34" s="114" t="e">
        <f>IF(Datos_pres!N179&lt;&gt;0,Datos_pres!N179-Datos_pres!$K$148,NA())</f>
        <v>#N/A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8"/>
    </row>
    <row r="35" spans="1:25" ht="18.75" x14ac:dyDescent="0.3">
      <c r="A35" s="112">
        <f t="shared" si="0"/>
        <v>32</v>
      </c>
      <c r="B35" s="113">
        <f>Datos_pres!C36-Datos_pres!$C$6</f>
        <v>44.114999999999782</v>
      </c>
      <c r="C35" s="113">
        <f>Datos_pres!F84-Datos_pres!$C$52</f>
        <v>-9.579000000000633</v>
      </c>
      <c r="D35" s="113">
        <f>Datos_pres!I132-Datos_pres!$F$100</f>
        <v>172.15799999999945</v>
      </c>
      <c r="E35" s="113" t="e">
        <f>IF(Datos_pres!L180&lt;&gt;0,Datos_pres!L180-Datos_pres!$I$148,NA())</f>
        <v>#N/A</v>
      </c>
      <c r="F35" s="114">
        <f>Datos_pres!D36-Datos_pres!$D$6</f>
        <v>352.3119999999999</v>
      </c>
      <c r="G35" s="114">
        <f>Datos_pres!G84-Datos_pres!$D$52</f>
        <v>65.933999999999742</v>
      </c>
      <c r="H35" s="114">
        <f>Datos_pres!J132-Datos_pres!$G$100</f>
        <v>171.99299999999994</v>
      </c>
      <c r="I35" s="114" t="e">
        <f>IF(Datos_pres!M180&lt;&gt;0,Datos_pres!M180-Datos_pres!$J$148,NA())</f>
        <v>#N/A</v>
      </c>
      <c r="J35" s="114">
        <f>Datos_pres!E36-Datos_pres!$E$6</f>
        <v>7.1389999999999532</v>
      </c>
      <c r="K35" s="114">
        <f>Datos_pres!H84-Datos_pres!$E$52</f>
        <v>-6.0590000000000259</v>
      </c>
      <c r="L35" s="114">
        <f>Datos_pres!K132-Datos_pres!$H$100</f>
        <v>-17.204999999999984</v>
      </c>
      <c r="M35" s="114" t="e">
        <f>IF(Datos_pres!N180&lt;&gt;0,Datos_pres!N180-Datos_pres!$K$148,NA())</f>
        <v>#N/A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8"/>
    </row>
    <row r="36" spans="1:25" ht="18.75" x14ac:dyDescent="0.3">
      <c r="A36" s="112">
        <f t="shared" si="0"/>
        <v>33</v>
      </c>
      <c r="B36" s="113">
        <f>Datos_pres!C37-Datos_pres!$C$6</f>
        <v>42.045999999999367</v>
      </c>
      <c r="C36" s="113">
        <f>Datos_pres!F85-Datos_pres!$C$52</f>
        <v>-18.735000000000582</v>
      </c>
      <c r="D36" s="113">
        <f>Datos_pres!I133-Datos_pres!$F$100</f>
        <v>180.20399999999972</v>
      </c>
      <c r="E36" s="113" t="e">
        <f>IF(Datos_pres!L181&lt;&gt;0,Datos_pres!L181-Datos_pres!$I$148,NA())</f>
        <v>#N/A</v>
      </c>
      <c r="F36" s="114">
        <f>Datos_pres!D37-Datos_pres!$D$6</f>
        <v>357.30000000000018</v>
      </c>
      <c r="G36" s="114">
        <f>Datos_pres!G85-Datos_pres!$D$52</f>
        <v>72.699000000000069</v>
      </c>
      <c r="H36" s="114">
        <f>Datos_pres!J133-Datos_pres!$G$100</f>
        <v>164.78900000000021</v>
      </c>
      <c r="I36" s="114" t="e">
        <f>IF(Datos_pres!M181&lt;&gt;0,Datos_pres!M181-Datos_pres!$J$148,NA())</f>
        <v>#N/A</v>
      </c>
      <c r="J36" s="114">
        <f>Datos_pres!E37-Datos_pres!$E$6</f>
        <v>5.1019999999999754</v>
      </c>
      <c r="K36" s="114">
        <f>Datos_pres!H85-Datos_pres!$E$52</f>
        <v>-7.5</v>
      </c>
      <c r="L36" s="114">
        <f>Datos_pres!K133-Datos_pres!$H$100</f>
        <v>-18.753999999999962</v>
      </c>
      <c r="M36" s="114" t="e">
        <f>IF(Datos_pres!N181&lt;&gt;0,Datos_pres!N181-Datos_pres!$K$148,NA())</f>
        <v>#N/A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8"/>
    </row>
    <row r="37" spans="1:25" ht="18.75" x14ac:dyDescent="0.3">
      <c r="A37" s="112">
        <f t="shared" si="0"/>
        <v>34</v>
      </c>
      <c r="B37" s="113">
        <f>Datos_pres!C38-Datos_pres!$C$6</f>
        <v>52.005999999999403</v>
      </c>
      <c r="C37" s="113">
        <f>Datos_pres!F86-Datos_pres!$C$52</f>
        <v>-44.006000000000313</v>
      </c>
      <c r="D37" s="113">
        <f>Datos_pres!I134-Datos_pres!$F$100</f>
        <v>204.91099999999915</v>
      </c>
      <c r="E37" s="113" t="e">
        <f>IF(Datos_pres!L182&lt;&gt;0,Datos_pres!L182-Datos_pres!$I$148,NA())</f>
        <v>#N/A</v>
      </c>
      <c r="F37" s="114">
        <f>Datos_pres!D38-Datos_pres!$D$6</f>
        <v>375.41899999999987</v>
      </c>
      <c r="G37" s="114">
        <f>Datos_pres!G86-Datos_pres!$D$52</f>
        <v>64.585999999999785</v>
      </c>
      <c r="H37" s="114">
        <f>Datos_pres!J134-Datos_pres!$G$100</f>
        <v>169.8159999999998</v>
      </c>
      <c r="I37" s="114" t="e">
        <f>IF(Datos_pres!M182&lt;&gt;0,Datos_pres!M182-Datos_pres!$J$148,NA())</f>
        <v>#N/A</v>
      </c>
      <c r="J37" s="114">
        <f>Datos_pres!E38-Datos_pres!$E$6</f>
        <v>2.3870000000000005</v>
      </c>
      <c r="K37" s="114">
        <f>Datos_pres!H86-Datos_pres!$E$52</f>
        <v>-8.1619999999999777</v>
      </c>
      <c r="L37" s="114">
        <f>Datos_pres!K134-Datos_pres!$H$100</f>
        <v>-18.721000000000004</v>
      </c>
      <c r="M37" s="114" t="e">
        <f>IF(Datos_pres!N182&lt;&gt;0,Datos_pres!N182-Datos_pres!$K$148,NA())</f>
        <v>#N/A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8"/>
    </row>
    <row r="38" spans="1:25" ht="18.75" x14ac:dyDescent="0.3">
      <c r="A38" s="112">
        <f t="shared" si="0"/>
        <v>35</v>
      </c>
      <c r="B38" s="113">
        <f>Datos_pres!C39-Datos_pres!$C$6</f>
        <v>59.957999999999629</v>
      </c>
      <c r="C38" s="113">
        <f>Datos_pres!F87-Datos_pres!$C$52</f>
        <v>-58.571000000000822</v>
      </c>
      <c r="D38" s="113">
        <f>Datos_pres!I135-Datos_pres!$F$100</f>
        <v>224.88400000000001</v>
      </c>
      <c r="E38" s="113" t="e">
        <f>IF(Datos_pres!L183&lt;&gt;0,Datos_pres!L183-Datos_pres!$I$148,NA())</f>
        <v>#N/A</v>
      </c>
      <c r="F38" s="114">
        <f>Datos_pres!D39-Datos_pres!$D$6</f>
        <v>378.92700000000013</v>
      </c>
      <c r="G38" s="114">
        <f>Datos_pres!G87-Datos_pres!$D$52</f>
        <v>68.319999999999709</v>
      </c>
      <c r="H38" s="114">
        <f>Datos_pres!J135-Datos_pres!$G$100</f>
        <v>172.40599999999995</v>
      </c>
      <c r="I38" s="114" t="e">
        <f>IF(Datos_pres!M183&lt;&gt;0,Datos_pres!M183-Datos_pres!$J$148,NA())</f>
        <v>#N/A</v>
      </c>
      <c r="J38" s="114">
        <f>Datos_pres!E39-Datos_pres!$E$6</f>
        <v>2.9999999999859028E-3</v>
      </c>
      <c r="K38" s="114">
        <f>Datos_pres!H87-Datos_pres!$E$52</f>
        <v>-8.7060000000000173</v>
      </c>
      <c r="L38" s="114">
        <f>Datos_pres!K135-Datos_pres!$H$100</f>
        <v>-12.762</v>
      </c>
      <c r="M38" s="114" t="e">
        <f>IF(Datos_pres!N183&lt;&gt;0,Datos_pres!N183-Datos_pres!$K$148,NA())</f>
        <v>#N/A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8"/>
    </row>
    <row r="39" spans="1:25" ht="18.75" x14ac:dyDescent="0.3">
      <c r="A39" s="112">
        <f t="shared" si="0"/>
        <v>36</v>
      </c>
      <c r="B39" s="113">
        <f>Datos_pres!C40-Datos_pres!$C$6</f>
        <v>66.864999999999782</v>
      </c>
      <c r="C39" s="113">
        <f>Datos_pres!F88-Datos_pres!$C$52</f>
        <v>-84.278000000000247</v>
      </c>
      <c r="D39" s="113">
        <f>Datos_pres!I136-Datos_pres!$F$100</f>
        <v>243.27299999999923</v>
      </c>
      <c r="E39" s="113" t="e">
        <f>IF(Datos_pres!L184&lt;&gt;0,Datos_pres!L184-Datos_pres!$I$148,NA())</f>
        <v>#N/A</v>
      </c>
      <c r="F39" s="114">
        <f>Datos_pres!D40-Datos_pres!$D$6</f>
        <v>393.65900000000011</v>
      </c>
      <c r="G39" s="114">
        <f>Datos_pres!G88-Datos_pres!$D$52</f>
        <v>65.654999999999745</v>
      </c>
      <c r="H39" s="114">
        <f>Datos_pres!J136-Datos_pres!$G$100</f>
        <v>182.47699999999986</v>
      </c>
      <c r="I39" s="114" t="e">
        <f>IF(Datos_pres!M184&lt;&gt;0,Datos_pres!M184-Datos_pres!$J$148,NA())</f>
        <v>#N/A</v>
      </c>
      <c r="J39" s="114">
        <f>Datos_pres!E40-Datos_pres!$E$6</f>
        <v>-1.0680000000000405</v>
      </c>
      <c r="K39" s="114">
        <f>Datos_pres!H88-Datos_pres!$E$52</f>
        <v>-8.2900000000000205</v>
      </c>
      <c r="L39" s="114">
        <f>Datos_pres!K136-Datos_pres!$H$100</f>
        <v>-3.2279999999999518</v>
      </c>
      <c r="M39" s="114" t="e">
        <f>IF(Datos_pres!N184&lt;&gt;0,Datos_pres!N184-Datos_pres!$K$148,NA())</f>
        <v>#N/A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8"/>
    </row>
    <row r="40" spans="1:25" ht="18.75" x14ac:dyDescent="0.3">
      <c r="A40" s="112">
        <f t="shared" si="0"/>
        <v>37</v>
      </c>
      <c r="B40" s="113">
        <f>Datos_pres!C41-Datos_pres!$C$6</f>
        <v>74.581999999999425</v>
      </c>
      <c r="C40" s="113">
        <f>Datos_pres!F89-Datos_pres!$C$52</f>
        <v>-100.3130000000001</v>
      </c>
      <c r="D40" s="113">
        <f>Datos_pres!I137-Datos_pres!$F$100</f>
        <v>256.94699999999921</v>
      </c>
      <c r="E40" s="113" t="e">
        <f>IF(Datos_pres!L185&lt;&gt;0,Datos_pres!L185-Datos_pres!$I$148,NA())</f>
        <v>#N/A</v>
      </c>
      <c r="F40" s="114">
        <f>Datos_pres!D41-Datos_pres!$D$6</f>
        <v>392.20299999999997</v>
      </c>
      <c r="G40" s="114">
        <f>Datos_pres!G89-Datos_pres!$D$52</f>
        <v>65.057999999999993</v>
      </c>
      <c r="H40" s="114">
        <f>Datos_pres!J137-Datos_pres!$G$100</f>
        <v>183.54300000000012</v>
      </c>
      <c r="I40" s="114" t="e">
        <f>IF(Datos_pres!M185&lt;&gt;0,Datos_pres!M185-Datos_pres!$J$148,NA())</f>
        <v>#N/A</v>
      </c>
      <c r="J40" s="114">
        <f>Datos_pres!E41-Datos_pres!$E$6</f>
        <v>-1.271000000000015</v>
      </c>
      <c r="K40" s="114">
        <f>Datos_pres!H89-Datos_pres!$E$52</f>
        <v>-8.7599999999999909</v>
      </c>
      <c r="L40" s="114">
        <f>Datos_pres!K137-Datos_pres!$H$100</f>
        <v>1.6380000000000337</v>
      </c>
      <c r="M40" s="114" t="e">
        <f>IF(Datos_pres!N185&lt;&gt;0,Datos_pres!N185-Datos_pres!$K$148,NA())</f>
        <v>#N/A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8"/>
    </row>
    <row r="41" spans="1:25" ht="18.75" x14ac:dyDescent="0.3">
      <c r="A41" s="112">
        <f t="shared" si="0"/>
        <v>38</v>
      </c>
      <c r="B41" s="113">
        <f>Datos_pres!C42-Datos_pres!$C$6</f>
        <v>95.173999999999978</v>
      </c>
      <c r="C41" s="113">
        <f>Datos_pres!F90-Datos_pres!$C$52</f>
        <v>-107.26000000000022</v>
      </c>
      <c r="D41" s="113">
        <f>Datos_pres!I138-Datos_pres!$F$100</f>
        <v>277.36399999999958</v>
      </c>
      <c r="E41" s="113" t="e">
        <f>IF(Datos_pres!L186&lt;&gt;0,Datos_pres!L186-Datos_pres!$I$148,NA())</f>
        <v>#N/A</v>
      </c>
      <c r="F41" s="114">
        <f>Datos_pres!D42-Datos_pres!$D$6</f>
        <v>406.31899999999996</v>
      </c>
      <c r="G41" s="114">
        <f>Datos_pres!G90-Datos_pres!$D$52</f>
        <v>74.25</v>
      </c>
      <c r="H41" s="114">
        <f>Datos_pres!J138-Datos_pres!$G$100</f>
        <v>196.33800000000019</v>
      </c>
      <c r="I41" s="114" t="e">
        <f>IF(Datos_pres!M186&lt;&gt;0,Datos_pres!M186-Datos_pres!$J$148,NA())</f>
        <v>#N/A</v>
      </c>
      <c r="J41" s="114">
        <f>Datos_pres!E42-Datos_pres!$E$6</f>
        <v>-1.2010000000000218</v>
      </c>
      <c r="K41" s="114">
        <f>Datos_pres!H90-Datos_pres!$E$52</f>
        <v>-6.7300000000000182</v>
      </c>
      <c r="L41" s="114">
        <f>Datos_pres!K138-Datos_pres!$H$100</f>
        <v>5.0690000000000168</v>
      </c>
      <c r="M41" s="114" t="e">
        <f>IF(Datos_pres!N186&lt;&gt;0,Datos_pres!N186-Datos_pres!$K$148,NA())</f>
        <v>#N/A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8"/>
    </row>
    <row r="42" spans="1:25" ht="18.75" x14ac:dyDescent="0.3">
      <c r="A42" s="112">
        <f t="shared" si="0"/>
        <v>39</v>
      </c>
      <c r="B42" s="113">
        <f>Datos_pres!C43-Datos_pres!$C$6</f>
        <v>109.65799999999945</v>
      </c>
      <c r="C42" s="113">
        <f>Datos_pres!F91-Datos_pres!$C$52</f>
        <v>-101.9340000000002</v>
      </c>
      <c r="D42" s="113">
        <f>Datos_pres!I139-Datos_pres!$F$100</f>
        <v>292.64799999999923</v>
      </c>
      <c r="E42" s="113" t="e">
        <f>IF(Datos_pres!L187&lt;&gt;0,Datos_pres!L187-Datos_pres!$I$148,NA())</f>
        <v>#N/A</v>
      </c>
      <c r="F42" s="114">
        <f>Datos_pres!D43-Datos_pres!$D$6</f>
        <v>417.28999999999996</v>
      </c>
      <c r="G42" s="114">
        <f>Datos_pres!G91-Datos_pres!$D$52</f>
        <v>77.12099999999964</v>
      </c>
      <c r="H42" s="114">
        <f>Datos_pres!J139-Datos_pres!$G$100</f>
        <v>209.875</v>
      </c>
      <c r="I42" s="114" t="e">
        <f>IF(Datos_pres!M187&lt;&gt;0,Datos_pres!M187-Datos_pres!$J$148,NA())</f>
        <v>#N/A</v>
      </c>
      <c r="J42" s="114">
        <f>Datos_pres!E43-Datos_pres!$E$6</f>
        <v>4.5579999999999927</v>
      </c>
      <c r="K42" s="114">
        <f>Datos_pres!H91-Datos_pres!$E$52</f>
        <v>-7.7649999999999864</v>
      </c>
      <c r="L42" s="114">
        <f>Datos_pres!K139-Datos_pres!$H$100</f>
        <v>0.31200000000001182</v>
      </c>
      <c r="M42" s="114" t="e">
        <f>IF(Datos_pres!N187&lt;&gt;0,Datos_pres!N187-Datos_pres!$K$148,NA())</f>
        <v>#N/A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8"/>
    </row>
    <row r="43" spans="1:25" ht="18.75" x14ac:dyDescent="0.3">
      <c r="A43" s="112">
        <f t="shared" si="0"/>
        <v>40</v>
      </c>
      <c r="B43" s="113">
        <f>Datos_pres!C44-Datos_pres!$C$6</f>
        <v>119.50999999999931</v>
      </c>
      <c r="C43" s="113">
        <f>Datos_pres!F92-Datos_pres!$C$52</f>
        <v>-119.63800000000083</v>
      </c>
      <c r="D43" s="113">
        <f>Datos_pres!I140-Datos_pres!$F$100</f>
        <v>311.5049999999992</v>
      </c>
      <c r="E43" s="113" t="e">
        <f>IF(Datos_pres!L188&lt;&gt;0,Datos_pres!L188-Datos_pres!$I$148,NA())</f>
        <v>#N/A</v>
      </c>
      <c r="F43" s="114">
        <f>Datos_pres!D44-Datos_pres!$D$6</f>
        <v>424.62599999999975</v>
      </c>
      <c r="G43" s="114">
        <f>Datos_pres!G92-Datos_pres!$D$52</f>
        <v>76.649999999999636</v>
      </c>
      <c r="H43" s="114">
        <f>Datos_pres!J140-Datos_pres!$G$100</f>
        <v>217.22699999999986</v>
      </c>
      <c r="I43" s="114" t="e">
        <f>IF(Datos_pres!M188&lt;&gt;0,Datos_pres!M188-Datos_pres!$J$148,NA())</f>
        <v>#N/A</v>
      </c>
      <c r="J43" s="114">
        <f>Datos_pres!E44-Datos_pres!$E$6</f>
        <v>3.1379999999999768</v>
      </c>
      <c r="K43" s="114">
        <f>Datos_pres!H92-Datos_pres!$E$52</f>
        <v>-8.2400000000000091</v>
      </c>
      <c r="L43" s="114">
        <f>Datos_pres!K140-Datos_pres!$H$100</f>
        <v>-3.7549999999999955</v>
      </c>
      <c r="M43" s="114" t="e">
        <f>IF(Datos_pres!N188&lt;&gt;0,Datos_pres!N188-Datos_pres!$K$148,NA())</f>
        <v>#N/A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8"/>
    </row>
    <row r="44" spans="1:25" ht="18.75" x14ac:dyDescent="0.3">
      <c r="A44" s="112">
        <f t="shared" si="0"/>
        <v>41</v>
      </c>
      <c r="B44" s="113">
        <f>Datos_pres!C45-Datos_pres!$C$6</f>
        <v>155.44700000000012</v>
      </c>
      <c r="C44" s="113">
        <f>Datos_pres!F93-Datos_pres!$C$52</f>
        <v>-126.84100000000035</v>
      </c>
      <c r="D44" s="113">
        <f>Datos_pres!I141-Datos_pres!$F$100</f>
        <v>327.72199999999975</v>
      </c>
      <c r="E44" s="113" t="e">
        <f>IF(Datos_pres!L189&lt;&gt;0,Datos_pres!L189-Datos_pres!$I$148,NA())</f>
        <v>#N/A</v>
      </c>
      <c r="F44" s="114">
        <f>Datos_pres!D45-Datos_pres!$D$6</f>
        <v>438.70100000000002</v>
      </c>
      <c r="G44" s="114">
        <f>Datos_pres!G93-Datos_pres!$D$52</f>
        <v>88.214999999999691</v>
      </c>
      <c r="H44" s="114">
        <f>Datos_pres!J141-Datos_pres!$G$100</f>
        <v>224.98900000000003</v>
      </c>
      <c r="I44" s="114" t="e">
        <f>IF(Datos_pres!M189&lt;&gt;0,Datos_pres!M189-Datos_pres!$J$148,NA())</f>
        <v>#N/A</v>
      </c>
      <c r="J44" s="114">
        <f>Datos_pres!E45-Datos_pres!$E$6</f>
        <v>3.7330000000000041</v>
      </c>
      <c r="K44" s="114">
        <f>Datos_pres!H93-Datos_pres!$E$52</f>
        <v>-8.1899999999999977</v>
      </c>
      <c r="L44" s="114">
        <f>Datos_pres!K141-Datos_pres!$H$100</f>
        <v>-5.6440000000000055</v>
      </c>
      <c r="M44" s="114" t="e">
        <f>IF(Datos_pres!N189&lt;&gt;0,Datos_pres!N189-Datos_pres!$K$148,NA())</f>
        <v>#N/A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8"/>
    </row>
    <row r="45" spans="1:25" ht="18.75" x14ac:dyDescent="0.3">
      <c r="A45" s="112">
        <f t="shared" si="0"/>
        <v>42</v>
      </c>
      <c r="B45" s="113">
        <f>Datos_pres!C46-Datos_pres!$C$6</f>
        <v>160.21099999999933</v>
      </c>
      <c r="C45" s="113">
        <f>Datos_pres!F94-Datos_pres!$C$52</f>
        <v>-133.75</v>
      </c>
      <c r="D45" s="113">
        <f>Datos_pres!I142-Datos_pres!$F$100</f>
        <v>345.79199999999946</v>
      </c>
      <c r="E45" s="113" t="e">
        <f>IF(Datos_pres!L190&lt;&gt;0,Datos_pres!L190-Datos_pres!$I$148,NA())</f>
        <v>#N/A</v>
      </c>
      <c r="F45" s="114">
        <f>Datos_pres!D46-Datos_pres!$D$6</f>
        <v>453.36400000000003</v>
      </c>
      <c r="G45" s="114">
        <f>Datos_pres!G94-Datos_pres!$D$52</f>
        <v>91.547000000000025</v>
      </c>
      <c r="H45" s="114">
        <f>Datos_pres!J142-Datos_pres!$G$100</f>
        <v>236.31500000000005</v>
      </c>
      <c r="I45" s="114" t="e">
        <f>IF(Datos_pres!M190&lt;&gt;0,Datos_pres!M190-Datos_pres!$J$148,NA())</f>
        <v>#N/A</v>
      </c>
      <c r="J45" s="114">
        <f>Datos_pres!E46-Datos_pres!$E$6</f>
        <v>3.3100000000000023</v>
      </c>
      <c r="K45" s="114">
        <f>Datos_pres!H94-Datos_pres!$E$52</f>
        <v>-9.9270000000000209</v>
      </c>
      <c r="L45" s="114">
        <f>Datos_pres!K142-Datos_pres!$H$100</f>
        <v>-6.964999999999975</v>
      </c>
      <c r="M45" s="114" t="e">
        <f>IF(Datos_pres!N190&lt;&gt;0,Datos_pres!N190-Datos_pres!$K$148,NA())</f>
        <v>#N/A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8"/>
    </row>
    <row r="46" spans="1:25" ht="18.75" x14ac:dyDescent="0.3">
      <c r="A46" s="112">
        <f t="shared" si="0"/>
        <v>43</v>
      </c>
      <c r="B46" s="113">
        <f>Datos_pres!C47-Datos_pres!$C$6</f>
        <v>179.48899999999958</v>
      </c>
      <c r="C46" s="113">
        <f>Datos_pres!F95-Datos_pres!$C$52</f>
        <v>-141.85100000000057</v>
      </c>
      <c r="D46" s="113">
        <f>Datos_pres!I143-Datos_pres!$F$100</f>
        <v>360.57699999999932</v>
      </c>
      <c r="E46" s="113" t="e">
        <f>IF(Datos_pres!L191&lt;&gt;0,Datos_pres!L191-Datos_pres!$I$148,NA())</f>
        <v>#N/A</v>
      </c>
      <c r="F46" s="114">
        <f>Datos_pres!D47-Datos_pres!$D$6</f>
        <v>465.86099999999988</v>
      </c>
      <c r="G46" s="114">
        <f>Datos_pres!G95-Datos_pres!$D$52</f>
        <v>93.724999999999909</v>
      </c>
      <c r="H46" s="114">
        <f>Datos_pres!J143-Datos_pres!$G$100</f>
        <v>246.72800000000007</v>
      </c>
      <c r="I46" s="114" t="e">
        <f>IF(Datos_pres!M191&lt;&gt;0,Datos_pres!M191-Datos_pres!$J$148,NA())</f>
        <v>#N/A</v>
      </c>
      <c r="J46" s="114">
        <f>Datos_pres!E47-Datos_pres!$E$6</f>
        <v>3.4619999999999891</v>
      </c>
      <c r="K46" s="114">
        <f>Datos_pres!H95-Datos_pres!$E$52</f>
        <v>-11.184000000000026</v>
      </c>
      <c r="L46" s="114">
        <f>Datos_pres!K143-Datos_pres!$H$100</f>
        <v>-7.3289999999999509</v>
      </c>
      <c r="M46" s="114" t="e">
        <f>IF(Datos_pres!N191&lt;&gt;0,Datos_pres!N191-Datos_pres!$K$148,NA())</f>
        <v>#N/A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8"/>
    </row>
    <row r="47" spans="1:25" ht="18.75" x14ac:dyDescent="0.3">
      <c r="A47" s="112">
        <f t="shared" si="0"/>
        <v>44</v>
      </c>
      <c r="B47" s="113">
        <f>Datos_pres!C48-Datos_pres!$C$6</f>
        <v>185.05699999999979</v>
      </c>
      <c r="C47" s="113">
        <f>Datos_pres!F96-Datos_pres!$C$52</f>
        <v>-148.42500000000018</v>
      </c>
      <c r="D47" s="113">
        <f>Datos_pres!I144-Datos_pres!$F$100</f>
        <v>376.39099999999962</v>
      </c>
      <c r="E47" s="113" t="e">
        <f>IF(Datos_pres!L192&lt;&gt;0,Datos_pres!L192-Datos_pres!$I$148,NA())</f>
        <v>#N/A</v>
      </c>
      <c r="F47" s="114">
        <f>Datos_pres!D48-Datos_pres!$D$6</f>
        <v>506.94599999999991</v>
      </c>
      <c r="G47" s="114">
        <f>Datos_pres!G96-Datos_pres!$D$52</f>
        <v>96.483999999999924</v>
      </c>
      <c r="H47" s="114">
        <f>Datos_pres!J144-Datos_pres!$G$100</f>
        <v>253.87400000000025</v>
      </c>
      <c r="I47" s="114" t="e">
        <f>IF(Datos_pres!M192&lt;&gt;0,Datos_pres!M192-Datos_pres!$J$148,NA())</f>
        <v>#N/A</v>
      </c>
      <c r="J47" s="114">
        <f>Datos_pres!E48-Datos_pres!$E$6</f>
        <v>2.8319999999999936</v>
      </c>
      <c r="K47" s="114">
        <f>Datos_pres!H96-Datos_pres!$E$52</f>
        <v>-11.923999999999978</v>
      </c>
      <c r="L47" s="114">
        <f>Datos_pres!K144-Datos_pres!$H$100</f>
        <v>-7.6349999999999909</v>
      </c>
      <c r="M47" s="114" t="e">
        <f>IF(Datos_pres!N192&lt;&gt;0,Datos_pres!N192-Datos_pres!$K$148,NA())</f>
        <v>#N/A</v>
      </c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8"/>
    </row>
    <row r="48" spans="1:25" ht="18.75" x14ac:dyDescent="0.3">
      <c r="A48" s="112">
        <f t="shared" si="0"/>
        <v>45</v>
      </c>
      <c r="B48" s="113">
        <f>Datos_pres!C49-Datos_pres!$C$6</f>
        <v>198.25699999999961</v>
      </c>
      <c r="C48" s="113">
        <f>Datos_pres!F97-Datos_pres!$C$52</f>
        <v>-158.81500000000051</v>
      </c>
      <c r="D48" s="113">
        <f>Datos_pres!I145-Datos_pres!$F$100</f>
        <v>381.78499999999985</v>
      </c>
      <c r="E48" s="113" t="e">
        <f>IF(Datos_pres!L193&lt;&gt;0,Datos_pres!L193-Datos_pres!$I$148,NA())</f>
        <v>#N/A</v>
      </c>
      <c r="F48" s="114">
        <f>Datos_pres!D49-Datos_pres!$D$6</f>
        <v>516.48599999999988</v>
      </c>
      <c r="G48" s="114">
        <f>Datos_pres!G97-Datos_pres!$D$52</f>
        <v>94.397999999999683</v>
      </c>
      <c r="H48" s="114">
        <f>Datos_pres!J145-Datos_pres!$G$100</f>
        <v>262.99800000000005</v>
      </c>
      <c r="I48" s="114" t="e">
        <f>IF(Datos_pres!M193&lt;&gt;0,Datos_pres!M193-Datos_pres!$J$148,NA())</f>
        <v>#N/A</v>
      </c>
      <c r="J48" s="114">
        <f>Datos_pres!E49-Datos_pres!$E$6</f>
        <v>1.6730000000000018</v>
      </c>
      <c r="K48" s="114">
        <f>Datos_pres!H97-Datos_pres!$E$52</f>
        <v>-7.8600000000000136</v>
      </c>
      <c r="L48" s="114">
        <f>Datos_pres!K145-Datos_pres!$H$100</f>
        <v>-6.5720000000000027</v>
      </c>
      <c r="M48" s="114" t="e">
        <f>IF(Datos_pres!N193&lt;&gt;0,Datos_pres!N193-Datos_pres!$K$148,NA())</f>
        <v>#N/A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8"/>
    </row>
    <row r="49" spans="1:25" ht="18.75" x14ac:dyDescent="0.3">
      <c r="A49" s="112">
        <f t="shared" si="0"/>
        <v>46</v>
      </c>
      <c r="B49" s="113">
        <f>Datos_pres!C50-Datos_pres!$C$6</f>
        <v>192.5649999999996</v>
      </c>
      <c r="C49" s="113">
        <f>Datos_pres!F98-Datos_pres!$C$52</f>
        <v>-188.14100000000053</v>
      </c>
      <c r="D49" s="113">
        <f>Datos_pres!I146-Datos_pres!$F$100</f>
        <v>368.66999999999916</v>
      </c>
      <c r="E49" s="113" t="e">
        <f>IF(Datos_pres!L194&lt;&gt;0,Datos_pres!L194-Datos_pres!$I$148,NA())</f>
        <v>#N/A</v>
      </c>
      <c r="F49" s="114">
        <f>Datos_pres!D50-Datos_pres!$D$6</f>
        <v>518.90000000000009</v>
      </c>
      <c r="G49" s="114">
        <f>Datos_pres!G98-Datos_pres!$D$52</f>
        <v>108.18899999999985</v>
      </c>
      <c r="H49" s="114">
        <f>Datos_pres!J146-Datos_pres!$G$100</f>
        <v>278.33100000000013</v>
      </c>
      <c r="I49" s="114" t="e">
        <f>IF(Datos_pres!M194&lt;&gt;0,Datos_pres!M194-Datos_pres!$J$148,NA())</f>
        <v>#N/A</v>
      </c>
      <c r="J49" s="114">
        <f>Datos_pres!E50-Datos_pres!$E$6</f>
        <v>1.617999999999995</v>
      </c>
      <c r="K49" s="114">
        <f>Datos_pres!H98-Datos_pres!$E$52</f>
        <v>-9.3260000000000218</v>
      </c>
      <c r="L49" s="114">
        <f>Datos_pres!K146-Datos_pres!$H$100</f>
        <v>-6.8039999999999736</v>
      </c>
      <c r="M49" s="114" t="e">
        <f>IF(Datos_pres!N194&lt;&gt;0,Datos_pres!N194-Datos_pres!$K$148,NA())</f>
        <v>#N/A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8"/>
    </row>
    <row r="50" spans="1:25" ht="18.75" x14ac:dyDescent="0.3">
      <c r="A50" s="112">
        <f t="shared" si="0"/>
        <v>47</v>
      </c>
      <c r="B50" s="113">
        <f>Datos_pres!C51-Datos_pres!$C$6</f>
        <v>195.67999999999938</v>
      </c>
      <c r="C50" s="113">
        <f>Datos_pres!F99-Datos_pres!$C$52</f>
        <v>-211.22500000000036</v>
      </c>
      <c r="D50" s="113">
        <f>Datos_pres!I147-Datos_pres!$F$100</f>
        <v>358.18799999999919</v>
      </c>
      <c r="E50" s="113" t="e">
        <f>IF(Datos_pres!L195&lt;&gt;0,Datos_pres!L195-Datos_pres!$I$148,NA())</f>
        <v>#N/A</v>
      </c>
      <c r="F50" s="114">
        <f>Datos_pres!D51-Datos_pres!$D$6</f>
        <v>533.89699999999993</v>
      </c>
      <c r="G50" s="114">
        <f>Datos_pres!G99-Datos_pres!$D$52</f>
        <v>113.92399999999998</v>
      </c>
      <c r="H50" s="114">
        <f>Datos_pres!J147-Datos_pres!$G$100</f>
        <v>281.28699999999981</v>
      </c>
      <c r="I50" s="114" t="e">
        <f>IF(Datos_pres!M195&lt;&gt;0,Datos_pres!M195-Datos_pres!$J$148,NA())</f>
        <v>#N/A</v>
      </c>
      <c r="J50" s="114">
        <f>Datos_pres!E51-Datos_pres!$E$6</f>
        <v>0.78600000000000136</v>
      </c>
      <c r="K50" s="114">
        <f>Datos_pres!H99-Datos_pres!$E$52</f>
        <v>-9.6789999999999736</v>
      </c>
      <c r="L50" s="114">
        <f>Datos_pres!K147-Datos_pres!$H$100</f>
        <v>-4.9379999999999882</v>
      </c>
      <c r="M50" s="114" t="e">
        <f>IF(Datos_pres!N195&lt;&gt;0,Datos_pres!N195-Datos_pres!$K$148,NA())</f>
        <v>#N/A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8"/>
    </row>
    <row r="51" spans="1:25" ht="18.75" x14ac:dyDescent="0.3">
      <c r="A51" s="112">
        <f t="shared" si="0"/>
        <v>48</v>
      </c>
      <c r="B51" s="113">
        <f>Datos_pres!C52-Datos_pres!$C$6</f>
        <v>185.20600000000013</v>
      </c>
      <c r="C51" s="113">
        <f>Datos_pres!F100-Datos_pres!$C$52</f>
        <v>-230.08899999999994</v>
      </c>
      <c r="D51" s="113">
        <f>Datos_pres!I148-Datos_pres!$F$100</f>
        <v>350.63499999999931</v>
      </c>
      <c r="E51" s="113" t="e">
        <f>IF(Datos_pres!L196&lt;&gt;0,Datos_pres!L196-Datos_pres!$I$148,NA())</f>
        <v>#N/A</v>
      </c>
      <c r="F51" s="114">
        <f>Datos_pres!D52-Datos_pres!$D$6</f>
        <v>543.22600000000011</v>
      </c>
      <c r="G51" s="114">
        <f>Datos_pres!G100-Datos_pres!$D$52</f>
        <v>111.08399999999983</v>
      </c>
      <c r="H51" s="114">
        <f>Datos_pres!J148-Datos_pres!$G$100</f>
        <v>279.66199999999981</v>
      </c>
      <c r="I51" s="114" t="e">
        <f>IF(Datos_pres!M196&lt;&gt;0,Datos_pres!M196-Datos_pres!$J$148,NA())</f>
        <v>#N/A</v>
      </c>
      <c r="J51" s="114">
        <f>Datos_pres!E52-Datos_pres!$E$6</f>
        <v>-6.4000000000021373E-2</v>
      </c>
      <c r="K51" s="114">
        <f>Datos_pres!H100-Datos_pres!$E$52</f>
        <v>-2.9270000000000209</v>
      </c>
      <c r="L51" s="114">
        <f>Datos_pres!K148-Datos_pres!$H$100</f>
        <v>-53.286000000000001</v>
      </c>
      <c r="M51" s="114" t="e">
        <f>IF(Datos_pres!N196&lt;&gt;0,Datos_pres!N196-Datos_pres!$K$148,NA())</f>
        <v>#N/A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8"/>
    </row>
  </sheetData>
  <mergeCells count="3">
    <mergeCell ref="A1:E1"/>
    <mergeCell ref="F1:I1"/>
    <mergeCell ref="J1:M1"/>
  </mergeCells>
  <conditionalFormatting sqref="B3:M5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481-CC69-4763-8CE7-2F791221C34A}">
  <dimension ref="A1:BW205"/>
  <sheetViews>
    <sheetView topLeftCell="V190" workbookViewId="0">
      <selection activeCell="Z205" sqref="Z205"/>
    </sheetView>
  </sheetViews>
  <sheetFormatPr baseColWidth="10" defaultRowHeight="15" x14ac:dyDescent="0.25"/>
  <cols>
    <col min="1" max="1" width="13.5703125" style="13" bestFit="1" customWidth="1"/>
    <col min="25" max="25" width="16" customWidth="1"/>
    <col min="26" max="26" width="15" customWidth="1"/>
    <col min="27" max="29" width="11.7109375" bestFit="1" customWidth="1"/>
    <col min="30" max="34" width="12.42578125" bestFit="1" customWidth="1"/>
    <col min="35" max="35" width="14.42578125" bestFit="1" customWidth="1"/>
    <col min="36" max="38" width="12.42578125" bestFit="1" customWidth="1"/>
    <col min="39" max="39" width="11.7109375" bestFit="1" customWidth="1"/>
    <col min="40" max="40" width="12.42578125" bestFit="1" customWidth="1"/>
    <col min="41" max="43" width="11.7109375" bestFit="1" customWidth="1"/>
    <col min="44" max="45" width="12.42578125" bestFit="1" customWidth="1"/>
    <col min="46" max="46" width="11.7109375" bestFit="1" customWidth="1"/>
    <col min="47" max="50" width="12.42578125" bestFit="1" customWidth="1"/>
    <col min="51" max="51" width="20.5703125" customWidth="1"/>
  </cols>
  <sheetData>
    <row r="1" spans="1:75" ht="26.25" x14ac:dyDescent="0.25">
      <c r="A1" s="193" t="s">
        <v>197</v>
      </c>
      <c r="B1" s="180"/>
      <c r="C1" s="180"/>
      <c r="D1" s="180"/>
      <c r="E1" s="180"/>
      <c r="F1" s="180"/>
      <c r="G1" s="180"/>
      <c r="H1" s="180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2"/>
      <c r="Z1" s="181"/>
      <c r="AA1" s="196" t="s">
        <v>222</v>
      </c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82"/>
    </row>
    <row r="2" spans="1:75" ht="105.75" x14ac:dyDescent="0.25">
      <c r="A2" s="194" t="s">
        <v>28</v>
      </c>
      <c r="B2" s="183" t="s">
        <v>198</v>
      </c>
      <c r="C2" s="183" t="s">
        <v>199</v>
      </c>
      <c r="D2" s="183" t="s">
        <v>200</v>
      </c>
      <c r="E2" s="183" t="s">
        <v>201</v>
      </c>
      <c r="F2" s="183" t="s">
        <v>202</v>
      </c>
      <c r="G2" s="183" t="s">
        <v>203</v>
      </c>
      <c r="H2" s="183" t="s">
        <v>204</v>
      </c>
      <c r="I2" s="183" t="s">
        <v>205</v>
      </c>
      <c r="J2" s="183" t="s">
        <v>206</v>
      </c>
      <c r="K2" s="183" t="s">
        <v>207</v>
      </c>
      <c r="L2" s="183" t="s">
        <v>208</v>
      </c>
      <c r="M2" s="183" t="s">
        <v>209</v>
      </c>
      <c r="N2" s="183" t="s">
        <v>210</v>
      </c>
      <c r="O2" s="183" t="s">
        <v>211</v>
      </c>
      <c r="P2" s="183" t="s">
        <v>212</v>
      </c>
      <c r="Q2" s="183" t="s">
        <v>213</v>
      </c>
      <c r="R2" s="183" t="s">
        <v>214</v>
      </c>
      <c r="S2" s="183" t="s">
        <v>215</v>
      </c>
      <c r="T2" s="183" t="s">
        <v>216</v>
      </c>
      <c r="U2" s="183" t="s">
        <v>217</v>
      </c>
      <c r="V2" s="183" t="s">
        <v>218</v>
      </c>
      <c r="W2" s="183" t="s">
        <v>219</v>
      </c>
      <c r="X2" s="183" t="s">
        <v>220</v>
      </c>
      <c r="Y2" s="184" t="s">
        <v>221</v>
      </c>
      <c r="Z2" s="194" t="s">
        <v>28</v>
      </c>
      <c r="AA2" s="183" t="s">
        <v>198</v>
      </c>
      <c r="AB2" s="183" t="s">
        <v>199</v>
      </c>
      <c r="AC2" s="183" t="s">
        <v>200</v>
      </c>
      <c r="AD2" s="183" t="s">
        <v>201</v>
      </c>
      <c r="AE2" s="183" t="s">
        <v>202</v>
      </c>
      <c r="AF2" s="183" t="s">
        <v>203</v>
      </c>
      <c r="AG2" s="183" t="s">
        <v>204</v>
      </c>
      <c r="AH2" s="183" t="s">
        <v>205</v>
      </c>
      <c r="AI2" s="183" t="s">
        <v>206</v>
      </c>
      <c r="AJ2" s="183" t="s">
        <v>207</v>
      </c>
      <c r="AK2" s="183" t="s">
        <v>208</v>
      </c>
      <c r="AL2" s="183" t="s">
        <v>209</v>
      </c>
      <c r="AM2" s="183" t="s">
        <v>210</v>
      </c>
      <c r="AN2" s="183" t="s">
        <v>211</v>
      </c>
      <c r="AO2" s="183" t="s">
        <v>212</v>
      </c>
      <c r="AP2" s="183" t="s">
        <v>213</v>
      </c>
      <c r="AQ2" s="183" t="s">
        <v>214</v>
      </c>
      <c r="AR2" s="183" t="s">
        <v>215</v>
      </c>
      <c r="AS2" s="183" t="s">
        <v>216</v>
      </c>
      <c r="AT2" s="183" t="s">
        <v>217</v>
      </c>
      <c r="AU2" s="183" t="s">
        <v>218</v>
      </c>
      <c r="AV2" s="183" t="s">
        <v>219</v>
      </c>
      <c r="AW2" s="183" t="s">
        <v>220</v>
      </c>
      <c r="AX2" s="184" t="s">
        <v>221</v>
      </c>
      <c r="AY2" s="194" t="s">
        <v>28</v>
      </c>
      <c r="AZ2" s="183" t="s">
        <v>198</v>
      </c>
      <c r="BA2" s="183" t="s">
        <v>199</v>
      </c>
      <c r="BB2" s="183" t="s">
        <v>200</v>
      </c>
      <c r="BC2" s="183" t="s">
        <v>201</v>
      </c>
      <c r="BD2" s="183" t="s">
        <v>202</v>
      </c>
      <c r="BE2" s="183" t="s">
        <v>203</v>
      </c>
      <c r="BF2" s="183" t="s">
        <v>204</v>
      </c>
      <c r="BG2" s="183" t="s">
        <v>205</v>
      </c>
      <c r="BH2" s="183" t="s">
        <v>206</v>
      </c>
      <c r="BI2" s="183" t="s">
        <v>207</v>
      </c>
      <c r="BJ2" s="183" t="s">
        <v>208</v>
      </c>
      <c r="BK2" s="183" t="s">
        <v>209</v>
      </c>
      <c r="BL2" s="183" t="s">
        <v>210</v>
      </c>
      <c r="BM2" s="183" t="s">
        <v>211</v>
      </c>
      <c r="BN2" s="183" t="s">
        <v>212</v>
      </c>
      <c r="BO2" s="183" t="s">
        <v>213</v>
      </c>
      <c r="BP2" s="183" t="s">
        <v>214</v>
      </c>
      <c r="BQ2" s="183" t="s">
        <v>215</v>
      </c>
      <c r="BR2" s="183" t="s">
        <v>216</v>
      </c>
      <c r="BS2" s="183" t="s">
        <v>217</v>
      </c>
      <c r="BT2" s="183" t="s">
        <v>218</v>
      </c>
      <c r="BU2" s="183" t="s">
        <v>219</v>
      </c>
      <c r="BV2" s="183" t="s">
        <v>220</v>
      </c>
      <c r="BW2" s="184" t="s">
        <v>221</v>
      </c>
    </row>
    <row r="3" spans="1:75" ht="18.75" x14ac:dyDescent="0.3">
      <c r="A3" s="14">
        <v>39814</v>
      </c>
      <c r="B3" s="185">
        <v>1787.64</v>
      </c>
      <c r="C3" s="185">
        <v>1469.941</v>
      </c>
      <c r="D3" s="185">
        <v>29.789000000000001</v>
      </c>
      <c r="E3" s="185">
        <v>59.917000000000002</v>
      </c>
      <c r="F3" s="185">
        <v>93.274000000000001</v>
      </c>
      <c r="G3" s="185">
        <v>457.589</v>
      </c>
      <c r="H3" s="185">
        <v>63.402999999999999</v>
      </c>
      <c r="I3" s="185">
        <v>118.24</v>
      </c>
      <c r="J3" s="185">
        <v>20.594000000000001</v>
      </c>
      <c r="K3" s="185">
        <v>50.543999999999997</v>
      </c>
      <c r="L3" s="185">
        <v>35.411999999999999</v>
      </c>
      <c r="M3" s="185">
        <v>25.573</v>
      </c>
      <c r="N3" s="185">
        <v>224.357</v>
      </c>
      <c r="O3" s="185">
        <v>82.01</v>
      </c>
      <c r="P3" s="185">
        <v>92.927000000000007</v>
      </c>
      <c r="Q3" s="185">
        <v>109.325</v>
      </c>
      <c r="R3" s="185">
        <v>100.327</v>
      </c>
      <c r="S3" s="185">
        <v>73.953999999999994</v>
      </c>
      <c r="T3" s="185">
        <v>52.384999999999998</v>
      </c>
      <c r="U3" s="185">
        <v>54.734999999999999</v>
      </c>
      <c r="V3" s="185">
        <v>459.32499999999999</v>
      </c>
      <c r="W3" s="185">
        <v>41.929000000000002</v>
      </c>
      <c r="X3" s="185">
        <v>27.006</v>
      </c>
      <c r="Y3" s="186">
        <v>129.76499999999999</v>
      </c>
      <c r="Z3" s="14">
        <v>39814</v>
      </c>
      <c r="AA3" s="12" t="e">
        <f>B3-#REF!</f>
        <v>#REF!</v>
      </c>
      <c r="AY3" s="14">
        <v>39814</v>
      </c>
    </row>
    <row r="4" spans="1:75" ht="18.75" x14ac:dyDescent="0.3">
      <c r="A4" s="195">
        <v>39845</v>
      </c>
      <c r="B4" s="187">
        <v>1769.223</v>
      </c>
      <c r="C4" s="187">
        <v>1467.029</v>
      </c>
      <c r="D4" s="187">
        <v>30.504000000000001</v>
      </c>
      <c r="E4" s="187">
        <v>60.212000000000003</v>
      </c>
      <c r="F4" s="187">
        <v>92.852000000000004</v>
      </c>
      <c r="G4" s="187">
        <v>456.084</v>
      </c>
      <c r="H4" s="187">
        <v>63.790999999999997</v>
      </c>
      <c r="I4" s="187">
        <v>118.017</v>
      </c>
      <c r="J4" s="187">
        <v>20.837</v>
      </c>
      <c r="K4" s="187">
        <v>50.326999999999998</v>
      </c>
      <c r="L4" s="187">
        <v>35.540999999999997</v>
      </c>
      <c r="M4" s="187">
        <v>28.995999999999999</v>
      </c>
      <c r="N4" s="187">
        <v>231.26499999999999</v>
      </c>
      <c r="O4" s="187">
        <v>83.435000000000002</v>
      </c>
      <c r="P4" s="187">
        <v>93.316000000000003</v>
      </c>
      <c r="Q4" s="187">
        <v>111.229</v>
      </c>
      <c r="R4" s="187">
        <v>100.914</v>
      </c>
      <c r="S4" s="187">
        <v>74.531999999999996</v>
      </c>
      <c r="T4" s="187">
        <v>51.639000000000003</v>
      </c>
      <c r="U4" s="187">
        <v>55.165999999999997</v>
      </c>
      <c r="V4" s="187">
        <v>453.637</v>
      </c>
      <c r="W4" s="187">
        <v>41.987000000000002</v>
      </c>
      <c r="X4" s="187">
        <v>26.465</v>
      </c>
      <c r="Y4" s="188">
        <v>130.38300000000001</v>
      </c>
      <c r="Z4" s="195">
        <v>39845</v>
      </c>
      <c r="AA4" s="12" t="e">
        <f>B4-#REF!</f>
        <v>#REF!</v>
      </c>
      <c r="AY4" s="195">
        <v>39845</v>
      </c>
    </row>
    <row r="5" spans="1:75" ht="18.75" x14ac:dyDescent="0.3">
      <c r="A5" s="195">
        <v>39873</v>
      </c>
      <c r="B5" s="187">
        <v>1745.913</v>
      </c>
      <c r="C5" s="187">
        <v>1466.1669999999999</v>
      </c>
      <c r="D5" s="187">
        <v>31.818999999999999</v>
      </c>
      <c r="E5" s="187">
        <v>61.331000000000003</v>
      </c>
      <c r="F5" s="187">
        <v>93.234999999999999</v>
      </c>
      <c r="G5" s="187">
        <v>454.03899999999999</v>
      </c>
      <c r="H5" s="187">
        <v>64.835999999999999</v>
      </c>
      <c r="I5" s="187">
        <v>119.666</v>
      </c>
      <c r="J5" s="187">
        <v>20.946999999999999</v>
      </c>
      <c r="K5" s="187">
        <v>47.76</v>
      </c>
      <c r="L5" s="187">
        <v>35.636000000000003</v>
      </c>
      <c r="M5" s="187">
        <v>29.18</v>
      </c>
      <c r="N5" s="187">
        <v>236.92699999999999</v>
      </c>
      <c r="O5" s="187">
        <v>84.733999999999995</v>
      </c>
      <c r="P5" s="187">
        <v>91.581000000000003</v>
      </c>
      <c r="Q5" s="187">
        <v>107.136</v>
      </c>
      <c r="R5" s="187">
        <v>100.215</v>
      </c>
      <c r="S5" s="187">
        <v>76.424999999999997</v>
      </c>
      <c r="T5" s="187">
        <v>51.527999999999999</v>
      </c>
      <c r="U5" s="187">
        <v>54.718000000000004</v>
      </c>
      <c r="V5" s="187">
        <v>454.63200000000001</v>
      </c>
      <c r="W5" s="187">
        <v>42.328000000000003</v>
      </c>
      <c r="X5" s="187">
        <v>26.184999999999999</v>
      </c>
      <c r="Y5" s="188">
        <v>137.92400000000001</v>
      </c>
      <c r="Z5" s="195">
        <v>39873</v>
      </c>
      <c r="AA5" s="12" t="e">
        <f>B5-#REF!</f>
        <v>#REF!</v>
      </c>
      <c r="AY5" s="195">
        <v>39873</v>
      </c>
    </row>
    <row r="6" spans="1:75" ht="18.75" x14ac:dyDescent="0.3">
      <c r="A6" s="195">
        <v>39904</v>
      </c>
      <c r="B6" s="187">
        <v>1729.9169999999999</v>
      </c>
      <c r="C6" s="187">
        <v>1454.7239999999999</v>
      </c>
      <c r="D6" s="187">
        <v>31.260999999999999</v>
      </c>
      <c r="E6" s="187">
        <v>61.795999999999999</v>
      </c>
      <c r="F6" s="187">
        <v>91.65</v>
      </c>
      <c r="G6" s="187">
        <v>451.04399999999998</v>
      </c>
      <c r="H6" s="187">
        <v>64.308999999999997</v>
      </c>
      <c r="I6" s="187">
        <v>119.79900000000001</v>
      </c>
      <c r="J6" s="187">
        <v>20.963000000000001</v>
      </c>
      <c r="K6" s="187">
        <v>45.805</v>
      </c>
      <c r="L6" s="187">
        <v>35.475000000000001</v>
      </c>
      <c r="M6" s="187">
        <v>27.308</v>
      </c>
      <c r="N6" s="187">
        <v>227.911</v>
      </c>
      <c r="O6" s="187">
        <v>86.438000000000002</v>
      </c>
      <c r="P6" s="187">
        <v>87.304000000000002</v>
      </c>
      <c r="Q6" s="187">
        <v>93.602000000000004</v>
      </c>
      <c r="R6" s="187">
        <v>97.141999999999996</v>
      </c>
      <c r="S6" s="187">
        <v>74.260999999999996</v>
      </c>
      <c r="T6" s="187">
        <v>51.045999999999999</v>
      </c>
      <c r="U6" s="187">
        <v>53.978999999999999</v>
      </c>
      <c r="V6" s="187">
        <v>452.58300000000003</v>
      </c>
      <c r="W6" s="187">
        <v>42.546999999999997</v>
      </c>
      <c r="X6" s="187">
        <v>25.744</v>
      </c>
      <c r="Y6" s="188">
        <v>149.95099999999999</v>
      </c>
      <c r="Z6" s="195">
        <v>39904</v>
      </c>
      <c r="AA6" s="12" t="e">
        <f>B6-#REF!</f>
        <v>#REF!</v>
      </c>
      <c r="AY6" s="195">
        <v>39904</v>
      </c>
    </row>
    <row r="7" spans="1:75" ht="18.75" x14ac:dyDescent="0.3">
      <c r="A7" s="195">
        <v>39934</v>
      </c>
      <c r="B7" s="187">
        <v>1723.2180000000001</v>
      </c>
      <c r="C7" s="187">
        <v>1451.374</v>
      </c>
      <c r="D7" s="187">
        <v>30.366</v>
      </c>
      <c r="E7" s="187">
        <v>62.265000000000001</v>
      </c>
      <c r="F7" s="187">
        <v>90.352999999999994</v>
      </c>
      <c r="G7" s="187">
        <v>447.11399999999998</v>
      </c>
      <c r="H7" s="187">
        <v>64.257000000000005</v>
      </c>
      <c r="I7" s="187">
        <v>120.941</v>
      </c>
      <c r="J7" s="187">
        <v>21.13</v>
      </c>
      <c r="K7" s="187">
        <v>47.167000000000002</v>
      </c>
      <c r="L7" s="187">
        <v>35.15</v>
      </c>
      <c r="M7" s="187">
        <v>26.521000000000001</v>
      </c>
      <c r="N7" s="187">
        <v>212.27600000000001</v>
      </c>
      <c r="O7" s="187">
        <v>88.024000000000001</v>
      </c>
      <c r="P7" s="187">
        <v>85.173000000000002</v>
      </c>
      <c r="Q7" s="187">
        <v>88.599000000000004</v>
      </c>
      <c r="R7" s="187">
        <v>98.239000000000004</v>
      </c>
      <c r="S7" s="187">
        <v>72.668000000000006</v>
      </c>
      <c r="T7" s="187">
        <v>50.783000000000001</v>
      </c>
      <c r="U7" s="187">
        <v>52.941000000000003</v>
      </c>
      <c r="V7" s="187">
        <v>449.09100000000001</v>
      </c>
      <c r="W7" s="187">
        <v>42.505000000000003</v>
      </c>
      <c r="X7" s="187">
        <v>25.276</v>
      </c>
      <c r="Y7" s="188">
        <v>155.374</v>
      </c>
      <c r="Z7" s="195">
        <v>39934</v>
      </c>
      <c r="AA7" s="12" t="e">
        <f>B7-#REF!</f>
        <v>#REF!</v>
      </c>
      <c r="AY7" s="195">
        <v>39934</v>
      </c>
    </row>
    <row r="8" spans="1:75" ht="18.75" x14ac:dyDescent="0.3">
      <c r="A8" s="195">
        <v>39965</v>
      </c>
      <c r="B8" s="187">
        <v>1724.903</v>
      </c>
      <c r="C8" s="187">
        <v>1450.6949999999999</v>
      </c>
      <c r="D8" s="187">
        <v>29.375</v>
      </c>
      <c r="E8" s="187">
        <v>62.265000000000001</v>
      </c>
      <c r="F8" s="187">
        <v>89.263999999999996</v>
      </c>
      <c r="G8" s="187">
        <v>446.16300000000001</v>
      </c>
      <c r="H8" s="187">
        <v>64.992000000000004</v>
      </c>
      <c r="I8" s="187">
        <v>121.61199999999999</v>
      </c>
      <c r="J8" s="187">
        <v>21.609000000000002</v>
      </c>
      <c r="K8" s="187">
        <v>49.491999999999997</v>
      </c>
      <c r="L8" s="187">
        <v>35.231999999999999</v>
      </c>
      <c r="M8" s="187">
        <v>25.939</v>
      </c>
      <c r="N8" s="187">
        <v>215.46199999999999</v>
      </c>
      <c r="O8" s="187">
        <v>88.283000000000001</v>
      </c>
      <c r="P8" s="187">
        <v>85.266999999999996</v>
      </c>
      <c r="Q8" s="187">
        <v>89.239000000000004</v>
      </c>
      <c r="R8" s="187">
        <v>99.841999999999999</v>
      </c>
      <c r="S8" s="187">
        <v>72.087999999999994</v>
      </c>
      <c r="T8" s="187">
        <v>50.332000000000001</v>
      </c>
      <c r="U8" s="187">
        <v>51.234000000000002</v>
      </c>
      <c r="V8" s="187">
        <v>447.70600000000002</v>
      </c>
      <c r="W8" s="187">
        <v>43.097000000000001</v>
      </c>
      <c r="X8" s="187">
        <v>25.106999999999999</v>
      </c>
      <c r="Y8" s="188">
        <v>162.11600000000001</v>
      </c>
      <c r="Z8" s="195">
        <v>39965</v>
      </c>
      <c r="AA8" s="12" t="e">
        <f>B8-#REF!</f>
        <v>#REF!</v>
      </c>
      <c r="AY8" s="195">
        <v>39965</v>
      </c>
    </row>
    <row r="9" spans="1:75" ht="18.75" x14ac:dyDescent="0.3">
      <c r="A9" s="195">
        <v>39995</v>
      </c>
      <c r="B9" s="187">
        <v>1722.9490000000001</v>
      </c>
      <c r="C9" s="187">
        <v>1449.348</v>
      </c>
      <c r="D9" s="187">
        <v>29.088999999999999</v>
      </c>
      <c r="E9" s="187">
        <v>62.264000000000003</v>
      </c>
      <c r="F9" s="187">
        <v>88.65</v>
      </c>
      <c r="G9" s="187">
        <v>446.14</v>
      </c>
      <c r="H9" s="187">
        <v>64.575000000000003</v>
      </c>
      <c r="I9" s="187">
        <v>122.489</v>
      </c>
      <c r="J9" s="187">
        <v>22.312999999999999</v>
      </c>
      <c r="K9" s="187">
        <v>50.319000000000003</v>
      </c>
      <c r="L9" s="187">
        <v>35.198</v>
      </c>
      <c r="M9" s="187">
        <v>25.969000000000001</v>
      </c>
      <c r="N9" s="187">
        <v>213.988</v>
      </c>
      <c r="O9" s="187">
        <v>88.974999999999994</v>
      </c>
      <c r="P9" s="187">
        <v>85.400999999999996</v>
      </c>
      <c r="Q9" s="187">
        <v>88.031999999999996</v>
      </c>
      <c r="R9" s="187">
        <v>99.950999999999993</v>
      </c>
      <c r="S9" s="187">
        <v>71.680000000000007</v>
      </c>
      <c r="T9" s="187">
        <v>50.555999999999997</v>
      </c>
      <c r="U9" s="187">
        <v>50.625</v>
      </c>
      <c r="V9" s="187">
        <v>446.59500000000003</v>
      </c>
      <c r="W9" s="187">
        <v>43.662999999999997</v>
      </c>
      <c r="X9" s="187">
        <v>24.885999999999999</v>
      </c>
      <c r="Y9" s="188">
        <v>163.24700000000001</v>
      </c>
      <c r="Z9" s="195">
        <v>39995</v>
      </c>
      <c r="AA9" s="12" t="e">
        <f>B9-#REF!</f>
        <v>#REF!</v>
      </c>
      <c r="AY9" s="195">
        <v>39995</v>
      </c>
    </row>
    <row r="10" spans="1:75" ht="18.75" x14ac:dyDescent="0.3">
      <c r="A10" s="195">
        <v>40026</v>
      </c>
      <c r="B10" s="187">
        <v>1720.6489999999999</v>
      </c>
      <c r="C10" s="187">
        <v>1448.6279999999999</v>
      </c>
      <c r="D10" s="187">
        <v>28.523</v>
      </c>
      <c r="E10" s="187">
        <v>62.002000000000002</v>
      </c>
      <c r="F10" s="187">
        <v>88.908000000000001</v>
      </c>
      <c r="G10" s="187">
        <v>446.63099999999997</v>
      </c>
      <c r="H10" s="187">
        <v>64.677999999999997</v>
      </c>
      <c r="I10" s="187">
        <v>122.363</v>
      </c>
      <c r="J10" s="187">
        <v>22.02</v>
      </c>
      <c r="K10" s="187">
        <v>51.241</v>
      </c>
      <c r="L10" s="187">
        <v>35.567</v>
      </c>
      <c r="M10" s="187">
        <v>25.731999999999999</v>
      </c>
      <c r="N10" s="187">
        <v>213.048</v>
      </c>
      <c r="O10" s="187">
        <v>88.284000000000006</v>
      </c>
      <c r="P10" s="187">
        <v>85.11</v>
      </c>
      <c r="Q10" s="187">
        <v>87.105999999999995</v>
      </c>
      <c r="R10" s="187">
        <v>99.138999999999996</v>
      </c>
      <c r="S10" s="187">
        <v>70.105999999999995</v>
      </c>
      <c r="T10" s="187">
        <v>50.997</v>
      </c>
      <c r="U10" s="187">
        <v>50.668999999999997</v>
      </c>
      <c r="V10" s="187">
        <v>445.55500000000001</v>
      </c>
      <c r="W10" s="187">
        <v>43.192999999999998</v>
      </c>
      <c r="X10" s="187">
        <v>25.042000000000002</v>
      </c>
      <c r="Y10" s="188">
        <v>159.69</v>
      </c>
      <c r="Z10" s="195">
        <v>40026</v>
      </c>
      <c r="AA10" s="12" t="e">
        <f>B10-#REF!</f>
        <v>#REF!</v>
      </c>
      <c r="AY10" s="195">
        <v>40026</v>
      </c>
    </row>
    <row r="11" spans="1:75" ht="18.75" x14ac:dyDescent="0.3">
      <c r="A11" s="195">
        <v>40057</v>
      </c>
      <c r="B11" s="187">
        <v>1727.501</v>
      </c>
      <c r="C11" s="187">
        <v>1452.4929999999999</v>
      </c>
      <c r="D11" s="187">
        <v>28.72</v>
      </c>
      <c r="E11" s="187">
        <v>61.676000000000002</v>
      </c>
      <c r="F11" s="187">
        <v>89.537000000000006</v>
      </c>
      <c r="G11" s="187">
        <v>449.04700000000003</v>
      </c>
      <c r="H11" s="187">
        <v>65.073999999999998</v>
      </c>
      <c r="I11" s="187">
        <v>121.93600000000001</v>
      </c>
      <c r="J11" s="187">
        <v>22.088000000000001</v>
      </c>
      <c r="K11" s="187">
        <v>53.246000000000002</v>
      </c>
      <c r="L11" s="187">
        <v>35.966999999999999</v>
      </c>
      <c r="M11" s="187">
        <v>25.561</v>
      </c>
      <c r="N11" s="187">
        <v>211.971</v>
      </c>
      <c r="O11" s="187">
        <v>86.813000000000002</v>
      </c>
      <c r="P11" s="187">
        <v>84.909000000000006</v>
      </c>
      <c r="Q11" s="187">
        <v>86.927999999999997</v>
      </c>
      <c r="R11" s="187">
        <v>102.08</v>
      </c>
      <c r="S11" s="187">
        <v>69.242999999999995</v>
      </c>
      <c r="T11" s="187">
        <v>51.412999999999997</v>
      </c>
      <c r="U11" s="187">
        <v>51.677999999999997</v>
      </c>
      <c r="V11" s="187">
        <v>450.31299999999999</v>
      </c>
      <c r="W11" s="187">
        <v>43.210999999999999</v>
      </c>
      <c r="X11" s="187">
        <v>25.93</v>
      </c>
      <c r="Y11" s="188">
        <v>156.09800000000001</v>
      </c>
      <c r="Z11" s="195">
        <v>40057</v>
      </c>
      <c r="AA11" s="12" t="e">
        <f>B11-#REF!</f>
        <v>#REF!</v>
      </c>
      <c r="AY11" s="195">
        <v>40057</v>
      </c>
    </row>
    <row r="12" spans="1:75" ht="18.75" x14ac:dyDescent="0.3">
      <c r="A12" s="195">
        <v>40087</v>
      </c>
      <c r="B12" s="187">
        <v>1741.9949999999999</v>
      </c>
      <c r="C12" s="187">
        <v>1456.96</v>
      </c>
      <c r="D12" s="187">
        <v>29.062000000000001</v>
      </c>
      <c r="E12" s="187">
        <v>61.747</v>
      </c>
      <c r="F12" s="187">
        <v>89.769000000000005</v>
      </c>
      <c r="G12" s="187">
        <v>452.464</v>
      </c>
      <c r="H12" s="187">
        <v>65.775000000000006</v>
      </c>
      <c r="I12" s="187">
        <v>132.01599999999999</v>
      </c>
      <c r="J12" s="187">
        <v>21.995999999999999</v>
      </c>
      <c r="K12" s="187">
        <v>53.097000000000001</v>
      </c>
      <c r="L12" s="187">
        <v>36.134</v>
      </c>
      <c r="M12" s="187">
        <v>25.626999999999999</v>
      </c>
      <c r="N12" s="187">
        <v>213.35400000000001</v>
      </c>
      <c r="O12" s="187">
        <v>85.471000000000004</v>
      </c>
      <c r="P12" s="187">
        <v>83.93</v>
      </c>
      <c r="Q12" s="187">
        <v>86.751000000000005</v>
      </c>
      <c r="R12" s="187">
        <v>105.533</v>
      </c>
      <c r="S12" s="187">
        <v>69.798000000000002</v>
      </c>
      <c r="T12" s="187">
        <v>51.901000000000003</v>
      </c>
      <c r="U12" s="187">
        <v>51.749000000000002</v>
      </c>
      <c r="V12" s="187">
        <v>453.29</v>
      </c>
      <c r="W12" s="187">
        <v>42.923000000000002</v>
      </c>
      <c r="X12" s="187">
        <v>26.672999999999998</v>
      </c>
      <c r="Y12" s="188">
        <v>156.25399999999999</v>
      </c>
      <c r="Z12" s="195">
        <v>40087</v>
      </c>
      <c r="AA12" s="12" t="e">
        <f>B12-#REF!</f>
        <v>#REF!</v>
      </c>
      <c r="AY12" s="195">
        <v>40087</v>
      </c>
    </row>
    <row r="13" spans="1:75" ht="18.75" x14ac:dyDescent="0.3">
      <c r="A13" s="195">
        <v>40118</v>
      </c>
      <c r="B13" s="187">
        <v>1753.6559999999999</v>
      </c>
      <c r="C13" s="187">
        <v>1460.7329999999999</v>
      </c>
      <c r="D13" s="187">
        <v>30.408999999999999</v>
      </c>
      <c r="E13" s="187">
        <v>59.276000000000003</v>
      </c>
      <c r="F13" s="187">
        <v>89.855999999999995</v>
      </c>
      <c r="G13" s="187">
        <v>452.88600000000002</v>
      </c>
      <c r="H13" s="187">
        <v>67.016999999999996</v>
      </c>
      <c r="I13" s="187">
        <v>134.41200000000001</v>
      </c>
      <c r="J13" s="187">
        <v>22.024999999999999</v>
      </c>
      <c r="K13" s="187">
        <v>53.37</v>
      </c>
      <c r="L13" s="187">
        <v>35.962000000000003</v>
      </c>
      <c r="M13" s="187">
        <v>25.654</v>
      </c>
      <c r="N13" s="187">
        <v>216.51499999999999</v>
      </c>
      <c r="O13" s="187">
        <v>84.388000000000005</v>
      </c>
      <c r="P13" s="187">
        <v>85.438999999999993</v>
      </c>
      <c r="Q13" s="187">
        <v>90.477999999999994</v>
      </c>
      <c r="R13" s="187">
        <v>105.09399999999999</v>
      </c>
      <c r="S13" s="187">
        <v>70.905000000000001</v>
      </c>
      <c r="T13" s="187">
        <v>53.136000000000003</v>
      </c>
      <c r="U13" s="187">
        <v>51.813000000000002</v>
      </c>
      <c r="V13" s="187">
        <v>455.45699999999999</v>
      </c>
      <c r="W13" s="187">
        <v>42.591999999999999</v>
      </c>
      <c r="X13" s="187">
        <v>27.306999999999999</v>
      </c>
      <c r="Y13" s="188">
        <v>148.52799999999999</v>
      </c>
      <c r="Z13" s="195">
        <v>40118</v>
      </c>
      <c r="AA13" s="12">
        <f>B13-B1</f>
        <v>1753.6559999999999</v>
      </c>
      <c r="AY13" s="195">
        <v>40118</v>
      </c>
    </row>
    <row r="14" spans="1:75" ht="18.75" x14ac:dyDescent="0.3">
      <c r="A14" s="195">
        <v>40148</v>
      </c>
      <c r="B14" s="187">
        <v>1774.175</v>
      </c>
      <c r="C14" s="187">
        <v>1467.644</v>
      </c>
      <c r="D14" s="187">
        <v>29.437999999999999</v>
      </c>
      <c r="E14" s="187">
        <v>59.033999999999999</v>
      </c>
      <c r="F14" s="187">
        <v>90.6</v>
      </c>
      <c r="G14" s="187">
        <v>459.43900000000002</v>
      </c>
      <c r="H14" s="187">
        <v>65.191000000000003</v>
      </c>
      <c r="I14" s="187">
        <v>123.783</v>
      </c>
      <c r="J14" s="187">
        <v>21.853999999999999</v>
      </c>
      <c r="K14" s="187">
        <v>53.667000000000002</v>
      </c>
      <c r="L14" s="187">
        <v>35.485999999999997</v>
      </c>
      <c r="M14" s="187">
        <v>25.611000000000001</v>
      </c>
      <c r="N14" s="187">
        <v>218.89500000000001</v>
      </c>
      <c r="O14" s="187">
        <v>83.566000000000003</v>
      </c>
      <c r="P14" s="187">
        <v>86.313000000000002</v>
      </c>
      <c r="Q14" s="187">
        <v>91.54</v>
      </c>
      <c r="R14" s="187">
        <v>103.304</v>
      </c>
      <c r="S14" s="187">
        <v>72.364999999999995</v>
      </c>
      <c r="T14" s="187">
        <v>53.506</v>
      </c>
      <c r="U14" s="187">
        <v>52.356000000000002</v>
      </c>
      <c r="V14" s="187">
        <v>459.49400000000003</v>
      </c>
      <c r="W14" s="187">
        <v>42.429000000000002</v>
      </c>
      <c r="X14" s="187">
        <v>27.824999999999999</v>
      </c>
      <c r="Y14" s="188">
        <v>139.99</v>
      </c>
      <c r="Z14" s="195">
        <v>40148</v>
      </c>
      <c r="AA14" s="12" t="e">
        <f>B14-B2</f>
        <v>#VALUE!</v>
      </c>
      <c r="AY14" s="195">
        <v>40148</v>
      </c>
    </row>
    <row r="15" spans="1:75" ht="18.75" x14ac:dyDescent="0.3">
      <c r="A15" s="195">
        <v>40179</v>
      </c>
      <c r="B15" s="187">
        <v>1786.4369999999999</v>
      </c>
      <c r="C15" s="187">
        <v>1460.384</v>
      </c>
      <c r="D15" s="187">
        <v>28.648</v>
      </c>
      <c r="E15" s="187">
        <v>58.776000000000003</v>
      </c>
      <c r="F15" s="187">
        <v>89.811000000000007</v>
      </c>
      <c r="G15" s="187">
        <v>464.61500000000001</v>
      </c>
      <c r="H15" s="187">
        <v>64.281999999999996</v>
      </c>
      <c r="I15" s="187">
        <v>119.571</v>
      </c>
      <c r="J15" s="187">
        <v>21.542999999999999</v>
      </c>
      <c r="K15" s="187">
        <v>53.223999999999997</v>
      </c>
      <c r="L15" s="187">
        <v>35.225999999999999</v>
      </c>
      <c r="M15" s="187">
        <v>25.997</v>
      </c>
      <c r="N15" s="187">
        <v>222.76</v>
      </c>
      <c r="O15" s="187">
        <v>82.879000000000005</v>
      </c>
      <c r="P15" s="187">
        <v>87.525000000000006</v>
      </c>
      <c r="Q15" s="187">
        <v>106.04900000000001</v>
      </c>
      <c r="R15" s="187">
        <v>104.113</v>
      </c>
      <c r="S15" s="187">
        <v>72.826999999999998</v>
      </c>
      <c r="T15" s="187">
        <v>53.597999999999999</v>
      </c>
      <c r="U15" s="187">
        <v>53.048000000000002</v>
      </c>
      <c r="V15" s="187">
        <v>455.25900000000001</v>
      </c>
      <c r="W15" s="187">
        <v>42.381</v>
      </c>
      <c r="X15" s="187">
        <v>27.228000000000002</v>
      </c>
      <c r="Y15" s="188">
        <v>130.273</v>
      </c>
      <c r="Z15" s="195">
        <v>40179</v>
      </c>
      <c r="AA15" s="12">
        <f>B15-B3</f>
        <v>-1.2030000000002019</v>
      </c>
      <c r="AB15" s="12">
        <f t="shared" ref="AB15" si="0">C15-C3</f>
        <v>-9.5570000000000164</v>
      </c>
      <c r="AC15" s="12">
        <f t="shared" ref="AC15" si="1">D15-D3</f>
        <v>-1.1410000000000018</v>
      </c>
      <c r="AD15" s="12">
        <f t="shared" ref="AD15" si="2">E15-E3</f>
        <v>-1.1409999999999982</v>
      </c>
      <c r="AE15" s="12">
        <f t="shared" ref="AE15" si="3">F15-F3</f>
        <v>-3.4629999999999939</v>
      </c>
      <c r="AF15" s="12">
        <f t="shared" ref="AF15" si="4">G15-G3</f>
        <v>7.0260000000000105</v>
      </c>
      <c r="AG15" s="12">
        <f t="shared" ref="AG15" si="5">H15-H3</f>
        <v>0.87899999999999778</v>
      </c>
      <c r="AH15" s="12">
        <f t="shared" ref="AH15" si="6">I15-I3</f>
        <v>1.3310000000000031</v>
      </c>
      <c r="AI15" s="12">
        <f t="shared" ref="AI15" si="7">J15-J3</f>
        <v>0.94899999999999807</v>
      </c>
      <c r="AJ15" s="12">
        <f t="shared" ref="AJ15" si="8">K15-K3</f>
        <v>2.6799999999999997</v>
      </c>
      <c r="AK15" s="12">
        <f t="shared" ref="AK15" si="9">L15-L3</f>
        <v>-0.18599999999999994</v>
      </c>
      <c r="AL15" s="12">
        <f t="shared" ref="AL15" si="10">M15-M3</f>
        <v>0.42399999999999949</v>
      </c>
      <c r="AM15" s="12">
        <f t="shared" ref="AM15" si="11">N15-N3</f>
        <v>-1.5970000000000084</v>
      </c>
      <c r="AN15" s="12">
        <f t="shared" ref="AN15" si="12">O15-O3</f>
        <v>0.86899999999999977</v>
      </c>
      <c r="AO15" s="12">
        <f t="shared" ref="AO15" si="13">P15-P3</f>
        <v>-5.402000000000001</v>
      </c>
      <c r="AP15" s="12">
        <f t="shared" ref="AP15" si="14">Q15-Q3</f>
        <v>-3.2759999999999962</v>
      </c>
      <c r="AQ15" s="12">
        <f t="shared" ref="AQ15" si="15">R15-R3</f>
        <v>3.7860000000000014</v>
      </c>
      <c r="AR15" s="12">
        <f t="shared" ref="AR15" si="16">S15-S3</f>
        <v>-1.1269999999999953</v>
      </c>
      <c r="AS15" s="12">
        <f t="shared" ref="AS15" si="17">T15-T3</f>
        <v>1.213000000000001</v>
      </c>
      <c r="AT15" s="12">
        <f t="shared" ref="AT15" si="18">U15-U3</f>
        <v>-1.6869999999999976</v>
      </c>
      <c r="AU15" s="12">
        <f t="shared" ref="AU15" si="19">V15-V3</f>
        <v>-4.0659999999999741</v>
      </c>
      <c r="AV15" s="12">
        <f t="shared" ref="AV15" si="20">W15-W3</f>
        <v>0.45199999999999818</v>
      </c>
      <c r="AW15" s="12">
        <f t="shared" ref="AW15" si="21">X15-X3</f>
        <v>0.22200000000000131</v>
      </c>
      <c r="AX15" s="12">
        <f t="shared" ref="AX15" si="22">Y15-Y3</f>
        <v>0.50800000000000978</v>
      </c>
      <c r="AY15" s="195">
        <v>40179</v>
      </c>
      <c r="AZ15" s="11">
        <f>B15/B3-1</f>
        <v>-6.7295428609803754E-4</v>
      </c>
      <c r="BA15" s="11">
        <f t="shared" ref="BA15:BW15" si="23">C15/C3-1</f>
        <v>-6.5016214936517436E-3</v>
      </c>
      <c r="BB15" s="11">
        <f t="shared" si="23"/>
        <v>-3.8302729195340612E-2</v>
      </c>
      <c r="BC15" s="11">
        <f t="shared" si="23"/>
        <v>-1.9043009496470087E-2</v>
      </c>
      <c r="BD15" s="11">
        <f t="shared" si="23"/>
        <v>-3.7127173703282779E-2</v>
      </c>
      <c r="BE15" s="11">
        <f t="shared" si="23"/>
        <v>1.5354390074936219E-2</v>
      </c>
      <c r="BF15" s="11">
        <f t="shared" si="23"/>
        <v>1.3863697301389477E-2</v>
      </c>
      <c r="BG15" s="11">
        <f t="shared" si="23"/>
        <v>1.1256765899864796E-2</v>
      </c>
      <c r="BH15" s="11">
        <f t="shared" si="23"/>
        <v>4.6081382927066095E-2</v>
      </c>
      <c r="BI15" s="11">
        <f t="shared" si="23"/>
        <v>5.3023108578664102E-2</v>
      </c>
      <c r="BJ15" s="11">
        <f t="shared" si="23"/>
        <v>-5.25245679430697E-3</v>
      </c>
      <c r="BK15" s="11">
        <f t="shared" si="23"/>
        <v>1.6579986704727601E-2</v>
      </c>
      <c r="BL15" s="11">
        <f t="shared" si="23"/>
        <v>-7.1181197823112496E-3</v>
      </c>
      <c r="BM15" s="11">
        <f t="shared" si="23"/>
        <v>1.0596268747713689E-2</v>
      </c>
      <c r="BN15" s="11">
        <f t="shared" si="23"/>
        <v>-5.8131651726624156E-2</v>
      </c>
      <c r="BO15" s="11">
        <f t="shared" si="23"/>
        <v>-2.9965698605076585E-2</v>
      </c>
      <c r="BP15" s="11">
        <f t="shared" si="23"/>
        <v>3.7736601313704154E-2</v>
      </c>
      <c r="BQ15" s="11">
        <f t="shared" si="23"/>
        <v>-1.523920274765389E-2</v>
      </c>
      <c r="BR15" s="11">
        <f t="shared" si="23"/>
        <v>2.3155483439916136E-2</v>
      </c>
      <c r="BS15" s="11">
        <f t="shared" si="23"/>
        <v>-3.0821229560610175E-2</v>
      </c>
      <c r="BT15" s="11">
        <f t="shared" si="23"/>
        <v>-8.8521199586348853E-3</v>
      </c>
      <c r="BU15" s="11">
        <f t="shared" si="23"/>
        <v>1.0780128312146697E-2</v>
      </c>
      <c r="BV15" s="11">
        <f t="shared" si="23"/>
        <v>8.2203954676738356E-3</v>
      </c>
      <c r="BW15" s="11">
        <f t="shared" si="23"/>
        <v>3.9147690055101325E-3</v>
      </c>
    </row>
    <row r="16" spans="1:75" ht="18.75" x14ac:dyDescent="0.3">
      <c r="A16" s="195">
        <v>40210</v>
      </c>
      <c r="B16" s="187">
        <v>1782.9639999999999</v>
      </c>
      <c r="C16" s="187">
        <v>1463.02</v>
      </c>
      <c r="D16" s="187">
        <v>31.631</v>
      </c>
      <c r="E16" s="187">
        <v>59.384999999999998</v>
      </c>
      <c r="F16" s="187">
        <v>90.418999999999997</v>
      </c>
      <c r="G16" s="187">
        <v>464.51100000000002</v>
      </c>
      <c r="H16" s="187">
        <v>64.953000000000003</v>
      </c>
      <c r="I16" s="187">
        <v>119.65600000000001</v>
      </c>
      <c r="J16" s="187">
        <v>21.873999999999999</v>
      </c>
      <c r="K16" s="187">
        <v>53.024999999999999</v>
      </c>
      <c r="L16" s="187">
        <v>35.07</v>
      </c>
      <c r="M16" s="187">
        <v>31.658000000000001</v>
      </c>
      <c r="N16" s="187">
        <v>230.66900000000001</v>
      </c>
      <c r="O16" s="187">
        <v>84.507999999999996</v>
      </c>
      <c r="P16" s="187">
        <v>88.921000000000006</v>
      </c>
      <c r="Q16" s="187">
        <v>111.289</v>
      </c>
      <c r="R16" s="187">
        <v>105.755</v>
      </c>
      <c r="S16" s="187">
        <v>74.97</v>
      </c>
      <c r="T16" s="187">
        <v>54.12</v>
      </c>
      <c r="U16" s="187">
        <v>53.639000000000003</v>
      </c>
      <c r="V16" s="187">
        <v>454.95</v>
      </c>
      <c r="W16" s="187">
        <v>42.619</v>
      </c>
      <c r="X16" s="187">
        <v>27.710999999999999</v>
      </c>
      <c r="Y16" s="188">
        <v>131.69300000000001</v>
      </c>
      <c r="Z16" s="195">
        <v>40210</v>
      </c>
      <c r="AA16" s="12">
        <f t="shared" ref="AA16:AA79" si="24">B16-B4</f>
        <v>13.740999999999985</v>
      </c>
      <c r="AB16" s="12">
        <f t="shared" ref="AB16:AB79" si="25">C16-C4</f>
        <v>-4.0090000000000146</v>
      </c>
      <c r="AC16" s="12">
        <f t="shared" ref="AC16:AC79" si="26">D16-D4</f>
        <v>1.1269999999999989</v>
      </c>
      <c r="AD16" s="12">
        <f t="shared" ref="AD16:AD79" si="27">E16-E4</f>
        <v>-0.82700000000000529</v>
      </c>
      <c r="AE16" s="12">
        <f t="shared" ref="AE16:AE79" si="28">F16-F4</f>
        <v>-2.4330000000000069</v>
      </c>
      <c r="AF16" s="12">
        <f t="shared" ref="AF16:AF79" si="29">G16-G4</f>
        <v>8.4270000000000209</v>
      </c>
      <c r="AG16" s="12">
        <f t="shared" ref="AG16:AG79" si="30">H16-H4</f>
        <v>1.1620000000000061</v>
      </c>
      <c r="AH16" s="12">
        <f t="shared" ref="AH16:AH79" si="31">I16-I4</f>
        <v>1.63900000000001</v>
      </c>
      <c r="AI16" s="12">
        <f t="shared" ref="AI16:AI79" si="32">J16-J4</f>
        <v>1.036999999999999</v>
      </c>
      <c r="AJ16" s="12">
        <f t="shared" ref="AJ16:AJ79" si="33">K16-K4</f>
        <v>2.6980000000000004</v>
      </c>
      <c r="AK16" s="12">
        <f t="shared" ref="AK16:AK79" si="34">L16-L4</f>
        <v>-0.47099999999999653</v>
      </c>
      <c r="AL16" s="12">
        <f t="shared" ref="AL16:AL79" si="35">M16-M4</f>
        <v>2.6620000000000026</v>
      </c>
      <c r="AM16" s="12">
        <f t="shared" ref="AM16:AM79" si="36">N16-N4</f>
        <v>-0.59599999999997522</v>
      </c>
      <c r="AN16" s="12">
        <f t="shared" ref="AN16:AN79" si="37">O16-O4</f>
        <v>1.0729999999999933</v>
      </c>
      <c r="AO16" s="12">
        <f t="shared" ref="AO16:AO79" si="38">P16-P4</f>
        <v>-4.394999999999996</v>
      </c>
      <c r="AP16" s="12">
        <f t="shared" ref="AP16:AP79" si="39">Q16-Q4</f>
        <v>6.0000000000002274E-2</v>
      </c>
      <c r="AQ16" s="12">
        <f t="shared" ref="AQ16:AQ79" si="40">R16-R4</f>
        <v>4.840999999999994</v>
      </c>
      <c r="AR16" s="12">
        <f t="shared" ref="AR16:AR79" si="41">S16-S4</f>
        <v>0.43800000000000239</v>
      </c>
      <c r="AS16" s="12">
        <f t="shared" ref="AS16:AS79" si="42">T16-T4</f>
        <v>2.4809999999999945</v>
      </c>
      <c r="AT16" s="12">
        <f t="shared" ref="AT16:AT79" si="43">U16-U4</f>
        <v>-1.5269999999999939</v>
      </c>
      <c r="AU16" s="12">
        <f t="shared" ref="AU16:AU79" si="44">V16-V4</f>
        <v>1.3129999999999882</v>
      </c>
      <c r="AV16" s="12">
        <f t="shared" ref="AV16:AV79" si="45">W16-W4</f>
        <v>0.6319999999999979</v>
      </c>
      <c r="AW16" s="12">
        <f t="shared" ref="AW16:AW79" si="46">X16-X4</f>
        <v>1.2459999999999987</v>
      </c>
      <c r="AX16" s="12">
        <f t="shared" ref="AX16:AX79" si="47">Y16-Y4</f>
        <v>1.3100000000000023</v>
      </c>
      <c r="AY16" s="195">
        <v>40210</v>
      </c>
      <c r="AZ16" s="11">
        <f t="shared" ref="AZ16:AZ79" si="48">B16/B4-1</f>
        <v>7.7666862797962644E-3</v>
      </c>
      <c r="BA16" s="11">
        <f t="shared" ref="BA16:BA79" si="49">C16/C4-1</f>
        <v>-2.7327339814005036E-3</v>
      </c>
      <c r="BB16" s="11">
        <f t="shared" ref="BB16:BB79" si="50">D16/D4-1</f>
        <v>3.6945974298452589E-2</v>
      </c>
      <c r="BC16" s="11">
        <f t="shared" ref="BC16:BC79" si="51">E16/E4-1</f>
        <v>-1.3734803693616016E-2</v>
      </c>
      <c r="BD16" s="11">
        <f t="shared" ref="BD16:BD79" si="52">F16/F4-1</f>
        <v>-2.6202989704045221E-2</v>
      </c>
      <c r="BE16" s="11">
        <f t="shared" ref="BE16:BE79" si="53">G16/G4-1</f>
        <v>1.8476859525876854E-2</v>
      </c>
      <c r="BF16" s="11">
        <f t="shared" ref="BF16:BF79" si="54">H16/H4-1</f>
        <v>1.8215735762098229E-2</v>
      </c>
      <c r="BG16" s="11">
        <f t="shared" ref="BG16:BG79" si="55">I16/I4-1</f>
        <v>1.3887829719447353E-2</v>
      </c>
      <c r="BH16" s="11">
        <f t="shared" ref="BH16:BH79" si="56">J16/J4-1</f>
        <v>4.9767240965590043E-2</v>
      </c>
      <c r="BI16" s="11">
        <f t="shared" ref="BI16:BI79" si="57">K16/K4-1</f>
        <v>5.3609394559580359E-2</v>
      </c>
      <c r="BJ16" s="11">
        <f t="shared" ref="BJ16:BJ79" si="58">L16/L4-1</f>
        <v>-1.3252300160378039E-2</v>
      </c>
      <c r="BK16" s="11">
        <f t="shared" ref="BK16:BK79" si="59">M16/M4-1</f>
        <v>9.180576631259485E-2</v>
      </c>
      <c r="BL16" s="11">
        <f t="shared" ref="BL16:BL79" si="60">N16/N4-1</f>
        <v>-2.5771301320994811E-3</v>
      </c>
      <c r="BM16" s="11">
        <f t="shared" ref="BM16:BM79" si="61">O16/O4-1</f>
        <v>1.2860310421285881E-2</v>
      </c>
      <c r="BN16" s="11">
        <f t="shared" ref="BN16:BN79" si="62">P16/P4-1</f>
        <v>-4.7098032491748376E-2</v>
      </c>
      <c r="BO16" s="11">
        <f t="shared" ref="BO16:BO79" si="63">Q16/Q4-1</f>
        <v>5.3942766724501823E-4</v>
      </c>
      <c r="BP16" s="11">
        <f t="shared" ref="BP16:BP79" si="64">R16/R4-1</f>
        <v>4.7971540123273204E-2</v>
      </c>
      <c r="BQ16" s="11">
        <f t="shared" ref="BQ16:BQ79" si="65">S16/S4-1</f>
        <v>5.8766704234423095E-3</v>
      </c>
      <c r="BR16" s="11">
        <f t="shared" ref="BR16:BR79" si="66">T16/T4-1</f>
        <v>4.8045082205309786E-2</v>
      </c>
      <c r="BS16" s="11">
        <f t="shared" ref="BS16:BS79" si="67">U16/U4-1</f>
        <v>-2.7680092810789092E-2</v>
      </c>
      <c r="BT16" s="11">
        <f t="shared" ref="BT16:BT79" si="68">V16/V4-1</f>
        <v>2.8943847172959725E-3</v>
      </c>
      <c r="BU16" s="11">
        <f t="shared" ref="BU16:BU79" si="69">W16/W4-1</f>
        <v>1.5052278086074233E-2</v>
      </c>
      <c r="BV16" s="11">
        <f t="shared" ref="BV16:BV79" si="70">X16/X4-1</f>
        <v>4.7081050443982475E-2</v>
      </c>
      <c r="BW16" s="11">
        <f t="shared" ref="BW16:BW79" si="71">Y16/Y4-1</f>
        <v>1.0047322120215085E-2</v>
      </c>
    </row>
    <row r="17" spans="1:75" ht="18.75" x14ac:dyDescent="0.3">
      <c r="A17" s="195">
        <v>40238</v>
      </c>
      <c r="B17" s="187">
        <v>1773.732</v>
      </c>
      <c r="C17" s="187">
        <v>1473.0820000000001</v>
      </c>
      <c r="D17" s="187">
        <v>32.15</v>
      </c>
      <c r="E17" s="187">
        <v>59.390999999999998</v>
      </c>
      <c r="F17" s="187">
        <v>91.135999999999996</v>
      </c>
      <c r="G17" s="187">
        <v>466.36200000000002</v>
      </c>
      <c r="H17" s="187">
        <v>65.953999999999994</v>
      </c>
      <c r="I17" s="187">
        <v>123.099</v>
      </c>
      <c r="J17" s="187">
        <v>22.082999999999998</v>
      </c>
      <c r="K17" s="187">
        <v>50.191000000000003</v>
      </c>
      <c r="L17" s="187">
        <v>35.106999999999999</v>
      </c>
      <c r="M17" s="187">
        <v>33.213000000000001</v>
      </c>
      <c r="N17" s="187">
        <v>237.99199999999999</v>
      </c>
      <c r="O17" s="187">
        <v>86.424000000000007</v>
      </c>
      <c r="P17" s="187">
        <v>89.176000000000002</v>
      </c>
      <c r="Q17" s="187">
        <v>109.062</v>
      </c>
      <c r="R17" s="187">
        <v>105.815</v>
      </c>
      <c r="S17" s="187">
        <v>75.691000000000003</v>
      </c>
      <c r="T17" s="187">
        <v>54.258000000000003</v>
      </c>
      <c r="U17" s="187">
        <v>53.871000000000002</v>
      </c>
      <c r="V17" s="187">
        <v>459.452</v>
      </c>
      <c r="W17" s="187">
        <v>43.53</v>
      </c>
      <c r="X17" s="187">
        <v>28.225000000000001</v>
      </c>
      <c r="Y17" s="188">
        <v>134.876</v>
      </c>
      <c r="Z17" s="195">
        <v>40238</v>
      </c>
      <c r="AA17" s="12">
        <f t="shared" si="24"/>
        <v>27.81899999999996</v>
      </c>
      <c r="AB17" s="12">
        <f t="shared" si="25"/>
        <v>6.915000000000191</v>
      </c>
      <c r="AC17" s="12">
        <f t="shared" si="26"/>
        <v>0.33099999999999952</v>
      </c>
      <c r="AD17" s="12">
        <f t="shared" si="27"/>
        <v>-1.9400000000000048</v>
      </c>
      <c r="AE17" s="12">
        <f t="shared" si="28"/>
        <v>-2.0990000000000038</v>
      </c>
      <c r="AF17" s="12">
        <f t="shared" si="29"/>
        <v>12.323000000000036</v>
      </c>
      <c r="AG17" s="12">
        <f t="shared" si="30"/>
        <v>1.117999999999995</v>
      </c>
      <c r="AH17" s="12">
        <f t="shared" si="31"/>
        <v>3.4330000000000069</v>
      </c>
      <c r="AI17" s="12">
        <f t="shared" si="32"/>
        <v>1.1359999999999992</v>
      </c>
      <c r="AJ17" s="12">
        <f t="shared" si="33"/>
        <v>2.4310000000000045</v>
      </c>
      <c r="AK17" s="12">
        <f t="shared" si="34"/>
        <v>-0.52900000000000347</v>
      </c>
      <c r="AL17" s="12">
        <f t="shared" si="35"/>
        <v>4.0330000000000013</v>
      </c>
      <c r="AM17" s="12">
        <f t="shared" si="36"/>
        <v>1.0649999999999977</v>
      </c>
      <c r="AN17" s="12">
        <f t="shared" si="37"/>
        <v>1.6900000000000119</v>
      </c>
      <c r="AO17" s="12">
        <f t="shared" si="38"/>
        <v>-2.4050000000000011</v>
      </c>
      <c r="AP17" s="12">
        <f t="shared" si="39"/>
        <v>1.9260000000000019</v>
      </c>
      <c r="AQ17" s="12">
        <f t="shared" si="40"/>
        <v>5.5999999999999943</v>
      </c>
      <c r="AR17" s="12">
        <f t="shared" si="41"/>
        <v>-0.73399999999999466</v>
      </c>
      <c r="AS17" s="12">
        <f t="shared" si="42"/>
        <v>2.730000000000004</v>
      </c>
      <c r="AT17" s="12">
        <f t="shared" si="43"/>
        <v>-0.84700000000000131</v>
      </c>
      <c r="AU17" s="12">
        <f t="shared" si="44"/>
        <v>4.8199999999999932</v>
      </c>
      <c r="AV17" s="12">
        <f t="shared" si="45"/>
        <v>1.2019999999999982</v>
      </c>
      <c r="AW17" s="12">
        <f t="shared" si="46"/>
        <v>2.0400000000000027</v>
      </c>
      <c r="AX17" s="12">
        <f t="shared" si="47"/>
        <v>-3.0480000000000018</v>
      </c>
      <c r="AY17" s="195">
        <v>40238</v>
      </c>
      <c r="AZ17" s="11">
        <f t="shared" si="48"/>
        <v>1.5933783642140265E-2</v>
      </c>
      <c r="BA17" s="11">
        <f t="shared" si="49"/>
        <v>4.7163795120201968E-3</v>
      </c>
      <c r="BB17" s="11">
        <f t="shared" si="50"/>
        <v>1.0402589647694693E-2</v>
      </c>
      <c r="BC17" s="11">
        <f t="shared" si="51"/>
        <v>-3.1631638160147468E-2</v>
      </c>
      <c r="BD17" s="11">
        <f t="shared" si="52"/>
        <v>-2.2513004772885759E-2</v>
      </c>
      <c r="BE17" s="11">
        <f t="shared" si="53"/>
        <v>2.7140840324289428E-2</v>
      </c>
      <c r="BF17" s="11">
        <f t="shared" si="54"/>
        <v>1.7243506693811916E-2</v>
      </c>
      <c r="BG17" s="11">
        <f t="shared" si="55"/>
        <v>2.868818210686408E-2</v>
      </c>
      <c r="BH17" s="11">
        <f t="shared" si="56"/>
        <v>5.4232109609968049E-2</v>
      </c>
      <c r="BI17" s="11">
        <f t="shared" si="57"/>
        <v>5.0900335008375208E-2</v>
      </c>
      <c r="BJ17" s="11">
        <f t="shared" si="58"/>
        <v>-1.4844539229992293E-2</v>
      </c>
      <c r="BK17" s="11">
        <f t="shared" si="59"/>
        <v>0.13821110349554488</v>
      </c>
      <c r="BL17" s="11">
        <f t="shared" si="60"/>
        <v>4.4950554390170705E-3</v>
      </c>
      <c r="BM17" s="11">
        <f t="shared" si="61"/>
        <v>1.9944768333844953E-2</v>
      </c>
      <c r="BN17" s="11">
        <f t="shared" si="62"/>
        <v>-2.6260905646367738E-2</v>
      </c>
      <c r="BO17" s="11">
        <f t="shared" si="63"/>
        <v>1.797715053763449E-2</v>
      </c>
      <c r="BP17" s="11">
        <f t="shared" si="64"/>
        <v>5.5879858304644925E-2</v>
      </c>
      <c r="BQ17" s="11">
        <f t="shared" si="65"/>
        <v>-9.6041871115472022E-3</v>
      </c>
      <c r="BR17" s="11">
        <f t="shared" si="66"/>
        <v>5.298090358639973E-2</v>
      </c>
      <c r="BS17" s="11">
        <f t="shared" si="67"/>
        <v>-1.5479366935925998E-2</v>
      </c>
      <c r="BT17" s="11">
        <f t="shared" si="68"/>
        <v>1.0601981382744707E-2</v>
      </c>
      <c r="BU17" s="11">
        <f t="shared" si="69"/>
        <v>2.8397278397278347E-2</v>
      </c>
      <c r="BV17" s="11">
        <f t="shared" si="70"/>
        <v>7.790719877792629E-2</v>
      </c>
      <c r="BW17" s="11">
        <f t="shared" si="71"/>
        <v>-2.2099127055479895E-2</v>
      </c>
    </row>
    <row r="18" spans="1:75" ht="18.75" x14ac:dyDescent="0.3">
      <c r="A18" s="195">
        <v>40269</v>
      </c>
      <c r="B18" s="187">
        <v>1769.1010000000001</v>
      </c>
      <c r="C18" s="187">
        <v>1468.761</v>
      </c>
      <c r="D18" s="187">
        <v>32.548999999999999</v>
      </c>
      <c r="E18" s="187">
        <v>59.841000000000001</v>
      </c>
      <c r="F18" s="187">
        <v>90.316000000000003</v>
      </c>
      <c r="G18" s="187">
        <v>466.625</v>
      </c>
      <c r="H18" s="187">
        <v>65.843999999999994</v>
      </c>
      <c r="I18" s="187">
        <v>122.943</v>
      </c>
      <c r="J18" s="187">
        <v>22.158000000000001</v>
      </c>
      <c r="K18" s="187">
        <v>48.148000000000003</v>
      </c>
      <c r="L18" s="187">
        <v>35</v>
      </c>
      <c r="M18" s="187">
        <v>31.535</v>
      </c>
      <c r="N18" s="187">
        <v>234.417</v>
      </c>
      <c r="O18" s="187">
        <v>88.3</v>
      </c>
      <c r="P18" s="187">
        <v>86.326999999999998</v>
      </c>
      <c r="Q18" s="187">
        <v>98.795000000000002</v>
      </c>
      <c r="R18" s="187">
        <v>101.601</v>
      </c>
      <c r="S18" s="187">
        <v>74.634</v>
      </c>
      <c r="T18" s="187">
        <v>53.625999999999998</v>
      </c>
      <c r="U18" s="187">
        <v>52.912999999999997</v>
      </c>
      <c r="V18" s="187">
        <v>459.57400000000001</v>
      </c>
      <c r="W18" s="187">
        <v>44.92</v>
      </c>
      <c r="X18" s="187">
        <v>28.349</v>
      </c>
      <c r="Y18" s="188">
        <v>147.69399999999999</v>
      </c>
      <c r="Z18" s="195">
        <v>40269</v>
      </c>
      <c r="AA18" s="12">
        <f t="shared" si="24"/>
        <v>39.184000000000196</v>
      </c>
      <c r="AB18" s="12">
        <f t="shared" si="25"/>
        <v>14.037000000000035</v>
      </c>
      <c r="AC18" s="12">
        <f t="shared" si="26"/>
        <v>1.2880000000000003</v>
      </c>
      <c r="AD18" s="12">
        <f t="shared" si="27"/>
        <v>-1.9549999999999983</v>
      </c>
      <c r="AE18" s="12">
        <f t="shared" si="28"/>
        <v>-1.3340000000000032</v>
      </c>
      <c r="AF18" s="12">
        <f t="shared" si="29"/>
        <v>15.581000000000017</v>
      </c>
      <c r="AG18" s="12">
        <f t="shared" si="30"/>
        <v>1.5349999999999966</v>
      </c>
      <c r="AH18" s="12">
        <f t="shared" si="31"/>
        <v>3.1439999999999912</v>
      </c>
      <c r="AI18" s="12">
        <f t="shared" si="32"/>
        <v>1.1950000000000003</v>
      </c>
      <c r="AJ18" s="12">
        <f t="shared" si="33"/>
        <v>2.3430000000000035</v>
      </c>
      <c r="AK18" s="12">
        <f t="shared" si="34"/>
        <v>-0.47500000000000142</v>
      </c>
      <c r="AL18" s="12">
        <f t="shared" si="35"/>
        <v>4.2270000000000003</v>
      </c>
      <c r="AM18" s="12">
        <f t="shared" si="36"/>
        <v>6.5060000000000002</v>
      </c>
      <c r="AN18" s="12">
        <f t="shared" si="37"/>
        <v>1.8619999999999948</v>
      </c>
      <c r="AO18" s="12">
        <f t="shared" si="38"/>
        <v>-0.97700000000000387</v>
      </c>
      <c r="AP18" s="12">
        <f t="shared" si="39"/>
        <v>5.1929999999999978</v>
      </c>
      <c r="AQ18" s="12">
        <f t="shared" si="40"/>
        <v>4.4590000000000032</v>
      </c>
      <c r="AR18" s="12">
        <f t="shared" si="41"/>
        <v>0.37300000000000466</v>
      </c>
      <c r="AS18" s="12">
        <f t="shared" si="42"/>
        <v>2.5799999999999983</v>
      </c>
      <c r="AT18" s="12">
        <f t="shared" si="43"/>
        <v>-1.0660000000000025</v>
      </c>
      <c r="AU18" s="12">
        <f t="shared" si="44"/>
        <v>6.9909999999999854</v>
      </c>
      <c r="AV18" s="12">
        <f t="shared" si="45"/>
        <v>2.3730000000000047</v>
      </c>
      <c r="AW18" s="12">
        <f t="shared" si="46"/>
        <v>2.6050000000000004</v>
      </c>
      <c r="AX18" s="12">
        <f t="shared" si="47"/>
        <v>-2.257000000000005</v>
      </c>
      <c r="AY18" s="195">
        <v>40269</v>
      </c>
      <c r="AZ18" s="11">
        <f t="shared" si="48"/>
        <v>2.2650797697230773E-2</v>
      </c>
      <c r="BA18" s="11">
        <f t="shared" si="49"/>
        <v>9.6492530541876231E-3</v>
      </c>
      <c r="BB18" s="11">
        <f t="shared" si="50"/>
        <v>4.1201497073030335E-2</v>
      </c>
      <c r="BC18" s="11">
        <f t="shared" si="51"/>
        <v>-3.1636351867434742E-2</v>
      </c>
      <c r="BD18" s="11">
        <f t="shared" si="52"/>
        <v>-1.4555373704309926E-2</v>
      </c>
      <c r="BE18" s="11">
        <f t="shared" si="53"/>
        <v>3.4544301664582555E-2</v>
      </c>
      <c r="BF18" s="11">
        <f t="shared" si="54"/>
        <v>2.3869131847797265E-2</v>
      </c>
      <c r="BG18" s="11">
        <f t="shared" si="55"/>
        <v>2.6243958630706388E-2</v>
      </c>
      <c r="BH18" s="11">
        <f t="shared" si="56"/>
        <v>5.7005199637456538E-2</v>
      </c>
      <c r="BI18" s="11">
        <f t="shared" si="57"/>
        <v>5.1151621002074155E-2</v>
      </c>
      <c r="BJ18" s="11">
        <f t="shared" si="58"/>
        <v>-1.3389711064129672E-2</v>
      </c>
      <c r="BK18" s="11">
        <f t="shared" si="59"/>
        <v>0.15478980518529362</v>
      </c>
      <c r="BL18" s="11">
        <f t="shared" si="60"/>
        <v>2.854623076551821E-2</v>
      </c>
      <c r="BM18" s="11">
        <f t="shared" si="61"/>
        <v>2.1541451676345913E-2</v>
      </c>
      <c r="BN18" s="11">
        <f t="shared" si="62"/>
        <v>-1.1190781636580271E-2</v>
      </c>
      <c r="BO18" s="11">
        <f t="shared" si="63"/>
        <v>5.5479583769577623E-2</v>
      </c>
      <c r="BP18" s="11">
        <f t="shared" si="64"/>
        <v>4.590187560478487E-2</v>
      </c>
      <c r="BQ18" s="11">
        <f t="shared" si="65"/>
        <v>5.0228249013615223E-3</v>
      </c>
      <c r="BR18" s="11">
        <f t="shared" si="66"/>
        <v>5.0542647807859442E-2</v>
      </c>
      <c r="BS18" s="11">
        <f t="shared" si="67"/>
        <v>-1.9748420682117129E-2</v>
      </c>
      <c r="BT18" s="11">
        <f t="shared" si="68"/>
        <v>1.5446890404632985E-2</v>
      </c>
      <c r="BU18" s="11">
        <f t="shared" si="69"/>
        <v>5.5773615060991544E-2</v>
      </c>
      <c r="BV18" s="11">
        <f t="shared" si="70"/>
        <v>0.10118862647607219</v>
      </c>
      <c r="BW18" s="11">
        <f t="shared" si="71"/>
        <v>-1.5051583517282308E-2</v>
      </c>
    </row>
    <row r="19" spans="1:75" ht="18.75" x14ac:dyDescent="0.3">
      <c r="A19" s="195">
        <v>40299</v>
      </c>
      <c r="B19" s="187">
        <v>1767.6559999999999</v>
      </c>
      <c r="C19" s="187">
        <v>1468.9639999999999</v>
      </c>
      <c r="D19" s="187">
        <v>32.402999999999999</v>
      </c>
      <c r="E19" s="187">
        <v>59.878999999999998</v>
      </c>
      <c r="F19" s="187">
        <v>89.546999999999997</v>
      </c>
      <c r="G19" s="187">
        <v>465.92899999999997</v>
      </c>
      <c r="H19" s="187">
        <v>65.831999999999994</v>
      </c>
      <c r="I19" s="187">
        <v>123.646</v>
      </c>
      <c r="J19" s="187">
        <v>22.186</v>
      </c>
      <c r="K19" s="187">
        <v>48.825000000000003</v>
      </c>
      <c r="L19" s="187">
        <v>34.548000000000002</v>
      </c>
      <c r="M19" s="187">
        <v>29.504999999999999</v>
      </c>
      <c r="N19" s="187">
        <v>219.958</v>
      </c>
      <c r="O19" s="187">
        <v>88.635999999999996</v>
      </c>
      <c r="P19" s="187">
        <v>84.661000000000001</v>
      </c>
      <c r="Q19" s="187">
        <v>90.87</v>
      </c>
      <c r="R19" s="187">
        <v>102.35</v>
      </c>
      <c r="S19" s="187">
        <v>72.864000000000004</v>
      </c>
      <c r="T19" s="187">
        <v>53.223999999999997</v>
      </c>
      <c r="U19" s="187">
        <v>51.973999999999997</v>
      </c>
      <c r="V19" s="187">
        <v>459.00799999999998</v>
      </c>
      <c r="W19" s="187">
        <v>45.216000000000001</v>
      </c>
      <c r="X19" s="187">
        <v>28.643999999999998</v>
      </c>
      <c r="Y19" s="188">
        <v>155.71199999999999</v>
      </c>
      <c r="Z19" s="195">
        <v>40299</v>
      </c>
      <c r="AA19" s="12">
        <f t="shared" si="24"/>
        <v>44.437999999999874</v>
      </c>
      <c r="AB19" s="12">
        <f t="shared" si="25"/>
        <v>17.589999999999918</v>
      </c>
      <c r="AC19" s="12">
        <f t="shared" si="26"/>
        <v>2.036999999999999</v>
      </c>
      <c r="AD19" s="12">
        <f t="shared" si="27"/>
        <v>-2.3860000000000028</v>
      </c>
      <c r="AE19" s="12">
        <f t="shared" si="28"/>
        <v>-0.80599999999999739</v>
      </c>
      <c r="AF19" s="12">
        <f t="shared" si="29"/>
        <v>18.814999999999998</v>
      </c>
      <c r="AG19" s="12">
        <f t="shared" si="30"/>
        <v>1.5749999999999886</v>
      </c>
      <c r="AH19" s="12">
        <f t="shared" si="31"/>
        <v>2.7049999999999983</v>
      </c>
      <c r="AI19" s="12">
        <f t="shared" si="32"/>
        <v>1.0560000000000009</v>
      </c>
      <c r="AJ19" s="12">
        <f t="shared" si="33"/>
        <v>1.6580000000000013</v>
      </c>
      <c r="AK19" s="12">
        <f t="shared" si="34"/>
        <v>-0.60199999999999676</v>
      </c>
      <c r="AL19" s="12">
        <f t="shared" si="35"/>
        <v>2.9839999999999982</v>
      </c>
      <c r="AM19" s="12">
        <f t="shared" si="36"/>
        <v>7.6819999999999879</v>
      </c>
      <c r="AN19" s="12">
        <f t="shared" si="37"/>
        <v>0.61199999999999477</v>
      </c>
      <c r="AO19" s="12">
        <f t="shared" si="38"/>
        <v>-0.51200000000000045</v>
      </c>
      <c r="AP19" s="12">
        <f t="shared" si="39"/>
        <v>2.2710000000000008</v>
      </c>
      <c r="AQ19" s="12">
        <f t="shared" si="40"/>
        <v>4.11099999999999</v>
      </c>
      <c r="AR19" s="12">
        <f t="shared" si="41"/>
        <v>0.19599999999999795</v>
      </c>
      <c r="AS19" s="12">
        <f t="shared" si="42"/>
        <v>2.4409999999999954</v>
      </c>
      <c r="AT19" s="12">
        <f t="shared" si="43"/>
        <v>-0.96700000000000585</v>
      </c>
      <c r="AU19" s="12">
        <f t="shared" si="44"/>
        <v>9.9169999999999732</v>
      </c>
      <c r="AV19" s="12">
        <f t="shared" si="45"/>
        <v>2.7109999999999985</v>
      </c>
      <c r="AW19" s="12">
        <f t="shared" si="46"/>
        <v>3.3679999999999986</v>
      </c>
      <c r="AX19" s="12">
        <f t="shared" si="47"/>
        <v>0.33799999999999386</v>
      </c>
      <c r="AY19" s="195">
        <v>40299</v>
      </c>
      <c r="AZ19" s="11">
        <f t="shared" si="48"/>
        <v>2.5787799338214734E-2</v>
      </c>
      <c r="BA19" s="11">
        <f t="shared" si="49"/>
        <v>1.2119550164189086E-2</v>
      </c>
      <c r="BB19" s="11">
        <f t="shared" si="50"/>
        <v>6.708160442600275E-2</v>
      </c>
      <c r="BC19" s="11">
        <f t="shared" si="51"/>
        <v>-3.8320083514012726E-2</v>
      </c>
      <c r="BD19" s="11">
        <f t="shared" si="52"/>
        <v>-8.9205671090057947E-3</v>
      </c>
      <c r="BE19" s="11">
        <f t="shared" si="53"/>
        <v>4.208099053037917E-2</v>
      </c>
      <c r="BF19" s="11">
        <f t="shared" si="54"/>
        <v>2.4510948223539719E-2</v>
      </c>
      <c r="BG19" s="11">
        <f t="shared" si="55"/>
        <v>2.2366277771806109E-2</v>
      </c>
      <c r="BH19" s="11">
        <f t="shared" si="56"/>
        <v>4.9976336961665924E-2</v>
      </c>
      <c r="BI19" s="11">
        <f t="shared" si="57"/>
        <v>3.5151695041024444E-2</v>
      </c>
      <c r="BJ19" s="11">
        <f t="shared" si="58"/>
        <v>-1.7126600284494975E-2</v>
      </c>
      <c r="BK19" s="11">
        <f t="shared" si="59"/>
        <v>0.11251461106293115</v>
      </c>
      <c r="BL19" s="11">
        <f t="shared" si="60"/>
        <v>3.6188735419924845E-2</v>
      </c>
      <c r="BM19" s="11">
        <f t="shared" si="61"/>
        <v>6.9526492774696358E-3</v>
      </c>
      <c r="BN19" s="11">
        <f t="shared" si="62"/>
        <v>-6.0112946591055483E-3</v>
      </c>
      <c r="BO19" s="11">
        <f t="shared" si="63"/>
        <v>2.5632343480174624E-2</v>
      </c>
      <c r="BP19" s="11">
        <f t="shared" si="64"/>
        <v>4.1846924337584746E-2</v>
      </c>
      <c r="BQ19" s="11">
        <f t="shared" si="65"/>
        <v>2.6971982165464592E-3</v>
      </c>
      <c r="BR19" s="11">
        <f t="shared" si="66"/>
        <v>4.8067266604966186E-2</v>
      </c>
      <c r="BS19" s="11">
        <f t="shared" si="67"/>
        <v>-1.8265616440943822E-2</v>
      </c>
      <c r="BT19" s="11">
        <f t="shared" si="68"/>
        <v>2.2082384193849336E-2</v>
      </c>
      <c r="BU19" s="11">
        <f t="shared" si="69"/>
        <v>6.3780731678626079E-2</v>
      </c>
      <c r="BV19" s="11">
        <f t="shared" si="70"/>
        <v>0.13324893179300523</v>
      </c>
      <c r="BW19" s="11">
        <f t="shared" si="71"/>
        <v>2.1753961409245459E-3</v>
      </c>
    </row>
    <row r="20" spans="1:75" ht="18.75" x14ac:dyDescent="0.3">
      <c r="A20" s="195">
        <v>40330</v>
      </c>
      <c r="B20" s="187">
        <v>1771.643</v>
      </c>
      <c r="C20" s="187">
        <v>1473.1179999999999</v>
      </c>
      <c r="D20" s="187">
        <v>31.741</v>
      </c>
      <c r="E20" s="187">
        <v>60.146999999999998</v>
      </c>
      <c r="F20" s="187">
        <v>89.566999999999993</v>
      </c>
      <c r="G20" s="187">
        <v>466.23099999999999</v>
      </c>
      <c r="H20" s="187">
        <v>65.814999999999998</v>
      </c>
      <c r="I20" s="187">
        <v>125.047</v>
      </c>
      <c r="J20" s="187">
        <v>22.245999999999999</v>
      </c>
      <c r="K20" s="187">
        <v>50.329000000000001</v>
      </c>
      <c r="L20" s="187">
        <v>34.470999999999997</v>
      </c>
      <c r="M20" s="187">
        <v>28.59</v>
      </c>
      <c r="N20" s="187">
        <v>221.02500000000001</v>
      </c>
      <c r="O20" s="187">
        <v>89.251999999999995</v>
      </c>
      <c r="P20" s="187">
        <v>84.73</v>
      </c>
      <c r="Q20" s="187">
        <v>91.766000000000005</v>
      </c>
      <c r="R20" s="187">
        <v>103.54600000000001</v>
      </c>
      <c r="S20" s="187">
        <v>73.685000000000002</v>
      </c>
      <c r="T20" s="187">
        <v>53.302</v>
      </c>
      <c r="U20" s="187">
        <v>51.350999999999999</v>
      </c>
      <c r="V20" s="187">
        <v>459.96199999999999</v>
      </c>
      <c r="W20" s="187">
        <v>45.323</v>
      </c>
      <c r="X20" s="187">
        <v>28.876999999999999</v>
      </c>
      <c r="Y20" s="188">
        <v>160.096</v>
      </c>
      <c r="Z20" s="195">
        <v>40330</v>
      </c>
      <c r="AA20" s="12">
        <f t="shared" si="24"/>
        <v>46.740000000000009</v>
      </c>
      <c r="AB20" s="12">
        <f t="shared" si="25"/>
        <v>22.423000000000002</v>
      </c>
      <c r="AC20" s="12">
        <f t="shared" si="26"/>
        <v>2.3659999999999997</v>
      </c>
      <c r="AD20" s="12">
        <f t="shared" si="27"/>
        <v>-2.1180000000000021</v>
      </c>
      <c r="AE20" s="12">
        <f t="shared" si="28"/>
        <v>0.30299999999999727</v>
      </c>
      <c r="AF20" s="12">
        <f t="shared" si="29"/>
        <v>20.067999999999984</v>
      </c>
      <c r="AG20" s="12">
        <f t="shared" si="30"/>
        <v>0.82299999999999329</v>
      </c>
      <c r="AH20" s="12">
        <f t="shared" si="31"/>
        <v>3.4350000000000023</v>
      </c>
      <c r="AI20" s="12">
        <f t="shared" si="32"/>
        <v>0.6369999999999969</v>
      </c>
      <c r="AJ20" s="12">
        <f t="shared" si="33"/>
        <v>0.8370000000000033</v>
      </c>
      <c r="AK20" s="12">
        <f t="shared" si="34"/>
        <v>-0.76100000000000279</v>
      </c>
      <c r="AL20" s="12">
        <f t="shared" si="35"/>
        <v>2.6509999999999998</v>
      </c>
      <c r="AM20" s="12">
        <f t="shared" si="36"/>
        <v>5.5630000000000166</v>
      </c>
      <c r="AN20" s="12">
        <f t="shared" si="37"/>
        <v>0.96899999999999409</v>
      </c>
      <c r="AO20" s="12">
        <f t="shared" si="38"/>
        <v>-0.53699999999999193</v>
      </c>
      <c r="AP20" s="12">
        <f t="shared" si="39"/>
        <v>2.527000000000001</v>
      </c>
      <c r="AQ20" s="12">
        <f t="shared" si="40"/>
        <v>3.7040000000000077</v>
      </c>
      <c r="AR20" s="12">
        <f t="shared" si="41"/>
        <v>1.5970000000000084</v>
      </c>
      <c r="AS20" s="12">
        <f t="shared" si="42"/>
        <v>2.9699999999999989</v>
      </c>
      <c r="AT20" s="12">
        <f t="shared" si="43"/>
        <v>0.11699999999999733</v>
      </c>
      <c r="AU20" s="12">
        <f t="shared" si="44"/>
        <v>12.255999999999972</v>
      </c>
      <c r="AV20" s="12">
        <f t="shared" si="45"/>
        <v>2.2259999999999991</v>
      </c>
      <c r="AW20" s="12">
        <f t="shared" si="46"/>
        <v>3.7699999999999996</v>
      </c>
      <c r="AX20" s="12">
        <f t="shared" si="47"/>
        <v>-2.0200000000000102</v>
      </c>
      <c r="AY20" s="195">
        <v>40330</v>
      </c>
      <c r="AZ20" s="11">
        <f t="shared" si="48"/>
        <v>2.7097175899166492E-2</v>
      </c>
      <c r="BA20" s="11">
        <f t="shared" si="49"/>
        <v>1.5456729360754595E-2</v>
      </c>
      <c r="BB20" s="11">
        <f t="shared" si="50"/>
        <v>8.0544680851063921E-2</v>
      </c>
      <c r="BC20" s="11">
        <f t="shared" si="51"/>
        <v>-3.4015899783184755E-2</v>
      </c>
      <c r="BD20" s="11">
        <f t="shared" si="52"/>
        <v>3.394425524287481E-3</v>
      </c>
      <c r="BE20" s="11">
        <f t="shared" si="53"/>
        <v>4.4979077153417091E-2</v>
      </c>
      <c r="BF20" s="11">
        <f t="shared" si="54"/>
        <v>1.2663096996553325E-2</v>
      </c>
      <c r="BG20" s="11">
        <f t="shared" si="55"/>
        <v>2.8245567871591604E-2</v>
      </c>
      <c r="BH20" s="11">
        <f t="shared" si="56"/>
        <v>2.947845804988658E-2</v>
      </c>
      <c r="BI20" s="11">
        <f t="shared" si="57"/>
        <v>1.6911824133193365E-2</v>
      </c>
      <c r="BJ20" s="11">
        <f t="shared" si="58"/>
        <v>-2.1599682107175333E-2</v>
      </c>
      <c r="BK20" s="11">
        <f t="shared" si="59"/>
        <v>0.10220131847796754</v>
      </c>
      <c r="BL20" s="11">
        <f t="shared" si="60"/>
        <v>2.5818937910165207E-2</v>
      </c>
      <c r="BM20" s="11">
        <f t="shared" si="61"/>
        <v>1.0976065607194885E-2</v>
      </c>
      <c r="BN20" s="11">
        <f t="shared" si="62"/>
        <v>-6.2978643554949532E-3</v>
      </c>
      <c r="BO20" s="11">
        <f t="shared" si="63"/>
        <v>2.8317215567184695E-2</v>
      </c>
      <c r="BP20" s="11">
        <f t="shared" si="64"/>
        <v>3.7098615812984681E-2</v>
      </c>
      <c r="BQ20" s="11">
        <f t="shared" si="65"/>
        <v>2.2153479081123084E-2</v>
      </c>
      <c r="BR20" s="11">
        <f t="shared" si="66"/>
        <v>5.9008185647301925E-2</v>
      </c>
      <c r="BS20" s="11">
        <f t="shared" si="67"/>
        <v>2.2836397704648626E-3</v>
      </c>
      <c r="BT20" s="11">
        <f t="shared" si="68"/>
        <v>2.7375107771618001E-2</v>
      </c>
      <c r="BU20" s="11">
        <f t="shared" si="69"/>
        <v>5.1650926978676015E-2</v>
      </c>
      <c r="BV20" s="11">
        <f t="shared" si="70"/>
        <v>0.15015732664197246</v>
      </c>
      <c r="BW20" s="11">
        <f t="shared" si="71"/>
        <v>-1.2460213674159282E-2</v>
      </c>
    </row>
    <row r="21" spans="1:75" ht="18.75" x14ac:dyDescent="0.3">
      <c r="A21" s="195">
        <v>40360</v>
      </c>
      <c r="B21" s="187">
        <v>1775.221</v>
      </c>
      <c r="C21" s="187">
        <v>1476.3689999999999</v>
      </c>
      <c r="D21" s="187">
        <v>30.567</v>
      </c>
      <c r="E21" s="187">
        <v>60.146999999999998</v>
      </c>
      <c r="F21" s="187">
        <v>90.394999999999996</v>
      </c>
      <c r="G21" s="187">
        <v>466.45499999999998</v>
      </c>
      <c r="H21" s="187">
        <v>65.272000000000006</v>
      </c>
      <c r="I21" s="187">
        <v>125.871</v>
      </c>
      <c r="J21" s="187">
        <v>22.515000000000001</v>
      </c>
      <c r="K21" s="187">
        <v>50.597999999999999</v>
      </c>
      <c r="L21" s="187">
        <v>34.042999999999999</v>
      </c>
      <c r="M21" s="187">
        <v>27.69</v>
      </c>
      <c r="N21" s="187">
        <v>219.702</v>
      </c>
      <c r="O21" s="187">
        <v>89.641999999999996</v>
      </c>
      <c r="P21" s="187">
        <v>85.463999999999999</v>
      </c>
      <c r="Q21" s="187">
        <v>91.138000000000005</v>
      </c>
      <c r="R21" s="187">
        <v>102.70399999999999</v>
      </c>
      <c r="S21" s="187">
        <v>73.125</v>
      </c>
      <c r="T21" s="187">
        <v>53.058</v>
      </c>
      <c r="U21" s="187">
        <v>51.289000000000001</v>
      </c>
      <c r="V21" s="187">
        <v>460.33</v>
      </c>
      <c r="W21" s="187">
        <v>46.167000000000002</v>
      </c>
      <c r="X21" s="187">
        <v>28.673999999999999</v>
      </c>
      <c r="Y21" s="188">
        <v>161.66200000000001</v>
      </c>
      <c r="Z21" s="195">
        <v>40360</v>
      </c>
      <c r="AA21" s="12">
        <f t="shared" si="24"/>
        <v>52.271999999999935</v>
      </c>
      <c r="AB21" s="12">
        <f t="shared" si="25"/>
        <v>27.020999999999958</v>
      </c>
      <c r="AC21" s="12">
        <f t="shared" si="26"/>
        <v>1.4780000000000015</v>
      </c>
      <c r="AD21" s="12">
        <f t="shared" si="27"/>
        <v>-2.1170000000000044</v>
      </c>
      <c r="AE21" s="12">
        <f t="shared" si="28"/>
        <v>1.7449999999999903</v>
      </c>
      <c r="AF21" s="12">
        <f t="shared" si="29"/>
        <v>20.314999999999998</v>
      </c>
      <c r="AG21" s="12">
        <f t="shared" si="30"/>
        <v>0.69700000000000273</v>
      </c>
      <c r="AH21" s="12">
        <f t="shared" si="31"/>
        <v>3.3819999999999908</v>
      </c>
      <c r="AI21" s="12">
        <f t="shared" si="32"/>
        <v>0.20200000000000173</v>
      </c>
      <c r="AJ21" s="12">
        <f t="shared" si="33"/>
        <v>0.27899999999999636</v>
      </c>
      <c r="AK21" s="12">
        <f t="shared" si="34"/>
        <v>-1.1550000000000011</v>
      </c>
      <c r="AL21" s="12">
        <f t="shared" si="35"/>
        <v>1.7210000000000001</v>
      </c>
      <c r="AM21" s="12">
        <f t="shared" si="36"/>
        <v>5.7139999999999986</v>
      </c>
      <c r="AN21" s="12">
        <f t="shared" si="37"/>
        <v>0.66700000000000159</v>
      </c>
      <c r="AO21" s="12">
        <f t="shared" si="38"/>
        <v>6.3000000000002387E-2</v>
      </c>
      <c r="AP21" s="12">
        <f t="shared" si="39"/>
        <v>3.1060000000000088</v>
      </c>
      <c r="AQ21" s="12">
        <f t="shared" si="40"/>
        <v>2.7530000000000001</v>
      </c>
      <c r="AR21" s="12">
        <f t="shared" si="41"/>
        <v>1.4449999999999932</v>
      </c>
      <c r="AS21" s="12">
        <f t="shared" si="42"/>
        <v>2.5020000000000024</v>
      </c>
      <c r="AT21" s="12">
        <f t="shared" si="43"/>
        <v>0.66400000000000148</v>
      </c>
      <c r="AU21" s="12">
        <f t="shared" si="44"/>
        <v>13.734999999999957</v>
      </c>
      <c r="AV21" s="12">
        <f t="shared" si="45"/>
        <v>2.5040000000000049</v>
      </c>
      <c r="AW21" s="12">
        <f t="shared" si="46"/>
        <v>3.7880000000000003</v>
      </c>
      <c r="AX21" s="12">
        <f t="shared" si="47"/>
        <v>-1.585000000000008</v>
      </c>
      <c r="AY21" s="195">
        <v>40360</v>
      </c>
      <c r="AZ21" s="11">
        <f t="shared" si="48"/>
        <v>3.0338680947607832E-2</v>
      </c>
      <c r="BA21" s="11">
        <f t="shared" si="49"/>
        <v>1.8643555584993976E-2</v>
      </c>
      <c r="BB21" s="11">
        <f t="shared" si="50"/>
        <v>5.080958437897487E-2</v>
      </c>
      <c r="BC21" s="11">
        <f t="shared" si="51"/>
        <v>-3.4000385455480009E-2</v>
      </c>
      <c r="BD21" s="11">
        <f t="shared" si="52"/>
        <v>1.9684151156232232E-2</v>
      </c>
      <c r="BE21" s="11">
        <f t="shared" si="53"/>
        <v>4.5535033845877981E-2</v>
      </c>
      <c r="BF21" s="11">
        <f t="shared" si="54"/>
        <v>1.07936507936508E-2</v>
      </c>
      <c r="BG21" s="11">
        <f t="shared" si="55"/>
        <v>2.7610642588314027E-2</v>
      </c>
      <c r="BH21" s="11">
        <f t="shared" si="56"/>
        <v>9.0530184197554764E-3</v>
      </c>
      <c r="BI21" s="11">
        <f t="shared" si="57"/>
        <v>5.5446252906456994E-3</v>
      </c>
      <c r="BJ21" s="11">
        <f t="shared" si="58"/>
        <v>-3.2814364452525724E-2</v>
      </c>
      <c r="BK21" s="11">
        <f t="shared" si="59"/>
        <v>6.6271323501097434E-2</v>
      </c>
      <c r="BL21" s="11">
        <f t="shared" si="60"/>
        <v>2.6702431912069891E-2</v>
      </c>
      <c r="BM21" s="11">
        <f t="shared" si="61"/>
        <v>7.4964877774656991E-3</v>
      </c>
      <c r="BN21" s="11">
        <f t="shared" si="62"/>
        <v>7.3769627990305509E-4</v>
      </c>
      <c r="BO21" s="11">
        <f t="shared" si="63"/>
        <v>3.5282624500181825E-2</v>
      </c>
      <c r="BP21" s="11">
        <f t="shared" si="64"/>
        <v>2.7543496313193527E-2</v>
      </c>
      <c r="BQ21" s="11">
        <f t="shared" si="65"/>
        <v>2.0159040178571397E-2</v>
      </c>
      <c r="BR21" s="11">
        <f t="shared" si="66"/>
        <v>4.9489674816045603E-2</v>
      </c>
      <c r="BS21" s="11">
        <f t="shared" si="67"/>
        <v>1.3116049382716044E-2</v>
      </c>
      <c r="BT21" s="11">
        <f t="shared" si="68"/>
        <v>3.0754934560395686E-2</v>
      </c>
      <c r="BU21" s="11">
        <f t="shared" si="69"/>
        <v>5.7348326958752471E-2</v>
      </c>
      <c r="BV21" s="11">
        <f t="shared" si="70"/>
        <v>0.15221409627903237</v>
      </c>
      <c r="BW21" s="11">
        <f t="shared" si="71"/>
        <v>-9.7092136455800837E-3</v>
      </c>
    </row>
    <row r="22" spans="1:75" ht="18.75" x14ac:dyDescent="0.3">
      <c r="A22" s="195">
        <v>40391</v>
      </c>
      <c r="B22" s="187">
        <v>1785.9849999999999</v>
      </c>
      <c r="C22" s="187">
        <v>1481.402</v>
      </c>
      <c r="D22" s="187">
        <v>29.481000000000002</v>
      </c>
      <c r="E22" s="187">
        <v>60.709000000000003</v>
      </c>
      <c r="F22" s="187">
        <v>90.688000000000002</v>
      </c>
      <c r="G22" s="187">
        <v>468.24</v>
      </c>
      <c r="H22" s="187">
        <v>65.557000000000002</v>
      </c>
      <c r="I22" s="187">
        <v>126.319</v>
      </c>
      <c r="J22" s="187">
        <v>23.132000000000001</v>
      </c>
      <c r="K22" s="187">
        <v>52.155999999999999</v>
      </c>
      <c r="L22" s="187">
        <v>34.054000000000002</v>
      </c>
      <c r="M22" s="187">
        <v>26.71</v>
      </c>
      <c r="N22" s="187">
        <v>220.202</v>
      </c>
      <c r="O22" s="187">
        <v>90.034999999999997</v>
      </c>
      <c r="P22" s="187">
        <v>86.361999999999995</v>
      </c>
      <c r="Q22" s="187">
        <v>91.245000000000005</v>
      </c>
      <c r="R22" s="187">
        <v>102.63200000000001</v>
      </c>
      <c r="S22" s="187">
        <v>73.355000000000004</v>
      </c>
      <c r="T22" s="187">
        <v>52.948999999999998</v>
      </c>
      <c r="U22" s="187">
        <v>51.831000000000003</v>
      </c>
      <c r="V22" s="187">
        <v>462.05599999999998</v>
      </c>
      <c r="W22" s="187">
        <v>46.973999999999997</v>
      </c>
      <c r="X22" s="187">
        <v>29.695</v>
      </c>
      <c r="Y22" s="188">
        <v>160.56299999999999</v>
      </c>
      <c r="Z22" s="195">
        <v>40391</v>
      </c>
      <c r="AA22" s="12">
        <f t="shared" si="24"/>
        <v>65.336000000000013</v>
      </c>
      <c r="AB22" s="12">
        <f t="shared" si="25"/>
        <v>32.774000000000115</v>
      </c>
      <c r="AC22" s="12">
        <f t="shared" si="26"/>
        <v>0.95800000000000196</v>
      </c>
      <c r="AD22" s="12">
        <f t="shared" si="27"/>
        <v>-1.2929999999999993</v>
      </c>
      <c r="AE22" s="12">
        <f t="shared" si="28"/>
        <v>1.7800000000000011</v>
      </c>
      <c r="AF22" s="12">
        <f t="shared" si="29"/>
        <v>21.609000000000037</v>
      </c>
      <c r="AG22" s="12">
        <f t="shared" si="30"/>
        <v>0.87900000000000489</v>
      </c>
      <c r="AH22" s="12">
        <f t="shared" si="31"/>
        <v>3.9560000000000031</v>
      </c>
      <c r="AI22" s="12">
        <f t="shared" si="32"/>
        <v>1.1120000000000019</v>
      </c>
      <c r="AJ22" s="12">
        <f t="shared" si="33"/>
        <v>0.91499999999999915</v>
      </c>
      <c r="AK22" s="12">
        <f t="shared" si="34"/>
        <v>-1.5129999999999981</v>
      </c>
      <c r="AL22" s="12">
        <f t="shared" si="35"/>
        <v>0.97800000000000153</v>
      </c>
      <c r="AM22" s="12">
        <f t="shared" si="36"/>
        <v>7.1539999999999964</v>
      </c>
      <c r="AN22" s="12">
        <f t="shared" si="37"/>
        <v>1.7509999999999906</v>
      </c>
      <c r="AO22" s="12">
        <f t="shared" si="38"/>
        <v>1.2519999999999953</v>
      </c>
      <c r="AP22" s="12">
        <f t="shared" si="39"/>
        <v>4.13900000000001</v>
      </c>
      <c r="AQ22" s="12">
        <f t="shared" si="40"/>
        <v>3.4930000000000092</v>
      </c>
      <c r="AR22" s="12">
        <f t="shared" si="41"/>
        <v>3.2490000000000094</v>
      </c>
      <c r="AS22" s="12">
        <f t="shared" si="42"/>
        <v>1.9519999999999982</v>
      </c>
      <c r="AT22" s="12">
        <f t="shared" si="43"/>
        <v>1.1620000000000061</v>
      </c>
      <c r="AU22" s="12">
        <f t="shared" si="44"/>
        <v>16.500999999999976</v>
      </c>
      <c r="AV22" s="12">
        <f t="shared" si="45"/>
        <v>3.7809999999999988</v>
      </c>
      <c r="AW22" s="12">
        <f t="shared" si="46"/>
        <v>4.6529999999999987</v>
      </c>
      <c r="AX22" s="12">
        <f t="shared" si="47"/>
        <v>0.87299999999999045</v>
      </c>
      <c r="AY22" s="195">
        <v>40391</v>
      </c>
      <c r="AZ22" s="11">
        <f t="shared" si="48"/>
        <v>3.7971718810751121E-2</v>
      </c>
      <c r="BA22" s="11">
        <f t="shared" si="49"/>
        <v>2.2624165762362702E-2</v>
      </c>
      <c r="BB22" s="11">
        <f t="shared" si="50"/>
        <v>3.3586929846089131E-2</v>
      </c>
      <c r="BC22" s="11">
        <f t="shared" si="51"/>
        <v>-2.0854165994645291E-2</v>
      </c>
      <c r="BD22" s="11">
        <f t="shared" si="52"/>
        <v>2.0020695550456713E-2</v>
      </c>
      <c r="BE22" s="11">
        <f t="shared" si="53"/>
        <v>4.8382221565453465E-2</v>
      </c>
      <c r="BF22" s="11">
        <f t="shared" si="54"/>
        <v>1.3590401682179509E-2</v>
      </c>
      <c r="BG22" s="11">
        <f t="shared" si="55"/>
        <v>3.233003440582527E-2</v>
      </c>
      <c r="BH22" s="11">
        <f t="shared" si="56"/>
        <v>5.0499545867393358E-2</v>
      </c>
      <c r="BI22" s="11">
        <f t="shared" si="57"/>
        <v>1.7856794363888318E-2</v>
      </c>
      <c r="BJ22" s="11">
        <f t="shared" si="58"/>
        <v>-4.2539432620125384E-2</v>
      </c>
      <c r="BK22" s="11">
        <f t="shared" si="59"/>
        <v>3.8007150629566278E-2</v>
      </c>
      <c r="BL22" s="11">
        <f t="shared" si="60"/>
        <v>3.3579287296759297E-2</v>
      </c>
      <c r="BM22" s="11">
        <f t="shared" si="61"/>
        <v>1.9833718454079996E-2</v>
      </c>
      <c r="BN22" s="11">
        <f t="shared" si="62"/>
        <v>1.471037480907067E-2</v>
      </c>
      <c r="BO22" s="11">
        <f t="shared" si="63"/>
        <v>4.7516818588845933E-2</v>
      </c>
      <c r="BP22" s="11">
        <f t="shared" si="64"/>
        <v>3.5233359222909266E-2</v>
      </c>
      <c r="BQ22" s="11">
        <f t="shared" si="65"/>
        <v>4.6344107494365794E-2</v>
      </c>
      <c r="BR22" s="11">
        <f t="shared" si="66"/>
        <v>3.8276761378120305E-2</v>
      </c>
      <c r="BS22" s="11">
        <f t="shared" si="67"/>
        <v>2.2933154394205735E-2</v>
      </c>
      <c r="BT22" s="11">
        <f t="shared" si="68"/>
        <v>3.7034709519587983E-2</v>
      </c>
      <c r="BU22" s="11">
        <f t="shared" si="69"/>
        <v>8.7537332438126558E-2</v>
      </c>
      <c r="BV22" s="11">
        <f t="shared" si="70"/>
        <v>0.18580784282405549</v>
      </c>
      <c r="BW22" s="11">
        <f t="shared" si="71"/>
        <v>5.4668420063872514E-3</v>
      </c>
    </row>
    <row r="23" spans="1:75" ht="18.75" x14ac:dyDescent="0.3">
      <c r="A23" s="195">
        <v>40422</v>
      </c>
      <c r="B23" s="187">
        <v>1792.8720000000001</v>
      </c>
      <c r="C23" s="187">
        <v>1488.511</v>
      </c>
      <c r="D23" s="187">
        <v>29.42</v>
      </c>
      <c r="E23" s="187">
        <v>61.314999999999998</v>
      </c>
      <c r="F23" s="187">
        <v>91.980999999999995</v>
      </c>
      <c r="G23" s="187">
        <v>470.75599999999997</v>
      </c>
      <c r="H23" s="187">
        <v>66.028999999999996</v>
      </c>
      <c r="I23" s="187">
        <v>126.24299999999999</v>
      </c>
      <c r="J23" s="187">
        <v>23.445</v>
      </c>
      <c r="K23" s="187">
        <v>53.783999999999999</v>
      </c>
      <c r="L23" s="187">
        <v>34.133000000000003</v>
      </c>
      <c r="M23" s="187">
        <v>26.683</v>
      </c>
      <c r="N23" s="187">
        <v>220.02199999999999</v>
      </c>
      <c r="O23" s="187">
        <v>89.043000000000006</v>
      </c>
      <c r="P23" s="187">
        <v>86.427000000000007</v>
      </c>
      <c r="Q23" s="187">
        <v>88.977000000000004</v>
      </c>
      <c r="R23" s="187">
        <v>105.89100000000001</v>
      </c>
      <c r="S23" s="187">
        <v>73.683000000000007</v>
      </c>
      <c r="T23" s="187">
        <v>53.1</v>
      </c>
      <c r="U23" s="187">
        <v>53.167000000000002</v>
      </c>
      <c r="V23" s="187">
        <v>464.50200000000001</v>
      </c>
      <c r="W23" s="187">
        <v>47.338999999999999</v>
      </c>
      <c r="X23" s="187">
        <v>30.7</v>
      </c>
      <c r="Y23" s="188">
        <v>158.14699999999999</v>
      </c>
      <c r="Z23" s="195">
        <v>40422</v>
      </c>
      <c r="AA23" s="12">
        <f t="shared" si="24"/>
        <v>65.371000000000095</v>
      </c>
      <c r="AB23" s="12">
        <f t="shared" si="25"/>
        <v>36.018000000000029</v>
      </c>
      <c r="AC23" s="12">
        <f t="shared" si="26"/>
        <v>0.70000000000000284</v>
      </c>
      <c r="AD23" s="12">
        <f t="shared" si="27"/>
        <v>-0.36100000000000421</v>
      </c>
      <c r="AE23" s="12">
        <f t="shared" si="28"/>
        <v>2.4439999999999884</v>
      </c>
      <c r="AF23" s="12">
        <f t="shared" si="29"/>
        <v>21.708999999999946</v>
      </c>
      <c r="AG23" s="12">
        <f t="shared" si="30"/>
        <v>0.95499999999999829</v>
      </c>
      <c r="AH23" s="12">
        <f t="shared" si="31"/>
        <v>4.3069999999999879</v>
      </c>
      <c r="AI23" s="12">
        <f t="shared" si="32"/>
        <v>1.3569999999999993</v>
      </c>
      <c r="AJ23" s="12">
        <f t="shared" si="33"/>
        <v>0.5379999999999967</v>
      </c>
      <c r="AK23" s="12">
        <f t="shared" si="34"/>
        <v>-1.8339999999999961</v>
      </c>
      <c r="AL23" s="12">
        <f t="shared" si="35"/>
        <v>1.1219999999999999</v>
      </c>
      <c r="AM23" s="12">
        <f t="shared" si="36"/>
        <v>8.0509999999999877</v>
      </c>
      <c r="AN23" s="12">
        <f t="shared" si="37"/>
        <v>2.230000000000004</v>
      </c>
      <c r="AO23" s="12">
        <f t="shared" si="38"/>
        <v>1.5180000000000007</v>
      </c>
      <c r="AP23" s="12">
        <f t="shared" si="39"/>
        <v>2.0490000000000066</v>
      </c>
      <c r="AQ23" s="12">
        <f t="shared" si="40"/>
        <v>3.811000000000007</v>
      </c>
      <c r="AR23" s="12">
        <f t="shared" si="41"/>
        <v>4.4400000000000119</v>
      </c>
      <c r="AS23" s="12">
        <f t="shared" si="42"/>
        <v>1.6870000000000047</v>
      </c>
      <c r="AT23" s="12">
        <f t="shared" si="43"/>
        <v>1.4890000000000043</v>
      </c>
      <c r="AU23" s="12">
        <f t="shared" si="44"/>
        <v>14.189000000000021</v>
      </c>
      <c r="AV23" s="12">
        <f t="shared" si="45"/>
        <v>4.1280000000000001</v>
      </c>
      <c r="AW23" s="12">
        <f t="shared" si="46"/>
        <v>4.7699999999999996</v>
      </c>
      <c r="AX23" s="12">
        <f t="shared" si="47"/>
        <v>2.0489999999999782</v>
      </c>
      <c r="AY23" s="195">
        <v>40422</v>
      </c>
      <c r="AZ23" s="11">
        <f t="shared" si="48"/>
        <v>3.7841367385605063E-2</v>
      </c>
      <c r="BA23" s="11">
        <f t="shared" si="49"/>
        <v>2.4797365632743151E-2</v>
      </c>
      <c r="BB23" s="11">
        <f t="shared" si="50"/>
        <v>2.4373259052924867E-2</v>
      </c>
      <c r="BC23" s="11">
        <f t="shared" si="51"/>
        <v>-5.8531681691420534E-3</v>
      </c>
      <c r="BD23" s="11">
        <f t="shared" si="52"/>
        <v>2.7295978198956794E-2</v>
      </c>
      <c r="BE23" s="11">
        <f t="shared" si="53"/>
        <v>4.8344605353114467E-2</v>
      </c>
      <c r="BF23" s="11">
        <f t="shared" si="54"/>
        <v>1.4675600086055951E-2</v>
      </c>
      <c r="BG23" s="11">
        <f t="shared" si="55"/>
        <v>3.5321808161658419E-2</v>
      </c>
      <c r="BH23" s="11">
        <f t="shared" si="56"/>
        <v>6.1436073886273146E-2</v>
      </c>
      <c r="BI23" s="11">
        <f t="shared" si="57"/>
        <v>1.010404537430043E-2</v>
      </c>
      <c r="BJ23" s="11">
        <f t="shared" si="58"/>
        <v>-5.0991186365279217E-2</v>
      </c>
      <c r="BK23" s="11">
        <f t="shared" si="59"/>
        <v>4.3894996283400545E-2</v>
      </c>
      <c r="BL23" s="11">
        <f t="shared" si="60"/>
        <v>3.7981610692028545E-2</v>
      </c>
      <c r="BM23" s="11">
        <f t="shared" si="61"/>
        <v>2.5687397048829164E-2</v>
      </c>
      <c r="BN23" s="11">
        <f t="shared" si="62"/>
        <v>1.7877963466770286E-2</v>
      </c>
      <c r="BO23" s="11">
        <f t="shared" si="63"/>
        <v>2.357123136388739E-2</v>
      </c>
      <c r="BP23" s="11">
        <f t="shared" si="64"/>
        <v>3.7333463949843271E-2</v>
      </c>
      <c r="BQ23" s="11">
        <f t="shared" si="65"/>
        <v>6.4122005112430269E-2</v>
      </c>
      <c r="BR23" s="11">
        <f t="shared" si="66"/>
        <v>3.2812712738023553E-2</v>
      </c>
      <c r="BS23" s="11">
        <f t="shared" si="67"/>
        <v>2.8813034560161155E-2</v>
      </c>
      <c r="BT23" s="11">
        <f t="shared" si="68"/>
        <v>3.1509194715675592E-2</v>
      </c>
      <c r="BU23" s="11">
        <f t="shared" si="69"/>
        <v>9.5531230473721918E-2</v>
      </c>
      <c r="BV23" s="11">
        <f t="shared" si="70"/>
        <v>0.18395680678750481</v>
      </c>
      <c r="BW23" s="11">
        <f t="shared" si="71"/>
        <v>1.3126369332086218E-2</v>
      </c>
    </row>
    <row r="24" spans="1:75" ht="18.75" x14ac:dyDescent="0.3">
      <c r="A24" s="195">
        <v>40452</v>
      </c>
      <c r="B24" s="187">
        <v>1804.1210000000001</v>
      </c>
      <c r="C24" s="187">
        <v>1497.05</v>
      </c>
      <c r="D24" s="187">
        <v>29.338000000000001</v>
      </c>
      <c r="E24" s="187">
        <v>61.545000000000002</v>
      </c>
      <c r="F24" s="187">
        <v>92.241</v>
      </c>
      <c r="G24" s="187">
        <v>473.75900000000001</v>
      </c>
      <c r="H24" s="187">
        <v>66.662000000000006</v>
      </c>
      <c r="I24" s="187">
        <v>133.64699999999999</v>
      </c>
      <c r="J24" s="187">
        <v>23.931000000000001</v>
      </c>
      <c r="K24" s="187">
        <v>54.405999999999999</v>
      </c>
      <c r="L24" s="187">
        <v>34.396999999999998</v>
      </c>
      <c r="M24" s="187">
        <v>27.552</v>
      </c>
      <c r="N24" s="187">
        <v>221.56200000000001</v>
      </c>
      <c r="O24" s="187">
        <v>87.923000000000002</v>
      </c>
      <c r="P24" s="187">
        <v>86.575999999999993</v>
      </c>
      <c r="Q24" s="187">
        <v>89.070999999999998</v>
      </c>
      <c r="R24" s="187">
        <v>108.431</v>
      </c>
      <c r="S24" s="187">
        <v>75.171000000000006</v>
      </c>
      <c r="T24" s="187">
        <v>53.985999999999997</v>
      </c>
      <c r="U24" s="187">
        <v>53.584000000000003</v>
      </c>
      <c r="V24" s="187">
        <v>467.31299999999999</v>
      </c>
      <c r="W24" s="187">
        <v>46.26</v>
      </c>
      <c r="X24" s="187">
        <v>31.574999999999999</v>
      </c>
      <c r="Y24" s="188">
        <v>155.34800000000001</v>
      </c>
      <c r="Z24" s="195">
        <v>40452</v>
      </c>
      <c r="AA24" s="12">
        <f t="shared" si="24"/>
        <v>62.126000000000204</v>
      </c>
      <c r="AB24" s="12">
        <f t="shared" si="25"/>
        <v>40.089999999999918</v>
      </c>
      <c r="AC24" s="12">
        <f t="shared" si="26"/>
        <v>0.2759999999999998</v>
      </c>
      <c r="AD24" s="12">
        <f t="shared" si="27"/>
        <v>-0.20199999999999818</v>
      </c>
      <c r="AE24" s="12">
        <f t="shared" si="28"/>
        <v>2.4719999999999942</v>
      </c>
      <c r="AF24" s="12">
        <f t="shared" si="29"/>
        <v>21.295000000000016</v>
      </c>
      <c r="AG24" s="12">
        <f t="shared" si="30"/>
        <v>0.88700000000000045</v>
      </c>
      <c r="AH24" s="12">
        <f t="shared" si="31"/>
        <v>1.6310000000000002</v>
      </c>
      <c r="AI24" s="12">
        <f t="shared" si="32"/>
        <v>1.9350000000000023</v>
      </c>
      <c r="AJ24" s="12">
        <f t="shared" si="33"/>
        <v>1.3089999999999975</v>
      </c>
      <c r="AK24" s="12">
        <f t="shared" si="34"/>
        <v>-1.7370000000000019</v>
      </c>
      <c r="AL24" s="12">
        <f t="shared" si="35"/>
        <v>1.9250000000000007</v>
      </c>
      <c r="AM24" s="12">
        <f t="shared" si="36"/>
        <v>8.2079999999999984</v>
      </c>
      <c r="AN24" s="12">
        <f t="shared" si="37"/>
        <v>2.4519999999999982</v>
      </c>
      <c r="AO24" s="12">
        <f t="shared" si="38"/>
        <v>2.6459999999999866</v>
      </c>
      <c r="AP24" s="12">
        <f t="shared" si="39"/>
        <v>2.3199999999999932</v>
      </c>
      <c r="AQ24" s="12">
        <f t="shared" si="40"/>
        <v>2.8979999999999961</v>
      </c>
      <c r="AR24" s="12">
        <f t="shared" si="41"/>
        <v>5.3730000000000047</v>
      </c>
      <c r="AS24" s="12">
        <f t="shared" si="42"/>
        <v>2.0849999999999937</v>
      </c>
      <c r="AT24" s="12">
        <f t="shared" si="43"/>
        <v>1.8350000000000009</v>
      </c>
      <c r="AU24" s="12">
        <f t="shared" si="44"/>
        <v>14.022999999999968</v>
      </c>
      <c r="AV24" s="12">
        <f t="shared" si="45"/>
        <v>3.3369999999999962</v>
      </c>
      <c r="AW24" s="12">
        <f t="shared" si="46"/>
        <v>4.902000000000001</v>
      </c>
      <c r="AX24" s="12">
        <f t="shared" si="47"/>
        <v>-0.90599999999997749</v>
      </c>
      <c r="AY24" s="195">
        <v>40452</v>
      </c>
      <c r="AZ24" s="11">
        <f t="shared" si="48"/>
        <v>3.566370741592273E-2</v>
      </c>
      <c r="BA24" s="11">
        <f t="shared" si="49"/>
        <v>2.751619811113537E-2</v>
      </c>
      <c r="BB24" s="11">
        <f t="shared" si="50"/>
        <v>9.4969375817217649E-3</v>
      </c>
      <c r="BC24" s="11">
        <f t="shared" si="51"/>
        <v>-3.2714139958216482E-3</v>
      </c>
      <c r="BD24" s="11">
        <f t="shared" si="52"/>
        <v>2.7537345854359518E-2</v>
      </c>
      <c r="BE24" s="11">
        <f t="shared" si="53"/>
        <v>4.7064517840093467E-2</v>
      </c>
      <c r="BF24" s="11">
        <f t="shared" si="54"/>
        <v>1.3485366780691788E-2</v>
      </c>
      <c r="BG24" s="11">
        <f t="shared" si="55"/>
        <v>1.235456308326266E-2</v>
      </c>
      <c r="BH24" s="11">
        <f t="shared" si="56"/>
        <v>8.7970540098199823E-2</v>
      </c>
      <c r="BI24" s="11">
        <f t="shared" si="57"/>
        <v>2.4652993577791493E-2</v>
      </c>
      <c r="BJ24" s="11">
        <f t="shared" si="58"/>
        <v>-4.8071068799468653E-2</v>
      </c>
      <c r="BK24" s="11">
        <f t="shared" si="59"/>
        <v>7.511608850040985E-2</v>
      </c>
      <c r="BL24" s="11">
        <f t="shared" si="60"/>
        <v>3.8471273095418868E-2</v>
      </c>
      <c r="BM24" s="11">
        <f t="shared" si="61"/>
        <v>2.8688093037404494E-2</v>
      </c>
      <c r="BN24" s="11">
        <f t="shared" si="62"/>
        <v>3.1526271893244306E-2</v>
      </c>
      <c r="BO24" s="11">
        <f t="shared" si="63"/>
        <v>2.6743207571094274E-2</v>
      </c>
      <c r="BP24" s="11">
        <f t="shared" si="64"/>
        <v>2.746060473974965E-2</v>
      </c>
      <c r="BQ24" s="11">
        <f t="shared" si="65"/>
        <v>7.6979283074013694E-2</v>
      </c>
      <c r="BR24" s="11">
        <f t="shared" si="66"/>
        <v>4.0172636365387815E-2</v>
      </c>
      <c r="BS24" s="11">
        <f t="shared" si="67"/>
        <v>3.5459622408162472E-2</v>
      </c>
      <c r="BT24" s="11">
        <f t="shared" si="68"/>
        <v>3.0936045357276676E-2</v>
      </c>
      <c r="BU24" s="11">
        <f t="shared" si="69"/>
        <v>7.7743866924492533E-2</v>
      </c>
      <c r="BV24" s="11">
        <f t="shared" si="70"/>
        <v>0.18378135192891687</v>
      </c>
      <c r="BW24" s="11">
        <f t="shared" si="71"/>
        <v>-5.798251564759771E-3</v>
      </c>
    </row>
    <row r="25" spans="1:75" ht="18.75" x14ac:dyDescent="0.3">
      <c r="A25" s="195">
        <v>40483</v>
      </c>
      <c r="B25" s="187">
        <v>1822.6610000000001</v>
      </c>
      <c r="C25" s="187">
        <v>1506.421</v>
      </c>
      <c r="D25" s="187">
        <v>30.712</v>
      </c>
      <c r="E25" s="187">
        <v>61.954000000000001</v>
      </c>
      <c r="F25" s="187">
        <v>93.427999999999997</v>
      </c>
      <c r="G25" s="187">
        <v>478.19299999999998</v>
      </c>
      <c r="H25" s="187">
        <v>67.2</v>
      </c>
      <c r="I25" s="187">
        <v>134.53399999999999</v>
      </c>
      <c r="J25" s="187">
        <v>24.126999999999999</v>
      </c>
      <c r="K25" s="187">
        <v>54.874000000000002</v>
      </c>
      <c r="L25" s="187">
        <v>34.476999999999997</v>
      </c>
      <c r="M25" s="187">
        <v>27.693000000000001</v>
      </c>
      <c r="N25" s="187">
        <v>227.47</v>
      </c>
      <c r="O25" s="187">
        <v>87.611999999999995</v>
      </c>
      <c r="P25" s="187">
        <v>87.683999999999997</v>
      </c>
      <c r="Q25" s="187">
        <v>92.971999999999994</v>
      </c>
      <c r="R25" s="187">
        <v>108.345</v>
      </c>
      <c r="S25" s="187">
        <v>76.575000000000003</v>
      </c>
      <c r="T25" s="187">
        <v>54.878</v>
      </c>
      <c r="U25" s="187">
        <v>54.747</v>
      </c>
      <c r="V25" s="187">
        <v>472.01</v>
      </c>
      <c r="W25" s="187">
        <v>46.154000000000003</v>
      </c>
      <c r="X25" s="187">
        <v>32.091000000000001</v>
      </c>
      <c r="Y25" s="188">
        <v>147.37200000000001</v>
      </c>
      <c r="Z25" s="195">
        <v>40483</v>
      </c>
      <c r="AA25" s="12">
        <f t="shared" si="24"/>
        <v>69.005000000000109</v>
      </c>
      <c r="AB25" s="12">
        <f t="shared" si="25"/>
        <v>45.688000000000102</v>
      </c>
      <c r="AC25" s="12">
        <f t="shared" si="26"/>
        <v>0.30300000000000082</v>
      </c>
      <c r="AD25" s="12">
        <f t="shared" si="27"/>
        <v>2.6779999999999973</v>
      </c>
      <c r="AE25" s="12">
        <f t="shared" si="28"/>
        <v>3.5720000000000027</v>
      </c>
      <c r="AF25" s="12">
        <f t="shared" si="29"/>
        <v>25.30699999999996</v>
      </c>
      <c r="AG25" s="12">
        <f t="shared" si="30"/>
        <v>0.18300000000000693</v>
      </c>
      <c r="AH25" s="12">
        <f t="shared" si="31"/>
        <v>0.12199999999998568</v>
      </c>
      <c r="AI25" s="12">
        <f t="shared" si="32"/>
        <v>2.1020000000000003</v>
      </c>
      <c r="AJ25" s="12">
        <f t="shared" si="33"/>
        <v>1.5040000000000049</v>
      </c>
      <c r="AK25" s="12">
        <f t="shared" si="34"/>
        <v>-1.4850000000000065</v>
      </c>
      <c r="AL25" s="12">
        <f t="shared" si="35"/>
        <v>2.0390000000000015</v>
      </c>
      <c r="AM25" s="12">
        <f t="shared" si="36"/>
        <v>10.955000000000013</v>
      </c>
      <c r="AN25" s="12">
        <f t="shared" si="37"/>
        <v>3.2239999999999895</v>
      </c>
      <c r="AO25" s="12">
        <f t="shared" si="38"/>
        <v>2.2450000000000045</v>
      </c>
      <c r="AP25" s="12">
        <f t="shared" si="39"/>
        <v>2.4939999999999998</v>
      </c>
      <c r="AQ25" s="12">
        <f t="shared" si="40"/>
        <v>3.2510000000000048</v>
      </c>
      <c r="AR25" s="12">
        <f t="shared" si="41"/>
        <v>5.6700000000000017</v>
      </c>
      <c r="AS25" s="12">
        <f t="shared" si="42"/>
        <v>1.7419999999999973</v>
      </c>
      <c r="AT25" s="12">
        <f t="shared" si="43"/>
        <v>2.9339999999999975</v>
      </c>
      <c r="AU25" s="12">
        <f t="shared" si="44"/>
        <v>16.552999999999997</v>
      </c>
      <c r="AV25" s="12">
        <f t="shared" si="45"/>
        <v>3.5620000000000047</v>
      </c>
      <c r="AW25" s="12">
        <f t="shared" si="46"/>
        <v>4.7840000000000025</v>
      </c>
      <c r="AX25" s="12">
        <f t="shared" si="47"/>
        <v>-1.1559999999999775</v>
      </c>
      <c r="AY25" s="195">
        <v>40483</v>
      </c>
      <c r="AZ25" s="11">
        <f t="shared" si="48"/>
        <v>3.9349222424466479E-2</v>
      </c>
      <c r="BA25" s="11">
        <f t="shared" si="49"/>
        <v>3.1277447692357185E-2</v>
      </c>
      <c r="BB25" s="11">
        <f t="shared" si="50"/>
        <v>9.964155348745507E-3</v>
      </c>
      <c r="BC25" s="11">
        <f t="shared" si="51"/>
        <v>4.5178487077400575E-2</v>
      </c>
      <c r="BD25" s="11">
        <f t="shared" si="52"/>
        <v>3.9752492877492829E-2</v>
      </c>
      <c r="BE25" s="11">
        <f t="shared" si="53"/>
        <v>5.5879404530058352E-2</v>
      </c>
      <c r="BF25" s="11">
        <f t="shared" si="54"/>
        <v>2.7306504319799529E-3</v>
      </c>
      <c r="BG25" s="11">
        <f t="shared" si="55"/>
        <v>9.076570544295226E-4</v>
      </c>
      <c r="BH25" s="11">
        <f t="shared" si="56"/>
        <v>9.5437003405221432E-2</v>
      </c>
      <c r="BI25" s="11">
        <f t="shared" si="57"/>
        <v>2.8180625819749006E-2</v>
      </c>
      <c r="BJ25" s="11">
        <f t="shared" si="58"/>
        <v>-4.1293587675880317E-2</v>
      </c>
      <c r="BK25" s="11">
        <f t="shared" si="59"/>
        <v>7.9480782723941656E-2</v>
      </c>
      <c r="BL25" s="11">
        <f t="shared" si="60"/>
        <v>5.0596956330970277E-2</v>
      </c>
      <c r="BM25" s="11">
        <f t="shared" si="61"/>
        <v>3.8204484049864762E-2</v>
      </c>
      <c r="BN25" s="11">
        <f t="shared" si="62"/>
        <v>2.6276056601786113E-2</v>
      </c>
      <c r="BO25" s="11">
        <f t="shared" si="63"/>
        <v>2.7564711863657498E-2</v>
      </c>
      <c r="BP25" s="11">
        <f t="shared" si="64"/>
        <v>3.0934211277523049E-2</v>
      </c>
      <c r="BQ25" s="11">
        <f t="shared" si="65"/>
        <v>7.9966151893378523E-2</v>
      </c>
      <c r="BR25" s="11">
        <f t="shared" si="66"/>
        <v>3.2783800060222745E-2</v>
      </c>
      <c r="BS25" s="11">
        <f t="shared" si="67"/>
        <v>5.6626715303109254E-2</v>
      </c>
      <c r="BT25" s="11">
        <f t="shared" si="68"/>
        <v>3.6343716311309393E-2</v>
      </c>
      <c r="BU25" s="11">
        <f t="shared" si="69"/>
        <v>8.3630728775357044E-2</v>
      </c>
      <c r="BV25" s="11">
        <f t="shared" si="70"/>
        <v>0.17519317391145139</v>
      </c>
      <c r="BW25" s="11">
        <f t="shared" si="71"/>
        <v>-7.7830442744800665E-3</v>
      </c>
    </row>
    <row r="26" spans="1:75" ht="18.75" x14ac:dyDescent="0.3">
      <c r="A26" s="195">
        <v>40513</v>
      </c>
      <c r="B26" s="187">
        <v>1850.472</v>
      </c>
      <c r="C26" s="187">
        <v>1512.38</v>
      </c>
      <c r="D26" s="187">
        <v>30.009</v>
      </c>
      <c r="E26" s="187">
        <v>61.802999999999997</v>
      </c>
      <c r="F26" s="187">
        <v>95.225999999999999</v>
      </c>
      <c r="G26" s="187">
        <v>484.363</v>
      </c>
      <c r="H26" s="187">
        <v>67.085999999999999</v>
      </c>
      <c r="I26" s="187">
        <v>127.721</v>
      </c>
      <c r="J26" s="187">
        <v>23.873000000000001</v>
      </c>
      <c r="K26" s="187">
        <v>55.595999999999997</v>
      </c>
      <c r="L26" s="187">
        <v>34.633000000000003</v>
      </c>
      <c r="M26" s="187">
        <v>27.617000000000001</v>
      </c>
      <c r="N26" s="187">
        <v>231.69900000000001</v>
      </c>
      <c r="O26" s="187">
        <v>87.194999999999993</v>
      </c>
      <c r="P26" s="187">
        <v>89.06</v>
      </c>
      <c r="Q26" s="187">
        <v>93.212000000000003</v>
      </c>
      <c r="R26" s="187">
        <v>107.259</v>
      </c>
      <c r="S26" s="187">
        <v>78.650999999999996</v>
      </c>
      <c r="T26" s="187">
        <v>55.173999999999999</v>
      </c>
      <c r="U26" s="187">
        <v>55.280999999999999</v>
      </c>
      <c r="V26" s="187">
        <v>477.78800000000001</v>
      </c>
      <c r="W26" s="187">
        <v>46.273000000000003</v>
      </c>
      <c r="X26" s="187">
        <v>32.453000000000003</v>
      </c>
      <c r="Y26" s="188">
        <v>143.80799999999999</v>
      </c>
      <c r="Z26" s="195">
        <v>40513</v>
      </c>
      <c r="AA26" s="12">
        <f t="shared" si="24"/>
        <v>76.297000000000025</v>
      </c>
      <c r="AB26" s="12">
        <f t="shared" si="25"/>
        <v>44.736000000000104</v>
      </c>
      <c r="AC26" s="12">
        <f t="shared" si="26"/>
        <v>0.57100000000000151</v>
      </c>
      <c r="AD26" s="12">
        <f t="shared" si="27"/>
        <v>2.7689999999999984</v>
      </c>
      <c r="AE26" s="12">
        <f t="shared" si="28"/>
        <v>4.6260000000000048</v>
      </c>
      <c r="AF26" s="12">
        <f t="shared" si="29"/>
        <v>24.923999999999978</v>
      </c>
      <c r="AG26" s="12">
        <f t="shared" si="30"/>
        <v>1.894999999999996</v>
      </c>
      <c r="AH26" s="12">
        <f t="shared" si="31"/>
        <v>3.9380000000000024</v>
      </c>
      <c r="AI26" s="12">
        <f t="shared" si="32"/>
        <v>2.0190000000000019</v>
      </c>
      <c r="AJ26" s="12">
        <f t="shared" si="33"/>
        <v>1.9289999999999949</v>
      </c>
      <c r="AK26" s="12">
        <f t="shared" si="34"/>
        <v>-0.85299999999999443</v>
      </c>
      <c r="AL26" s="12">
        <f t="shared" si="35"/>
        <v>2.0060000000000002</v>
      </c>
      <c r="AM26" s="12">
        <f t="shared" si="36"/>
        <v>12.804000000000002</v>
      </c>
      <c r="AN26" s="12">
        <f t="shared" si="37"/>
        <v>3.6289999999999907</v>
      </c>
      <c r="AO26" s="12">
        <f t="shared" si="38"/>
        <v>2.7469999999999999</v>
      </c>
      <c r="AP26" s="12">
        <f t="shared" si="39"/>
        <v>1.671999999999997</v>
      </c>
      <c r="AQ26" s="12">
        <f t="shared" si="40"/>
        <v>3.9549999999999983</v>
      </c>
      <c r="AR26" s="12">
        <f t="shared" si="41"/>
        <v>6.2860000000000014</v>
      </c>
      <c r="AS26" s="12">
        <f t="shared" si="42"/>
        <v>1.6679999999999993</v>
      </c>
      <c r="AT26" s="12">
        <f t="shared" si="43"/>
        <v>2.9249999999999972</v>
      </c>
      <c r="AU26" s="12">
        <f t="shared" si="44"/>
        <v>18.293999999999983</v>
      </c>
      <c r="AV26" s="12">
        <f t="shared" si="45"/>
        <v>3.8440000000000012</v>
      </c>
      <c r="AW26" s="12">
        <f t="shared" si="46"/>
        <v>4.6280000000000037</v>
      </c>
      <c r="AX26" s="12">
        <f t="shared" si="47"/>
        <v>3.8179999999999836</v>
      </c>
      <c r="AY26" s="195">
        <v>40513</v>
      </c>
      <c r="AZ26" s="11">
        <f t="shared" si="48"/>
        <v>4.3004213225865451E-2</v>
      </c>
      <c r="BA26" s="11">
        <f t="shared" si="49"/>
        <v>3.0481506414362203E-2</v>
      </c>
      <c r="BB26" s="11">
        <f t="shared" si="50"/>
        <v>1.9396698145254465E-2</v>
      </c>
      <c r="BC26" s="11">
        <f t="shared" si="51"/>
        <v>4.6905173289968571E-2</v>
      </c>
      <c r="BD26" s="11">
        <f t="shared" si="52"/>
        <v>5.1059602649006663E-2</v>
      </c>
      <c r="BE26" s="11">
        <f t="shared" si="53"/>
        <v>5.4248768606931508E-2</v>
      </c>
      <c r="BF26" s="11">
        <f t="shared" si="54"/>
        <v>2.9068429691214925E-2</v>
      </c>
      <c r="BG26" s="11">
        <f t="shared" si="55"/>
        <v>3.1813738558606586E-2</v>
      </c>
      <c r="BH26" s="11">
        <f t="shared" si="56"/>
        <v>9.2385833257069727E-2</v>
      </c>
      <c r="BI26" s="11">
        <f t="shared" si="57"/>
        <v>3.5943876124992835E-2</v>
      </c>
      <c r="BJ26" s="11">
        <f t="shared" si="58"/>
        <v>-2.4037648650171772E-2</v>
      </c>
      <c r="BK26" s="11">
        <f t="shared" si="59"/>
        <v>7.8325719417437822E-2</v>
      </c>
      <c r="BL26" s="11">
        <f t="shared" si="60"/>
        <v>5.8493798396491492E-2</v>
      </c>
      <c r="BM26" s="11">
        <f t="shared" si="61"/>
        <v>4.3426752507000232E-2</v>
      </c>
      <c r="BN26" s="11">
        <f t="shared" si="62"/>
        <v>3.1826028524092553E-2</v>
      </c>
      <c r="BO26" s="11">
        <f t="shared" si="63"/>
        <v>1.8265239239676712E-2</v>
      </c>
      <c r="BP26" s="11">
        <f t="shared" si="64"/>
        <v>3.8285061565863865E-2</v>
      </c>
      <c r="BQ26" s="11">
        <f t="shared" si="65"/>
        <v>8.6865197263870764E-2</v>
      </c>
      <c r="BR26" s="11">
        <f t="shared" si="66"/>
        <v>3.1174073935633428E-2</v>
      </c>
      <c r="BS26" s="11">
        <f t="shared" si="67"/>
        <v>5.5867522347008869E-2</v>
      </c>
      <c r="BT26" s="11">
        <f t="shared" si="68"/>
        <v>3.9813359913295931E-2</v>
      </c>
      <c r="BU26" s="11">
        <f t="shared" si="69"/>
        <v>9.0598411463857387E-2</v>
      </c>
      <c r="BV26" s="11">
        <f t="shared" si="70"/>
        <v>0.1663252470799641</v>
      </c>
      <c r="BW26" s="11">
        <f t="shared" si="71"/>
        <v>2.7273376669761928E-2</v>
      </c>
    </row>
    <row r="27" spans="1:75" ht="18.75" x14ac:dyDescent="0.3">
      <c r="A27" s="195">
        <v>40544</v>
      </c>
      <c r="B27" s="187">
        <v>1873.67</v>
      </c>
      <c r="C27" s="187">
        <v>1503.5250000000001</v>
      </c>
      <c r="D27" s="187">
        <v>29.402000000000001</v>
      </c>
      <c r="E27" s="187">
        <v>61.192</v>
      </c>
      <c r="F27" s="187">
        <v>94.661000000000001</v>
      </c>
      <c r="G27" s="187">
        <v>487.73099999999999</v>
      </c>
      <c r="H27" s="187">
        <v>67.001000000000005</v>
      </c>
      <c r="I27" s="187">
        <v>125.096</v>
      </c>
      <c r="J27" s="187">
        <v>23.805</v>
      </c>
      <c r="K27" s="187">
        <v>56.088999999999999</v>
      </c>
      <c r="L27" s="187">
        <v>34.703000000000003</v>
      </c>
      <c r="M27" s="187">
        <v>27.719000000000001</v>
      </c>
      <c r="N27" s="187">
        <v>234.58199999999999</v>
      </c>
      <c r="O27" s="187">
        <v>87.573999999999998</v>
      </c>
      <c r="P27" s="187">
        <v>90.853999999999999</v>
      </c>
      <c r="Q27" s="187">
        <v>109.59099999999999</v>
      </c>
      <c r="R27" s="187">
        <v>109.52200000000001</v>
      </c>
      <c r="S27" s="187">
        <v>80.268000000000001</v>
      </c>
      <c r="T27" s="187">
        <v>55.273000000000003</v>
      </c>
      <c r="U27" s="187">
        <v>56.616999999999997</v>
      </c>
      <c r="V27" s="187">
        <v>475.04199999999997</v>
      </c>
      <c r="W27" s="187">
        <v>45.436999999999998</v>
      </c>
      <c r="X27" s="187">
        <v>31.123999999999999</v>
      </c>
      <c r="Y27" s="188">
        <v>137.19200000000001</v>
      </c>
      <c r="Z27" s="195">
        <v>40544</v>
      </c>
      <c r="AA27" s="12">
        <f t="shared" si="24"/>
        <v>87.233000000000175</v>
      </c>
      <c r="AB27" s="12">
        <f t="shared" si="25"/>
        <v>43.141000000000076</v>
      </c>
      <c r="AC27" s="12">
        <f t="shared" si="26"/>
        <v>0.75400000000000134</v>
      </c>
      <c r="AD27" s="12">
        <f t="shared" si="27"/>
        <v>2.4159999999999968</v>
      </c>
      <c r="AE27" s="12">
        <f t="shared" si="28"/>
        <v>4.8499999999999943</v>
      </c>
      <c r="AF27" s="12">
        <f t="shared" si="29"/>
        <v>23.115999999999985</v>
      </c>
      <c r="AG27" s="12">
        <f t="shared" si="30"/>
        <v>2.7190000000000083</v>
      </c>
      <c r="AH27" s="12">
        <f t="shared" si="31"/>
        <v>5.5250000000000057</v>
      </c>
      <c r="AI27" s="12">
        <f t="shared" si="32"/>
        <v>2.2620000000000005</v>
      </c>
      <c r="AJ27" s="12">
        <f t="shared" si="33"/>
        <v>2.865000000000002</v>
      </c>
      <c r="AK27" s="12">
        <f t="shared" si="34"/>
        <v>-0.52299999999999613</v>
      </c>
      <c r="AL27" s="12">
        <f t="shared" si="35"/>
        <v>1.7220000000000013</v>
      </c>
      <c r="AM27" s="12">
        <f t="shared" si="36"/>
        <v>11.822000000000003</v>
      </c>
      <c r="AN27" s="12">
        <f t="shared" si="37"/>
        <v>4.6949999999999932</v>
      </c>
      <c r="AO27" s="12">
        <f t="shared" si="38"/>
        <v>3.3289999999999935</v>
      </c>
      <c r="AP27" s="12">
        <f t="shared" si="39"/>
        <v>3.5419999999999874</v>
      </c>
      <c r="AQ27" s="12">
        <f t="shared" si="40"/>
        <v>5.409000000000006</v>
      </c>
      <c r="AR27" s="12">
        <f t="shared" si="41"/>
        <v>7.4410000000000025</v>
      </c>
      <c r="AS27" s="12">
        <f t="shared" si="42"/>
        <v>1.6750000000000043</v>
      </c>
      <c r="AT27" s="12">
        <f t="shared" si="43"/>
        <v>3.5689999999999955</v>
      </c>
      <c r="AU27" s="12">
        <f t="shared" si="44"/>
        <v>19.782999999999959</v>
      </c>
      <c r="AV27" s="12">
        <f t="shared" si="45"/>
        <v>3.0559999999999974</v>
      </c>
      <c r="AW27" s="12">
        <f t="shared" si="46"/>
        <v>3.8959999999999972</v>
      </c>
      <c r="AX27" s="12">
        <f t="shared" si="47"/>
        <v>6.9190000000000111</v>
      </c>
      <c r="AY27" s="195">
        <v>40544</v>
      </c>
      <c r="AZ27" s="11">
        <f t="shared" si="48"/>
        <v>4.8830717232121845E-2</v>
      </c>
      <c r="BA27" s="11">
        <f t="shared" si="49"/>
        <v>2.9540860486009235E-2</v>
      </c>
      <c r="BB27" s="11">
        <f t="shared" si="50"/>
        <v>2.6319463836917079E-2</v>
      </c>
      <c r="BC27" s="11">
        <f t="shared" si="51"/>
        <v>4.1105213012113673E-2</v>
      </c>
      <c r="BD27" s="11">
        <f t="shared" si="52"/>
        <v>5.4002293705670779E-2</v>
      </c>
      <c r="BE27" s="11">
        <f t="shared" si="53"/>
        <v>4.9753021318726276E-2</v>
      </c>
      <c r="BF27" s="11">
        <f t="shared" si="54"/>
        <v>4.2297999439967704E-2</v>
      </c>
      <c r="BG27" s="11">
        <f t="shared" si="55"/>
        <v>4.620685617750131E-2</v>
      </c>
      <c r="BH27" s="11">
        <f t="shared" si="56"/>
        <v>0.10499930371814514</v>
      </c>
      <c r="BI27" s="11">
        <f t="shared" si="57"/>
        <v>5.382909965429139E-2</v>
      </c>
      <c r="BJ27" s="11">
        <f t="shared" si="58"/>
        <v>-1.4846988020212226E-2</v>
      </c>
      <c r="BK27" s="11">
        <f t="shared" si="59"/>
        <v>6.6238412124475898E-2</v>
      </c>
      <c r="BL27" s="11">
        <f t="shared" si="60"/>
        <v>5.3070569222481545E-2</v>
      </c>
      <c r="BM27" s="11">
        <f t="shared" si="61"/>
        <v>5.6648849527624501E-2</v>
      </c>
      <c r="BN27" s="11">
        <f t="shared" si="62"/>
        <v>3.803484718651795E-2</v>
      </c>
      <c r="BO27" s="11">
        <f t="shared" si="63"/>
        <v>3.3399654876519191E-2</v>
      </c>
      <c r="BP27" s="11">
        <f t="shared" si="64"/>
        <v>5.1953166271263118E-2</v>
      </c>
      <c r="BQ27" s="11">
        <f t="shared" si="65"/>
        <v>0.10217364439012999</v>
      </c>
      <c r="BR27" s="11">
        <f t="shared" si="66"/>
        <v>3.1251166088287041E-2</v>
      </c>
      <c r="BS27" s="11">
        <f t="shared" si="67"/>
        <v>6.7278690996833035E-2</v>
      </c>
      <c r="BT27" s="11">
        <f t="shared" si="68"/>
        <v>4.3454385305946586E-2</v>
      </c>
      <c r="BU27" s="11">
        <f t="shared" si="69"/>
        <v>7.2107784148557119E-2</v>
      </c>
      <c r="BV27" s="11">
        <f t="shared" si="70"/>
        <v>0.14308799764947833</v>
      </c>
      <c r="BW27" s="11">
        <f t="shared" si="71"/>
        <v>5.311154268344187E-2</v>
      </c>
    </row>
    <row r="28" spans="1:75" ht="18.75" x14ac:dyDescent="0.3">
      <c r="A28" s="195">
        <v>40575</v>
      </c>
      <c r="B28" s="187">
        <v>1872.2070000000001</v>
      </c>
      <c r="C28" s="187">
        <v>1508.12</v>
      </c>
      <c r="D28" s="187">
        <v>32.058</v>
      </c>
      <c r="E28" s="187">
        <v>62.076999999999998</v>
      </c>
      <c r="F28" s="187">
        <v>94.869</v>
      </c>
      <c r="G28" s="187">
        <v>487.97199999999998</v>
      </c>
      <c r="H28" s="187">
        <v>67.578000000000003</v>
      </c>
      <c r="I28" s="187">
        <v>124.94</v>
      </c>
      <c r="J28" s="187">
        <v>24.14</v>
      </c>
      <c r="K28" s="187">
        <v>55.451000000000001</v>
      </c>
      <c r="L28" s="187">
        <v>35.301000000000002</v>
      </c>
      <c r="M28" s="187">
        <v>33.835999999999999</v>
      </c>
      <c r="N28" s="187">
        <v>242.935</v>
      </c>
      <c r="O28" s="187">
        <v>90.320999999999998</v>
      </c>
      <c r="P28" s="187">
        <v>92.304000000000002</v>
      </c>
      <c r="Q28" s="187">
        <v>113.581</v>
      </c>
      <c r="R28" s="187">
        <v>111.038</v>
      </c>
      <c r="S28" s="187">
        <v>81.262</v>
      </c>
      <c r="T28" s="187">
        <v>55.067</v>
      </c>
      <c r="U28" s="187">
        <v>58.024999999999999</v>
      </c>
      <c r="V28" s="187">
        <v>474.11500000000001</v>
      </c>
      <c r="W28" s="187">
        <v>45.749000000000002</v>
      </c>
      <c r="X28" s="187">
        <v>31.689</v>
      </c>
      <c r="Y28" s="188">
        <v>138.916</v>
      </c>
      <c r="Z28" s="195">
        <v>40575</v>
      </c>
      <c r="AA28" s="12">
        <f t="shared" si="24"/>
        <v>89.243000000000166</v>
      </c>
      <c r="AB28" s="12">
        <f t="shared" si="25"/>
        <v>45.099999999999909</v>
      </c>
      <c r="AC28" s="12">
        <f t="shared" si="26"/>
        <v>0.4269999999999996</v>
      </c>
      <c r="AD28" s="12">
        <f t="shared" si="27"/>
        <v>2.6920000000000002</v>
      </c>
      <c r="AE28" s="12">
        <f t="shared" si="28"/>
        <v>4.4500000000000028</v>
      </c>
      <c r="AF28" s="12">
        <f t="shared" si="29"/>
        <v>23.460999999999956</v>
      </c>
      <c r="AG28" s="12">
        <f t="shared" si="30"/>
        <v>2.625</v>
      </c>
      <c r="AH28" s="12">
        <f t="shared" si="31"/>
        <v>5.2839999999999918</v>
      </c>
      <c r="AI28" s="12">
        <f t="shared" si="32"/>
        <v>2.2660000000000018</v>
      </c>
      <c r="AJ28" s="12">
        <f t="shared" si="33"/>
        <v>2.4260000000000019</v>
      </c>
      <c r="AK28" s="12">
        <f t="shared" si="34"/>
        <v>0.23100000000000165</v>
      </c>
      <c r="AL28" s="12">
        <f t="shared" si="35"/>
        <v>2.1779999999999973</v>
      </c>
      <c r="AM28" s="12">
        <f t="shared" si="36"/>
        <v>12.265999999999991</v>
      </c>
      <c r="AN28" s="12">
        <f t="shared" si="37"/>
        <v>5.8130000000000024</v>
      </c>
      <c r="AO28" s="12">
        <f t="shared" si="38"/>
        <v>3.3829999999999956</v>
      </c>
      <c r="AP28" s="12">
        <f t="shared" si="39"/>
        <v>2.2920000000000016</v>
      </c>
      <c r="AQ28" s="12">
        <f t="shared" si="40"/>
        <v>5.2830000000000013</v>
      </c>
      <c r="AR28" s="12">
        <f t="shared" si="41"/>
        <v>6.2920000000000016</v>
      </c>
      <c r="AS28" s="12">
        <f t="shared" si="42"/>
        <v>0.94700000000000273</v>
      </c>
      <c r="AT28" s="12">
        <f t="shared" si="43"/>
        <v>4.3859999999999957</v>
      </c>
      <c r="AU28" s="12">
        <f t="shared" si="44"/>
        <v>19.16500000000002</v>
      </c>
      <c r="AV28" s="12">
        <f t="shared" si="45"/>
        <v>3.1300000000000026</v>
      </c>
      <c r="AW28" s="12">
        <f t="shared" si="46"/>
        <v>3.9780000000000015</v>
      </c>
      <c r="AX28" s="12">
        <f t="shared" si="47"/>
        <v>7.2229999999999848</v>
      </c>
      <c r="AY28" s="195">
        <v>40575</v>
      </c>
      <c r="AZ28" s="11">
        <f t="shared" si="48"/>
        <v>5.0053169890138083E-2</v>
      </c>
      <c r="BA28" s="11">
        <f t="shared" si="49"/>
        <v>3.0826646252272605E-2</v>
      </c>
      <c r="BB28" s="11">
        <f t="shared" si="50"/>
        <v>1.3499415130726167E-2</v>
      </c>
      <c r="BC28" s="11">
        <f t="shared" si="51"/>
        <v>4.5331312621032183E-2</v>
      </c>
      <c r="BD28" s="11">
        <f t="shared" si="52"/>
        <v>4.9215319788982415E-2</v>
      </c>
      <c r="BE28" s="11">
        <f t="shared" si="53"/>
        <v>5.0506877124545824E-2</v>
      </c>
      <c r="BF28" s="11">
        <f t="shared" si="54"/>
        <v>4.0413837698027866E-2</v>
      </c>
      <c r="BG28" s="11">
        <f t="shared" si="55"/>
        <v>4.4159925118673504E-2</v>
      </c>
      <c r="BH28" s="11">
        <f t="shared" si="56"/>
        <v>0.10359330712261139</v>
      </c>
      <c r="BI28" s="11">
        <f t="shared" si="57"/>
        <v>4.5752003771805771E-2</v>
      </c>
      <c r="BJ28" s="11">
        <f t="shared" si="58"/>
        <v>6.5868263473054522E-3</v>
      </c>
      <c r="BK28" s="11">
        <f t="shared" si="59"/>
        <v>6.8797776233495478E-2</v>
      </c>
      <c r="BL28" s="11">
        <f t="shared" si="60"/>
        <v>5.317576267292079E-2</v>
      </c>
      <c r="BM28" s="11">
        <f t="shared" si="61"/>
        <v>6.8786387087613088E-2</v>
      </c>
      <c r="BN28" s="11">
        <f t="shared" si="62"/>
        <v>3.8045006241495205E-2</v>
      </c>
      <c r="BO28" s="11">
        <f t="shared" si="63"/>
        <v>2.0595027361194784E-2</v>
      </c>
      <c r="BP28" s="11">
        <f t="shared" si="64"/>
        <v>4.9955084865963784E-2</v>
      </c>
      <c r="BQ28" s="11">
        <f t="shared" si="65"/>
        <v>8.3926904094971277E-2</v>
      </c>
      <c r="BR28" s="11">
        <f t="shared" si="66"/>
        <v>1.7498152254249888E-2</v>
      </c>
      <c r="BS28" s="11">
        <f t="shared" si="67"/>
        <v>8.1768862208467574E-2</v>
      </c>
      <c r="BT28" s="11">
        <f t="shared" si="68"/>
        <v>4.2125508297615077E-2</v>
      </c>
      <c r="BU28" s="11">
        <f t="shared" si="69"/>
        <v>7.3441422839578552E-2</v>
      </c>
      <c r="BV28" s="11">
        <f t="shared" si="70"/>
        <v>0.14355310165638202</v>
      </c>
      <c r="BW28" s="11">
        <f t="shared" si="71"/>
        <v>5.4847258396421905E-2</v>
      </c>
    </row>
    <row r="29" spans="1:75" ht="18.75" x14ac:dyDescent="0.3">
      <c r="A29" s="195">
        <v>40603</v>
      </c>
      <c r="B29" s="187">
        <v>1856.645</v>
      </c>
      <c r="C29" s="187">
        <v>1513.423</v>
      </c>
      <c r="D29" s="187">
        <v>33.439</v>
      </c>
      <c r="E29" s="187">
        <v>63.276000000000003</v>
      </c>
      <c r="F29" s="187">
        <v>95.697999999999993</v>
      </c>
      <c r="G29" s="187">
        <v>487.92099999999999</v>
      </c>
      <c r="H29" s="187">
        <v>68.491</v>
      </c>
      <c r="I29" s="187">
        <v>128.19</v>
      </c>
      <c r="J29" s="187">
        <v>24.548999999999999</v>
      </c>
      <c r="K29" s="187">
        <v>52.994999999999997</v>
      </c>
      <c r="L29" s="187">
        <v>35.993000000000002</v>
      </c>
      <c r="M29" s="187">
        <v>35.588000000000001</v>
      </c>
      <c r="N29" s="187">
        <v>250.80099999999999</v>
      </c>
      <c r="O29" s="187">
        <v>93.085999999999999</v>
      </c>
      <c r="P29" s="187">
        <v>92.102000000000004</v>
      </c>
      <c r="Q29" s="187">
        <v>111.041</v>
      </c>
      <c r="R29" s="187">
        <v>110.47799999999999</v>
      </c>
      <c r="S29" s="187">
        <v>81.950999999999993</v>
      </c>
      <c r="T29" s="187">
        <v>54.918999999999997</v>
      </c>
      <c r="U29" s="187">
        <v>58.738</v>
      </c>
      <c r="V29" s="187">
        <v>478.83600000000001</v>
      </c>
      <c r="W29" s="187">
        <v>46.351999999999997</v>
      </c>
      <c r="X29" s="187">
        <v>32.003999999999998</v>
      </c>
      <c r="Y29" s="188">
        <v>146.21199999999999</v>
      </c>
      <c r="Z29" s="195">
        <v>40603</v>
      </c>
      <c r="AA29" s="12">
        <f t="shared" si="24"/>
        <v>82.913000000000011</v>
      </c>
      <c r="AB29" s="12">
        <f t="shared" si="25"/>
        <v>40.340999999999894</v>
      </c>
      <c r="AC29" s="12">
        <f t="shared" si="26"/>
        <v>1.2890000000000015</v>
      </c>
      <c r="AD29" s="12">
        <f t="shared" si="27"/>
        <v>3.8850000000000051</v>
      </c>
      <c r="AE29" s="12">
        <f t="shared" si="28"/>
        <v>4.5619999999999976</v>
      </c>
      <c r="AF29" s="12">
        <f t="shared" si="29"/>
        <v>21.558999999999969</v>
      </c>
      <c r="AG29" s="12">
        <f t="shared" si="30"/>
        <v>2.5370000000000061</v>
      </c>
      <c r="AH29" s="12">
        <f t="shared" si="31"/>
        <v>5.090999999999994</v>
      </c>
      <c r="AI29" s="12">
        <f t="shared" si="32"/>
        <v>2.4660000000000011</v>
      </c>
      <c r="AJ29" s="12">
        <f t="shared" si="33"/>
        <v>2.8039999999999949</v>
      </c>
      <c r="AK29" s="12">
        <f t="shared" si="34"/>
        <v>0.88600000000000279</v>
      </c>
      <c r="AL29" s="12">
        <f t="shared" si="35"/>
        <v>2.375</v>
      </c>
      <c r="AM29" s="12">
        <f t="shared" si="36"/>
        <v>12.808999999999997</v>
      </c>
      <c r="AN29" s="12">
        <f t="shared" si="37"/>
        <v>6.6619999999999919</v>
      </c>
      <c r="AO29" s="12">
        <f t="shared" si="38"/>
        <v>2.9260000000000019</v>
      </c>
      <c r="AP29" s="12">
        <f t="shared" si="39"/>
        <v>1.9789999999999992</v>
      </c>
      <c r="AQ29" s="12">
        <f t="shared" si="40"/>
        <v>4.6629999999999967</v>
      </c>
      <c r="AR29" s="12">
        <f t="shared" si="41"/>
        <v>6.2599999999999909</v>
      </c>
      <c r="AS29" s="12">
        <f t="shared" si="42"/>
        <v>0.66099999999999426</v>
      </c>
      <c r="AT29" s="12">
        <f t="shared" si="43"/>
        <v>4.8669999999999973</v>
      </c>
      <c r="AU29" s="12">
        <f t="shared" si="44"/>
        <v>19.384000000000015</v>
      </c>
      <c r="AV29" s="12">
        <f t="shared" si="45"/>
        <v>2.8219999999999956</v>
      </c>
      <c r="AW29" s="12">
        <f t="shared" si="46"/>
        <v>3.7789999999999964</v>
      </c>
      <c r="AX29" s="12">
        <f t="shared" si="47"/>
        <v>11.335999999999984</v>
      </c>
      <c r="AY29" s="195">
        <v>40603</v>
      </c>
      <c r="AZ29" s="11">
        <f t="shared" si="48"/>
        <v>4.6744942302444858E-2</v>
      </c>
      <c r="BA29" s="11">
        <f t="shared" si="49"/>
        <v>2.7385440864799104E-2</v>
      </c>
      <c r="BB29" s="11">
        <f t="shared" si="50"/>
        <v>4.0093312597200725E-2</v>
      </c>
      <c r="BC29" s="11">
        <f t="shared" si="51"/>
        <v>6.5413951608829679E-2</v>
      </c>
      <c r="BD29" s="11">
        <f t="shared" si="52"/>
        <v>5.0057057584269593E-2</v>
      </c>
      <c r="BE29" s="11">
        <f t="shared" si="53"/>
        <v>4.6228037447304748E-2</v>
      </c>
      <c r="BF29" s="11">
        <f t="shared" si="54"/>
        <v>3.8466203717742786E-2</v>
      </c>
      <c r="BG29" s="11">
        <f t="shared" si="55"/>
        <v>4.1356956595910654E-2</v>
      </c>
      <c r="BH29" s="11">
        <f t="shared" si="56"/>
        <v>0.11166961010732246</v>
      </c>
      <c r="BI29" s="11">
        <f t="shared" si="57"/>
        <v>5.5866589627622476E-2</v>
      </c>
      <c r="BJ29" s="11">
        <f t="shared" si="58"/>
        <v>2.5237132195858436E-2</v>
      </c>
      <c r="BK29" s="11">
        <f t="shared" si="59"/>
        <v>7.1508144401288609E-2</v>
      </c>
      <c r="BL29" s="11">
        <f t="shared" si="60"/>
        <v>5.3821136844935946E-2</v>
      </c>
      <c r="BM29" s="11">
        <f t="shared" si="61"/>
        <v>7.7085068962325254E-2</v>
      </c>
      <c r="BN29" s="11">
        <f t="shared" si="62"/>
        <v>3.2811518794294559E-2</v>
      </c>
      <c r="BO29" s="11">
        <f t="shared" si="63"/>
        <v>1.8145641928444256E-2</v>
      </c>
      <c r="BP29" s="11">
        <f t="shared" si="64"/>
        <v>4.4067476255729376E-2</v>
      </c>
      <c r="BQ29" s="11">
        <f t="shared" si="65"/>
        <v>8.270468087355165E-2</v>
      </c>
      <c r="BR29" s="11">
        <f t="shared" si="66"/>
        <v>1.2182535294334329E-2</v>
      </c>
      <c r="BS29" s="11">
        <f t="shared" si="67"/>
        <v>9.0345454882961196E-2</v>
      </c>
      <c r="BT29" s="11">
        <f t="shared" si="68"/>
        <v>4.218939083952189E-2</v>
      </c>
      <c r="BU29" s="11">
        <f t="shared" si="69"/>
        <v>6.4828853664139485E-2</v>
      </c>
      <c r="BV29" s="11">
        <f t="shared" si="70"/>
        <v>0.13388839681133735</v>
      </c>
      <c r="BW29" s="11">
        <f t="shared" si="71"/>
        <v>8.4047569619502216E-2</v>
      </c>
    </row>
    <row r="30" spans="1:75" ht="18.75" x14ac:dyDescent="0.3">
      <c r="A30" s="195">
        <v>40634</v>
      </c>
      <c r="B30" s="187">
        <v>1850.097</v>
      </c>
      <c r="C30" s="187">
        <v>1515.383</v>
      </c>
      <c r="D30" s="187">
        <v>33.167999999999999</v>
      </c>
      <c r="E30" s="187">
        <v>64.245000000000005</v>
      </c>
      <c r="F30" s="187">
        <v>94.995000000000005</v>
      </c>
      <c r="G30" s="187">
        <v>490.52600000000001</v>
      </c>
      <c r="H30" s="187">
        <v>69.224999999999994</v>
      </c>
      <c r="I30" s="187">
        <v>129.21600000000001</v>
      </c>
      <c r="J30" s="187">
        <v>24.81</v>
      </c>
      <c r="K30" s="187">
        <v>50.518000000000001</v>
      </c>
      <c r="L30" s="187">
        <v>36.081000000000003</v>
      </c>
      <c r="M30" s="187">
        <v>34.076000000000001</v>
      </c>
      <c r="N30" s="187">
        <v>248.083</v>
      </c>
      <c r="O30" s="187">
        <v>95.522000000000006</v>
      </c>
      <c r="P30" s="187">
        <v>89.384</v>
      </c>
      <c r="Q30" s="187">
        <v>102.274</v>
      </c>
      <c r="R30" s="187">
        <v>106.41</v>
      </c>
      <c r="S30" s="187">
        <v>81.891000000000005</v>
      </c>
      <c r="T30" s="187">
        <v>54.576999999999998</v>
      </c>
      <c r="U30" s="187">
        <v>58.51</v>
      </c>
      <c r="V30" s="187">
        <v>481.31400000000002</v>
      </c>
      <c r="W30" s="187">
        <v>47.292999999999999</v>
      </c>
      <c r="X30" s="187">
        <v>32.808</v>
      </c>
      <c r="Y30" s="188">
        <v>155.48099999999999</v>
      </c>
      <c r="Z30" s="195">
        <v>40634</v>
      </c>
      <c r="AA30" s="12">
        <f t="shared" si="24"/>
        <v>80.995999999999867</v>
      </c>
      <c r="AB30" s="12">
        <f t="shared" si="25"/>
        <v>46.622000000000071</v>
      </c>
      <c r="AC30" s="12">
        <f t="shared" si="26"/>
        <v>0.61899999999999977</v>
      </c>
      <c r="AD30" s="12">
        <f t="shared" si="27"/>
        <v>4.4040000000000035</v>
      </c>
      <c r="AE30" s="12">
        <f t="shared" si="28"/>
        <v>4.679000000000002</v>
      </c>
      <c r="AF30" s="12">
        <f t="shared" si="29"/>
        <v>23.90100000000001</v>
      </c>
      <c r="AG30" s="12">
        <f t="shared" si="30"/>
        <v>3.3810000000000002</v>
      </c>
      <c r="AH30" s="12">
        <f t="shared" si="31"/>
        <v>6.2730000000000103</v>
      </c>
      <c r="AI30" s="12">
        <f t="shared" si="32"/>
        <v>2.6519999999999975</v>
      </c>
      <c r="AJ30" s="12">
        <f t="shared" si="33"/>
        <v>2.3699999999999974</v>
      </c>
      <c r="AK30" s="12">
        <f t="shared" si="34"/>
        <v>1.0810000000000031</v>
      </c>
      <c r="AL30" s="12">
        <f t="shared" si="35"/>
        <v>2.5410000000000004</v>
      </c>
      <c r="AM30" s="12">
        <f t="shared" si="36"/>
        <v>13.665999999999997</v>
      </c>
      <c r="AN30" s="12">
        <f t="shared" si="37"/>
        <v>7.2220000000000084</v>
      </c>
      <c r="AO30" s="12">
        <f t="shared" si="38"/>
        <v>3.0570000000000022</v>
      </c>
      <c r="AP30" s="12">
        <f t="shared" si="39"/>
        <v>3.4789999999999992</v>
      </c>
      <c r="AQ30" s="12">
        <f t="shared" si="40"/>
        <v>4.8089999999999975</v>
      </c>
      <c r="AR30" s="12">
        <f t="shared" si="41"/>
        <v>7.257000000000005</v>
      </c>
      <c r="AS30" s="12">
        <f t="shared" si="42"/>
        <v>0.95100000000000051</v>
      </c>
      <c r="AT30" s="12">
        <f t="shared" si="43"/>
        <v>5.5970000000000013</v>
      </c>
      <c r="AU30" s="12">
        <f t="shared" si="44"/>
        <v>21.740000000000009</v>
      </c>
      <c r="AV30" s="12">
        <f t="shared" si="45"/>
        <v>2.3729999999999976</v>
      </c>
      <c r="AW30" s="12">
        <f t="shared" si="46"/>
        <v>4.4589999999999996</v>
      </c>
      <c r="AX30" s="12">
        <f t="shared" si="47"/>
        <v>7.7870000000000061</v>
      </c>
      <c r="AY30" s="195">
        <v>40634</v>
      </c>
      <c r="AZ30" s="11">
        <f t="shared" si="48"/>
        <v>4.5783705961389254E-2</v>
      </c>
      <c r="BA30" s="11">
        <f t="shared" si="49"/>
        <v>3.1742400567553286E-2</v>
      </c>
      <c r="BB30" s="11">
        <f t="shared" si="50"/>
        <v>1.9017481335832143E-2</v>
      </c>
      <c r="BC30" s="11">
        <f t="shared" si="51"/>
        <v>7.3595026821075882E-2</v>
      </c>
      <c r="BD30" s="11">
        <f t="shared" si="52"/>
        <v>5.1806988794897979E-2</v>
      </c>
      <c r="BE30" s="11">
        <f t="shared" si="53"/>
        <v>5.1221001875167538E-2</v>
      </c>
      <c r="BF30" s="11">
        <f t="shared" si="54"/>
        <v>5.1348642245307108E-2</v>
      </c>
      <c r="BG30" s="11">
        <f t="shared" si="55"/>
        <v>5.1023645103828619E-2</v>
      </c>
      <c r="BH30" s="11">
        <f t="shared" si="56"/>
        <v>0.11968589222854042</v>
      </c>
      <c r="BI30" s="11">
        <f t="shared" si="57"/>
        <v>4.9223228379164263E-2</v>
      </c>
      <c r="BJ30" s="11">
        <f t="shared" si="58"/>
        <v>3.0885714285714405E-2</v>
      </c>
      <c r="BK30" s="11">
        <f t="shared" si="59"/>
        <v>8.0577136514983438E-2</v>
      </c>
      <c r="BL30" s="11">
        <f t="shared" si="60"/>
        <v>5.8297819697376907E-2</v>
      </c>
      <c r="BM30" s="11">
        <f t="shared" si="61"/>
        <v>8.1789354473386311E-2</v>
      </c>
      <c r="BN30" s="11">
        <f t="shared" si="62"/>
        <v>3.5411864190809439E-2</v>
      </c>
      <c r="BO30" s="11">
        <f t="shared" si="63"/>
        <v>3.5214332709145202E-2</v>
      </c>
      <c r="BP30" s="11">
        <f t="shared" si="64"/>
        <v>4.7332211297132831E-2</v>
      </c>
      <c r="BQ30" s="11">
        <f t="shared" si="65"/>
        <v>9.7234504381381148E-2</v>
      </c>
      <c r="BR30" s="11">
        <f t="shared" si="66"/>
        <v>1.7733935031514658E-2</v>
      </c>
      <c r="BS30" s="11">
        <f t="shared" si="67"/>
        <v>0.10577740819836334</v>
      </c>
      <c r="BT30" s="11">
        <f t="shared" si="68"/>
        <v>4.7304677810320106E-2</v>
      </c>
      <c r="BU30" s="11">
        <f t="shared" si="69"/>
        <v>5.282724844167408E-2</v>
      </c>
      <c r="BV30" s="11">
        <f t="shared" si="70"/>
        <v>0.15728949874775133</v>
      </c>
      <c r="BW30" s="11">
        <f t="shared" si="71"/>
        <v>5.2723875038931833E-2</v>
      </c>
    </row>
    <row r="31" spans="1:75" ht="18.75" x14ac:dyDescent="0.3">
      <c r="A31" s="195">
        <v>40664</v>
      </c>
      <c r="B31" s="187">
        <v>1849.152</v>
      </c>
      <c r="C31" s="187">
        <v>1519.64</v>
      </c>
      <c r="D31" s="187">
        <v>32.701999999999998</v>
      </c>
      <c r="E31" s="187">
        <v>66.138000000000005</v>
      </c>
      <c r="F31" s="187">
        <v>93.944000000000003</v>
      </c>
      <c r="G31" s="187">
        <v>491.80799999999999</v>
      </c>
      <c r="H31" s="187">
        <v>69.376999999999995</v>
      </c>
      <c r="I31" s="187">
        <v>130.601</v>
      </c>
      <c r="J31" s="187">
        <v>25.149000000000001</v>
      </c>
      <c r="K31" s="187">
        <v>51.307000000000002</v>
      </c>
      <c r="L31" s="187">
        <v>36.417999999999999</v>
      </c>
      <c r="M31" s="187">
        <v>32.491</v>
      </c>
      <c r="N31" s="187">
        <v>235.614</v>
      </c>
      <c r="O31" s="187">
        <v>96.927999999999997</v>
      </c>
      <c r="P31" s="187">
        <v>87.757000000000005</v>
      </c>
      <c r="Q31" s="187">
        <v>95.882999999999996</v>
      </c>
      <c r="R31" s="187">
        <v>107.684</v>
      </c>
      <c r="S31" s="187">
        <v>81.366</v>
      </c>
      <c r="T31" s="187">
        <v>54.72</v>
      </c>
      <c r="U31" s="187">
        <v>57.948999999999998</v>
      </c>
      <c r="V31" s="187">
        <v>482.327</v>
      </c>
      <c r="W31" s="187">
        <v>48.042000000000002</v>
      </c>
      <c r="X31" s="187">
        <v>33.243000000000002</v>
      </c>
      <c r="Y31" s="188">
        <v>163.636</v>
      </c>
      <c r="Z31" s="195">
        <v>40664</v>
      </c>
      <c r="AA31" s="12">
        <f t="shared" si="24"/>
        <v>81.496000000000095</v>
      </c>
      <c r="AB31" s="12">
        <f t="shared" si="25"/>
        <v>50.676000000000158</v>
      </c>
      <c r="AC31" s="12">
        <f t="shared" si="26"/>
        <v>0.29899999999999949</v>
      </c>
      <c r="AD31" s="12">
        <f t="shared" si="27"/>
        <v>6.2590000000000074</v>
      </c>
      <c r="AE31" s="12">
        <f t="shared" si="28"/>
        <v>4.3970000000000056</v>
      </c>
      <c r="AF31" s="12">
        <f t="shared" si="29"/>
        <v>25.879000000000019</v>
      </c>
      <c r="AG31" s="12">
        <f t="shared" si="30"/>
        <v>3.5450000000000017</v>
      </c>
      <c r="AH31" s="12">
        <f t="shared" si="31"/>
        <v>6.9549999999999983</v>
      </c>
      <c r="AI31" s="12">
        <f t="shared" si="32"/>
        <v>2.963000000000001</v>
      </c>
      <c r="AJ31" s="12">
        <f t="shared" si="33"/>
        <v>2.4819999999999993</v>
      </c>
      <c r="AK31" s="12">
        <f t="shared" si="34"/>
        <v>1.8699999999999974</v>
      </c>
      <c r="AL31" s="12">
        <f t="shared" si="35"/>
        <v>2.9860000000000007</v>
      </c>
      <c r="AM31" s="12">
        <f t="shared" si="36"/>
        <v>15.656000000000006</v>
      </c>
      <c r="AN31" s="12">
        <f t="shared" si="37"/>
        <v>8.2920000000000016</v>
      </c>
      <c r="AO31" s="12">
        <f t="shared" si="38"/>
        <v>3.0960000000000036</v>
      </c>
      <c r="AP31" s="12">
        <f t="shared" si="39"/>
        <v>5.012999999999991</v>
      </c>
      <c r="AQ31" s="12">
        <f t="shared" si="40"/>
        <v>5.3340000000000032</v>
      </c>
      <c r="AR31" s="12">
        <f t="shared" si="41"/>
        <v>8.5019999999999953</v>
      </c>
      <c r="AS31" s="12">
        <f t="shared" si="42"/>
        <v>1.4960000000000022</v>
      </c>
      <c r="AT31" s="12">
        <f t="shared" si="43"/>
        <v>5.9750000000000014</v>
      </c>
      <c r="AU31" s="12">
        <f t="shared" si="44"/>
        <v>23.319000000000017</v>
      </c>
      <c r="AV31" s="12">
        <f t="shared" si="45"/>
        <v>2.8260000000000005</v>
      </c>
      <c r="AW31" s="12">
        <f t="shared" si="46"/>
        <v>4.5990000000000038</v>
      </c>
      <c r="AX31" s="12">
        <f t="shared" si="47"/>
        <v>7.9240000000000066</v>
      </c>
      <c r="AY31" s="195">
        <v>40664</v>
      </c>
      <c r="AZ31" s="11">
        <f t="shared" si="48"/>
        <v>4.6103993084627426E-2</v>
      </c>
      <c r="BA31" s="11">
        <f t="shared" si="49"/>
        <v>3.4497782110385344E-2</v>
      </c>
      <c r="BB31" s="11">
        <f t="shared" si="50"/>
        <v>9.2275406598154586E-3</v>
      </c>
      <c r="BC31" s="11">
        <f t="shared" si="51"/>
        <v>0.10452746371849919</v>
      </c>
      <c r="BD31" s="11">
        <f t="shared" si="52"/>
        <v>4.9102705841625127E-2</v>
      </c>
      <c r="BE31" s="11">
        <f t="shared" si="53"/>
        <v>5.5542797293149926E-2</v>
      </c>
      <c r="BF31" s="11">
        <f t="shared" si="54"/>
        <v>5.3849191882367364E-2</v>
      </c>
      <c r="BG31" s="11">
        <f t="shared" si="55"/>
        <v>5.6249292334568102E-2</v>
      </c>
      <c r="BH31" s="11">
        <f t="shared" si="56"/>
        <v>0.13355269088614441</v>
      </c>
      <c r="BI31" s="11">
        <f t="shared" si="57"/>
        <v>5.0834613415258634E-2</v>
      </c>
      <c r="BJ31" s="11">
        <f t="shared" si="58"/>
        <v>5.4127590598587405E-2</v>
      </c>
      <c r="BK31" s="11">
        <f t="shared" si="59"/>
        <v>0.10120318590069477</v>
      </c>
      <c r="BL31" s="11">
        <f t="shared" si="60"/>
        <v>7.1177224742905443E-2</v>
      </c>
      <c r="BM31" s="11">
        <f t="shared" si="61"/>
        <v>9.3551153030371426E-2</v>
      </c>
      <c r="BN31" s="11">
        <f t="shared" si="62"/>
        <v>3.6569376690565925E-2</v>
      </c>
      <c r="BO31" s="11">
        <f t="shared" si="63"/>
        <v>5.5166721690326659E-2</v>
      </c>
      <c r="BP31" s="11">
        <f t="shared" si="64"/>
        <v>5.2115290669272119E-2</v>
      </c>
      <c r="BQ31" s="11">
        <f t="shared" si="65"/>
        <v>0.11668313570487476</v>
      </c>
      <c r="BR31" s="11">
        <f t="shared" si="66"/>
        <v>2.8107620622275675E-2</v>
      </c>
      <c r="BS31" s="11">
        <f t="shared" si="67"/>
        <v>0.11496132681725491</v>
      </c>
      <c r="BT31" s="11">
        <f t="shared" si="68"/>
        <v>5.0803036112660349E-2</v>
      </c>
      <c r="BU31" s="11">
        <f t="shared" si="69"/>
        <v>6.25E-2</v>
      </c>
      <c r="BV31" s="11">
        <f t="shared" si="70"/>
        <v>0.16055718475073322</v>
      </c>
      <c r="BW31" s="11">
        <f t="shared" si="71"/>
        <v>5.088882038635445E-2</v>
      </c>
    </row>
    <row r="32" spans="1:75" ht="18.75" x14ac:dyDescent="0.3">
      <c r="A32" s="195">
        <v>40695</v>
      </c>
      <c r="B32" s="187">
        <v>1853.35</v>
      </c>
      <c r="C32" s="187">
        <v>1518.97</v>
      </c>
      <c r="D32" s="187">
        <v>32.127000000000002</v>
      </c>
      <c r="E32" s="187">
        <v>66.614999999999995</v>
      </c>
      <c r="F32" s="187">
        <v>94.043000000000006</v>
      </c>
      <c r="G32" s="187">
        <v>491.62</v>
      </c>
      <c r="H32" s="187">
        <v>69.474000000000004</v>
      </c>
      <c r="I32" s="187">
        <v>131.488</v>
      </c>
      <c r="J32" s="187">
        <v>25.919</v>
      </c>
      <c r="K32" s="187">
        <v>52.095999999999997</v>
      </c>
      <c r="L32" s="187">
        <v>36.493000000000002</v>
      </c>
      <c r="M32" s="187">
        <v>31.196000000000002</v>
      </c>
      <c r="N32" s="187">
        <v>234.589</v>
      </c>
      <c r="O32" s="187">
        <v>96.840999999999994</v>
      </c>
      <c r="P32" s="187">
        <v>88.421000000000006</v>
      </c>
      <c r="Q32" s="187">
        <v>95.42</v>
      </c>
      <c r="R32" s="187">
        <v>108.822</v>
      </c>
      <c r="S32" s="187">
        <v>82.548000000000002</v>
      </c>
      <c r="T32" s="187">
        <v>54.69</v>
      </c>
      <c r="U32" s="187">
        <v>57.515000000000001</v>
      </c>
      <c r="V32" s="187">
        <v>484.44</v>
      </c>
      <c r="W32" s="187">
        <v>48.415999999999997</v>
      </c>
      <c r="X32" s="187">
        <v>33.470999999999997</v>
      </c>
      <c r="Y32" s="188">
        <v>167.51900000000001</v>
      </c>
      <c r="Z32" s="195">
        <v>40695</v>
      </c>
      <c r="AA32" s="12">
        <f t="shared" si="24"/>
        <v>81.70699999999988</v>
      </c>
      <c r="AB32" s="12">
        <f t="shared" si="25"/>
        <v>45.852000000000089</v>
      </c>
      <c r="AC32" s="12">
        <f t="shared" si="26"/>
        <v>0.38600000000000279</v>
      </c>
      <c r="AD32" s="12">
        <f t="shared" si="27"/>
        <v>6.4679999999999964</v>
      </c>
      <c r="AE32" s="12">
        <f t="shared" si="28"/>
        <v>4.4760000000000133</v>
      </c>
      <c r="AF32" s="12">
        <f t="shared" si="29"/>
        <v>25.38900000000001</v>
      </c>
      <c r="AG32" s="12">
        <f t="shared" si="30"/>
        <v>3.659000000000006</v>
      </c>
      <c r="AH32" s="12">
        <f t="shared" si="31"/>
        <v>6.4410000000000025</v>
      </c>
      <c r="AI32" s="12">
        <f t="shared" si="32"/>
        <v>3.6730000000000018</v>
      </c>
      <c r="AJ32" s="12">
        <f t="shared" si="33"/>
        <v>1.7669999999999959</v>
      </c>
      <c r="AK32" s="12">
        <f t="shared" si="34"/>
        <v>2.0220000000000056</v>
      </c>
      <c r="AL32" s="12">
        <f t="shared" si="35"/>
        <v>2.6060000000000016</v>
      </c>
      <c r="AM32" s="12">
        <f t="shared" si="36"/>
        <v>13.563999999999993</v>
      </c>
      <c r="AN32" s="12">
        <f t="shared" si="37"/>
        <v>7.5889999999999986</v>
      </c>
      <c r="AO32" s="12">
        <f t="shared" si="38"/>
        <v>3.6910000000000025</v>
      </c>
      <c r="AP32" s="12">
        <f t="shared" si="39"/>
        <v>3.6539999999999964</v>
      </c>
      <c r="AQ32" s="12">
        <f t="shared" si="40"/>
        <v>5.2759999999999962</v>
      </c>
      <c r="AR32" s="12">
        <f t="shared" si="41"/>
        <v>8.8629999999999995</v>
      </c>
      <c r="AS32" s="12">
        <f t="shared" si="42"/>
        <v>1.3879999999999981</v>
      </c>
      <c r="AT32" s="12">
        <f t="shared" si="43"/>
        <v>6.1640000000000015</v>
      </c>
      <c r="AU32" s="12">
        <f t="shared" si="44"/>
        <v>24.478000000000009</v>
      </c>
      <c r="AV32" s="12">
        <f t="shared" si="45"/>
        <v>3.0929999999999964</v>
      </c>
      <c r="AW32" s="12">
        <f t="shared" si="46"/>
        <v>4.5939999999999976</v>
      </c>
      <c r="AX32" s="12">
        <f t="shared" si="47"/>
        <v>7.4230000000000018</v>
      </c>
      <c r="AY32" s="195">
        <v>40695</v>
      </c>
      <c r="AZ32" s="11">
        <f t="shared" si="48"/>
        <v>4.6119336683519085E-2</v>
      </c>
      <c r="BA32" s="11">
        <f t="shared" si="49"/>
        <v>3.1125816126067463E-2</v>
      </c>
      <c r="BB32" s="11">
        <f t="shared" si="50"/>
        <v>1.2160927507010033E-2</v>
      </c>
      <c r="BC32" s="11">
        <f t="shared" si="51"/>
        <v>0.1075365354880542</v>
      </c>
      <c r="BD32" s="11">
        <f t="shared" si="52"/>
        <v>4.9973762658122034E-2</v>
      </c>
      <c r="BE32" s="11">
        <f t="shared" si="53"/>
        <v>5.4455838414863011E-2</v>
      </c>
      <c r="BF32" s="11">
        <f t="shared" si="54"/>
        <v>5.5595229051128348E-2</v>
      </c>
      <c r="BG32" s="11">
        <f t="shared" si="55"/>
        <v>5.1508632754084571E-2</v>
      </c>
      <c r="BH32" s="11">
        <f t="shared" si="56"/>
        <v>0.16510833408253189</v>
      </c>
      <c r="BI32" s="11">
        <f t="shared" si="57"/>
        <v>3.5108982892566809E-2</v>
      </c>
      <c r="BJ32" s="11">
        <f t="shared" si="58"/>
        <v>5.8658002378811247E-2</v>
      </c>
      <c r="BK32" s="11">
        <f t="shared" si="59"/>
        <v>9.1150752011192715E-2</v>
      </c>
      <c r="BL32" s="11">
        <f t="shared" si="60"/>
        <v>6.1368623458884608E-2</v>
      </c>
      <c r="BM32" s="11">
        <f t="shared" si="61"/>
        <v>8.5028906915251223E-2</v>
      </c>
      <c r="BN32" s="11">
        <f t="shared" si="62"/>
        <v>4.3561902513867601E-2</v>
      </c>
      <c r="BO32" s="11">
        <f t="shared" si="63"/>
        <v>3.9818669223895542E-2</v>
      </c>
      <c r="BP32" s="11">
        <f t="shared" si="64"/>
        <v>5.0953199544163885E-2</v>
      </c>
      <c r="BQ32" s="11">
        <f t="shared" si="65"/>
        <v>0.12028228268982821</v>
      </c>
      <c r="BR32" s="11">
        <f t="shared" si="66"/>
        <v>2.6040298675471751E-2</v>
      </c>
      <c r="BS32" s="11">
        <f t="shared" si="67"/>
        <v>0.12003661077681071</v>
      </c>
      <c r="BT32" s="11">
        <f t="shared" si="68"/>
        <v>5.3217439701540581E-2</v>
      </c>
      <c r="BU32" s="11">
        <f t="shared" si="69"/>
        <v>6.8243496679390114E-2</v>
      </c>
      <c r="BV32" s="11">
        <f t="shared" si="70"/>
        <v>0.15908854797936067</v>
      </c>
      <c r="BW32" s="11">
        <f t="shared" si="71"/>
        <v>4.6365930441734982E-2</v>
      </c>
    </row>
    <row r="33" spans="1:75" ht="18.75" x14ac:dyDescent="0.3">
      <c r="A33" s="195">
        <v>40725</v>
      </c>
      <c r="B33" s="187">
        <v>1854.739</v>
      </c>
      <c r="C33" s="187">
        <v>1524.7809999999999</v>
      </c>
      <c r="D33" s="187">
        <v>30.943000000000001</v>
      </c>
      <c r="E33" s="187">
        <v>66.697000000000003</v>
      </c>
      <c r="F33" s="187">
        <v>93.587000000000003</v>
      </c>
      <c r="G33" s="187">
        <v>493.08600000000001</v>
      </c>
      <c r="H33" s="187">
        <v>69.602999999999994</v>
      </c>
      <c r="I33" s="187">
        <v>132.34800000000001</v>
      </c>
      <c r="J33" s="187">
        <v>26.128</v>
      </c>
      <c r="K33" s="187">
        <v>52.484999999999999</v>
      </c>
      <c r="L33" s="187">
        <v>36.432000000000002</v>
      </c>
      <c r="M33" s="187">
        <v>29.358000000000001</v>
      </c>
      <c r="N33" s="187">
        <v>235.10599999999999</v>
      </c>
      <c r="O33" s="187">
        <v>97.613</v>
      </c>
      <c r="P33" s="187">
        <v>88.623000000000005</v>
      </c>
      <c r="Q33" s="187">
        <v>95.388000000000005</v>
      </c>
      <c r="R33" s="187">
        <v>108.82899999999999</v>
      </c>
      <c r="S33" s="187">
        <v>82.088999999999999</v>
      </c>
      <c r="T33" s="187">
        <v>54.423000000000002</v>
      </c>
      <c r="U33" s="187">
        <v>56.594000000000001</v>
      </c>
      <c r="V33" s="187">
        <v>484.298</v>
      </c>
      <c r="W33" s="187">
        <v>48.497999999999998</v>
      </c>
      <c r="X33" s="187">
        <v>34.399000000000001</v>
      </c>
      <c r="Y33" s="188">
        <v>167.01599999999999</v>
      </c>
      <c r="Z33" s="195">
        <v>40725</v>
      </c>
      <c r="AA33" s="12">
        <f t="shared" si="24"/>
        <v>79.518000000000029</v>
      </c>
      <c r="AB33" s="12">
        <f t="shared" si="25"/>
        <v>48.412000000000035</v>
      </c>
      <c r="AC33" s="12">
        <f t="shared" si="26"/>
        <v>0.37600000000000122</v>
      </c>
      <c r="AD33" s="12">
        <f t="shared" si="27"/>
        <v>6.5500000000000043</v>
      </c>
      <c r="AE33" s="12">
        <f t="shared" si="28"/>
        <v>3.1920000000000073</v>
      </c>
      <c r="AF33" s="12">
        <f t="shared" si="29"/>
        <v>26.631000000000029</v>
      </c>
      <c r="AG33" s="12">
        <f t="shared" si="30"/>
        <v>4.3309999999999889</v>
      </c>
      <c r="AH33" s="12">
        <f t="shared" si="31"/>
        <v>6.4770000000000181</v>
      </c>
      <c r="AI33" s="12">
        <f t="shared" si="32"/>
        <v>3.6129999999999995</v>
      </c>
      <c r="AJ33" s="12">
        <f t="shared" si="33"/>
        <v>1.8870000000000005</v>
      </c>
      <c r="AK33" s="12">
        <f t="shared" si="34"/>
        <v>2.3890000000000029</v>
      </c>
      <c r="AL33" s="12">
        <f t="shared" si="35"/>
        <v>1.6679999999999993</v>
      </c>
      <c r="AM33" s="12">
        <f t="shared" si="36"/>
        <v>15.403999999999996</v>
      </c>
      <c r="AN33" s="12">
        <f t="shared" si="37"/>
        <v>7.9710000000000036</v>
      </c>
      <c r="AO33" s="12">
        <f t="shared" si="38"/>
        <v>3.159000000000006</v>
      </c>
      <c r="AP33" s="12">
        <f t="shared" si="39"/>
        <v>4.25</v>
      </c>
      <c r="AQ33" s="12">
        <f t="shared" si="40"/>
        <v>6.125</v>
      </c>
      <c r="AR33" s="12">
        <f t="shared" si="41"/>
        <v>8.9639999999999986</v>
      </c>
      <c r="AS33" s="12">
        <f t="shared" si="42"/>
        <v>1.365000000000002</v>
      </c>
      <c r="AT33" s="12">
        <f t="shared" si="43"/>
        <v>5.3049999999999997</v>
      </c>
      <c r="AU33" s="12">
        <f t="shared" si="44"/>
        <v>23.968000000000018</v>
      </c>
      <c r="AV33" s="12">
        <f t="shared" si="45"/>
        <v>2.330999999999996</v>
      </c>
      <c r="AW33" s="12">
        <f t="shared" si="46"/>
        <v>5.7250000000000014</v>
      </c>
      <c r="AX33" s="12">
        <f t="shared" si="47"/>
        <v>5.353999999999985</v>
      </c>
      <c r="AY33" s="195">
        <v>40725</v>
      </c>
      <c r="AZ33" s="11">
        <f t="shared" si="48"/>
        <v>4.4793296158619045E-2</v>
      </c>
      <c r="BA33" s="11">
        <f t="shared" si="49"/>
        <v>3.2791260179535042E-2</v>
      </c>
      <c r="BB33" s="11">
        <f t="shared" si="50"/>
        <v>1.2300847319004271E-2</v>
      </c>
      <c r="BC33" s="11">
        <f t="shared" si="51"/>
        <v>0.10889986200475499</v>
      </c>
      <c r="BD33" s="11">
        <f t="shared" si="52"/>
        <v>3.5311687593340357E-2</v>
      </c>
      <c r="BE33" s="11">
        <f t="shared" si="53"/>
        <v>5.7092324018394036E-2</v>
      </c>
      <c r="BF33" s="11">
        <f t="shared" si="54"/>
        <v>6.6353106998406464E-2</v>
      </c>
      <c r="BG33" s="11">
        <f t="shared" si="55"/>
        <v>5.145744452653922E-2</v>
      </c>
      <c r="BH33" s="11">
        <f t="shared" si="56"/>
        <v>0.16047079724628022</v>
      </c>
      <c r="BI33" s="11">
        <f t="shared" si="57"/>
        <v>3.7293964188307882E-2</v>
      </c>
      <c r="BJ33" s="11">
        <f t="shared" si="58"/>
        <v>7.0175953940604607E-2</v>
      </c>
      <c r="BK33" s="11">
        <f t="shared" si="59"/>
        <v>6.0238353196099714E-2</v>
      </c>
      <c r="BL33" s="11">
        <f t="shared" si="60"/>
        <v>7.0113153271249118E-2</v>
      </c>
      <c r="BM33" s="11">
        <f t="shared" si="61"/>
        <v>8.8920372146984672E-2</v>
      </c>
      <c r="BN33" s="11">
        <f t="shared" si="62"/>
        <v>3.6962931760741391E-2</v>
      </c>
      <c r="BO33" s="11">
        <f t="shared" si="63"/>
        <v>4.663257916566077E-2</v>
      </c>
      <c r="BP33" s="11">
        <f t="shared" si="64"/>
        <v>5.9637404580152653E-2</v>
      </c>
      <c r="BQ33" s="11">
        <f t="shared" si="65"/>
        <v>0.12258461538461529</v>
      </c>
      <c r="BR33" s="11">
        <f t="shared" si="66"/>
        <v>2.5726563383467127E-2</v>
      </c>
      <c r="BS33" s="11">
        <f t="shared" si="67"/>
        <v>0.10343348476281466</v>
      </c>
      <c r="BT33" s="11">
        <f t="shared" si="68"/>
        <v>5.2066995416331752E-2</v>
      </c>
      <c r="BU33" s="11">
        <f t="shared" si="69"/>
        <v>5.0490610176099793E-2</v>
      </c>
      <c r="BV33" s="11">
        <f t="shared" si="70"/>
        <v>0.19965822696519497</v>
      </c>
      <c r="BW33" s="11">
        <f t="shared" si="71"/>
        <v>3.3118481770607611E-2</v>
      </c>
    </row>
    <row r="34" spans="1:75" ht="18.75" x14ac:dyDescent="0.3">
      <c r="A34" s="195">
        <v>40756</v>
      </c>
      <c r="B34" s="187">
        <v>1863.0930000000001</v>
      </c>
      <c r="C34" s="187">
        <v>1531.3879999999999</v>
      </c>
      <c r="D34" s="187">
        <v>30.213000000000001</v>
      </c>
      <c r="E34" s="187">
        <v>66.569999999999993</v>
      </c>
      <c r="F34" s="187">
        <v>94.204999999999998</v>
      </c>
      <c r="G34" s="187">
        <v>494.07499999999999</v>
      </c>
      <c r="H34" s="187">
        <v>70.641999999999996</v>
      </c>
      <c r="I34" s="187">
        <v>133.70699999999999</v>
      </c>
      <c r="J34" s="187">
        <v>26.78</v>
      </c>
      <c r="K34" s="187">
        <v>54.204999999999998</v>
      </c>
      <c r="L34" s="187">
        <v>36.603999999999999</v>
      </c>
      <c r="M34" s="187">
        <v>28.823</v>
      </c>
      <c r="N34" s="187">
        <v>236.22800000000001</v>
      </c>
      <c r="O34" s="187">
        <v>97.38</v>
      </c>
      <c r="P34" s="187">
        <v>89.335999999999999</v>
      </c>
      <c r="Q34" s="187">
        <v>95.364999999999995</v>
      </c>
      <c r="R34" s="187">
        <v>109.64700000000001</v>
      </c>
      <c r="S34" s="187">
        <v>82.424999999999997</v>
      </c>
      <c r="T34" s="187">
        <v>55.107999999999997</v>
      </c>
      <c r="U34" s="187">
        <v>56.906999999999996</v>
      </c>
      <c r="V34" s="187">
        <v>487.82100000000003</v>
      </c>
      <c r="W34" s="187">
        <v>48.933999999999997</v>
      </c>
      <c r="X34" s="187">
        <v>35.048000000000002</v>
      </c>
      <c r="Y34" s="188">
        <v>167.89599999999999</v>
      </c>
      <c r="Z34" s="195">
        <v>40756</v>
      </c>
      <c r="AA34" s="12">
        <f t="shared" si="24"/>
        <v>77.108000000000175</v>
      </c>
      <c r="AB34" s="12">
        <f t="shared" si="25"/>
        <v>49.985999999999876</v>
      </c>
      <c r="AC34" s="12">
        <f t="shared" si="26"/>
        <v>0.73199999999999932</v>
      </c>
      <c r="AD34" s="12">
        <f t="shared" si="27"/>
        <v>5.86099999999999</v>
      </c>
      <c r="AE34" s="12">
        <f t="shared" si="28"/>
        <v>3.5169999999999959</v>
      </c>
      <c r="AF34" s="12">
        <f t="shared" si="29"/>
        <v>25.83499999999998</v>
      </c>
      <c r="AG34" s="12">
        <f t="shared" si="30"/>
        <v>5.0849999999999937</v>
      </c>
      <c r="AH34" s="12">
        <f t="shared" si="31"/>
        <v>7.387999999999991</v>
      </c>
      <c r="AI34" s="12">
        <f t="shared" si="32"/>
        <v>3.6479999999999997</v>
      </c>
      <c r="AJ34" s="12">
        <f t="shared" si="33"/>
        <v>2.0489999999999995</v>
      </c>
      <c r="AK34" s="12">
        <f t="shared" si="34"/>
        <v>2.5499999999999972</v>
      </c>
      <c r="AL34" s="12">
        <f t="shared" si="35"/>
        <v>2.1129999999999995</v>
      </c>
      <c r="AM34" s="12">
        <f t="shared" si="36"/>
        <v>16.02600000000001</v>
      </c>
      <c r="AN34" s="12">
        <f t="shared" si="37"/>
        <v>7.3449999999999989</v>
      </c>
      <c r="AO34" s="12">
        <f t="shared" si="38"/>
        <v>2.9740000000000038</v>
      </c>
      <c r="AP34" s="12">
        <f t="shared" si="39"/>
        <v>4.1199999999999903</v>
      </c>
      <c r="AQ34" s="12">
        <f t="shared" si="40"/>
        <v>7.0150000000000006</v>
      </c>
      <c r="AR34" s="12">
        <f t="shared" si="41"/>
        <v>9.0699999999999932</v>
      </c>
      <c r="AS34" s="12">
        <f t="shared" si="42"/>
        <v>2.1589999999999989</v>
      </c>
      <c r="AT34" s="12">
        <f t="shared" si="43"/>
        <v>5.0759999999999934</v>
      </c>
      <c r="AU34" s="12">
        <f t="shared" si="44"/>
        <v>25.765000000000043</v>
      </c>
      <c r="AV34" s="12">
        <f t="shared" si="45"/>
        <v>1.9600000000000009</v>
      </c>
      <c r="AW34" s="12">
        <f t="shared" si="46"/>
        <v>5.3530000000000015</v>
      </c>
      <c r="AX34" s="12">
        <f t="shared" si="47"/>
        <v>7.3329999999999984</v>
      </c>
      <c r="AY34" s="195">
        <v>40756</v>
      </c>
      <c r="AZ34" s="11">
        <f t="shared" si="48"/>
        <v>4.3173934831479688E-2</v>
      </c>
      <c r="BA34" s="11">
        <f t="shared" si="49"/>
        <v>3.374236027762878E-2</v>
      </c>
      <c r="BB34" s="11">
        <f t="shared" si="50"/>
        <v>2.4829551236389413E-2</v>
      </c>
      <c r="BC34" s="11">
        <f t="shared" si="51"/>
        <v>9.6542522525490337E-2</v>
      </c>
      <c r="BD34" s="11">
        <f t="shared" si="52"/>
        <v>3.878131616090319E-2</v>
      </c>
      <c r="BE34" s="11">
        <f t="shared" si="53"/>
        <v>5.5174696736716156E-2</v>
      </c>
      <c r="BF34" s="11">
        <f t="shared" si="54"/>
        <v>7.7566087526884875E-2</v>
      </c>
      <c r="BG34" s="11">
        <f t="shared" si="55"/>
        <v>5.8486846792644043E-2</v>
      </c>
      <c r="BH34" s="11">
        <f t="shared" si="56"/>
        <v>0.15770361404115518</v>
      </c>
      <c r="BI34" s="11">
        <f t="shared" si="57"/>
        <v>3.928598818927842E-2</v>
      </c>
      <c r="BJ34" s="11">
        <f t="shared" si="58"/>
        <v>7.4881071239795594E-2</v>
      </c>
      <c r="BK34" s="11">
        <f t="shared" si="59"/>
        <v>7.910894795956569E-2</v>
      </c>
      <c r="BL34" s="11">
        <f t="shared" si="60"/>
        <v>7.2778630530149657E-2</v>
      </c>
      <c r="BM34" s="11">
        <f t="shared" si="61"/>
        <v>8.1579385794413373E-2</v>
      </c>
      <c r="BN34" s="11">
        <f t="shared" si="62"/>
        <v>3.4436441953637154E-2</v>
      </c>
      <c r="BO34" s="11">
        <f t="shared" si="63"/>
        <v>4.5153159077209626E-2</v>
      </c>
      <c r="BP34" s="11">
        <f t="shared" si="64"/>
        <v>6.8351001636916431E-2</v>
      </c>
      <c r="BQ34" s="11">
        <f t="shared" si="65"/>
        <v>0.12364528661986229</v>
      </c>
      <c r="BR34" s="11">
        <f t="shared" si="66"/>
        <v>4.0775085459593186E-2</v>
      </c>
      <c r="BS34" s="11">
        <f t="shared" si="67"/>
        <v>9.7933669039763638E-2</v>
      </c>
      <c r="BT34" s="11">
        <f t="shared" si="68"/>
        <v>5.5761639281818765E-2</v>
      </c>
      <c r="BU34" s="11">
        <f t="shared" si="69"/>
        <v>4.1725209690467002E-2</v>
      </c>
      <c r="BV34" s="11">
        <f t="shared" si="70"/>
        <v>0.18026603805354435</v>
      </c>
      <c r="BW34" s="11">
        <f t="shared" si="71"/>
        <v>4.5670546763575626E-2</v>
      </c>
    </row>
    <row r="35" spans="1:75" ht="18.75" x14ac:dyDescent="0.3">
      <c r="A35" s="195">
        <v>40787</v>
      </c>
      <c r="B35" s="187">
        <v>1878.3510000000001</v>
      </c>
      <c r="C35" s="187">
        <v>1532.1690000000001</v>
      </c>
      <c r="D35" s="187">
        <v>30.163</v>
      </c>
      <c r="E35" s="187">
        <v>66.186999999999998</v>
      </c>
      <c r="F35" s="187">
        <v>94.459000000000003</v>
      </c>
      <c r="G35" s="187">
        <v>496.541</v>
      </c>
      <c r="H35" s="187">
        <v>70.754999999999995</v>
      </c>
      <c r="I35" s="187">
        <v>133.24299999999999</v>
      </c>
      <c r="J35" s="187">
        <v>26.718</v>
      </c>
      <c r="K35" s="187">
        <v>55.707999999999998</v>
      </c>
      <c r="L35" s="187">
        <v>36.689</v>
      </c>
      <c r="M35" s="187">
        <v>28.341000000000001</v>
      </c>
      <c r="N35" s="187">
        <v>234.76</v>
      </c>
      <c r="O35" s="187">
        <v>96.313999999999993</v>
      </c>
      <c r="P35" s="187">
        <v>89.36</v>
      </c>
      <c r="Q35" s="187">
        <v>95.346999999999994</v>
      </c>
      <c r="R35" s="187">
        <v>110.9</v>
      </c>
      <c r="S35" s="187">
        <v>82.551000000000002</v>
      </c>
      <c r="T35" s="187">
        <v>54.795999999999999</v>
      </c>
      <c r="U35" s="187">
        <v>58.405000000000001</v>
      </c>
      <c r="V35" s="187">
        <v>488.52</v>
      </c>
      <c r="W35" s="187">
        <v>48.37</v>
      </c>
      <c r="X35" s="187">
        <v>35.668999999999997</v>
      </c>
      <c r="Y35" s="188">
        <v>164.33600000000001</v>
      </c>
      <c r="Z35" s="195">
        <v>40787</v>
      </c>
      <c r="AA35" s="12">
        <f t="shared" si="24"/>
        <v>85.479000000000042</v>
      </c>
      <c r="AB35" s="12">
        <f t="shared" si="25"/>
        <v>43.658000000000129</v>
      </c>
      <c r="AC35" s="12">
        <f t="shared" si="26"/>
        <v>0.74299999999999855</v>
      </c>
      <c r="AD35" s="12">
        <f t="shared" si="27"/>
        <v>4.8719999999999999</v>
      </c>
      <c r="AE35" s="12">
        <f t="shared" si="28"/>
        <v>2.4780000000000086</v>
      </c>
      <c r="AF35" s="12">
        <f t="shared" si="29"/>
        <v>25.785000000000025</v>
      </c>
      <c r="AG35" s="12">
        <f t="shared" si="30"/>
        <v>4.7259999999999991</v>
      </c>
      <c r="AH35" s="12">
        <f t="shared" si="31"/>
        <v>7</v>
      </c>
      <c r="AI35" s="12">
        <f t="shared" si="32"/>
        <v>3.2729999999999997</v>
      </c>
      <c r="AJ35" s="12">
        <f t="shared" si="33"/>
        <v>1.9239999999999995</v>
      </c>
      <c r="AK35" s="12">
        <f t="shared" si="34"/>
        <v>2.5559999999999974</v>
      </c>
      <c r="AL35" s="12">
        <f t="shared" si="35"/>
        <v>1.6580000000000013</v>
      </c>
      <c r="AM35" s="12">
        <f t="shared" si="36"/>
        <v>14.738</v>
      </c>
      <c r="AN35" s="12">
        <f t="shared" si="37"/>
        <v>7.2709999999999866</v>
      </c>
      <c r="AO35" s="12">
        <f t="shared" si="38"/>
        <v>2.9329999999999927</v>
      </c>
      <c r="AP35" s="12">
        <f t="shared" si="39"/>
        <v>6.3699999999999903</v>
      </c>
      <c r="AQ35" s="12">
        <f t="shared" si="40"/>
        <v>5.0090000000000003</v>
      </c>
      <c r="AR35" s="12">
        <f t="shared" si="41"/>
        <v>8.867999999999995</v>
      </c>
      <c r="AS35" s="12">
        <f t="shared" si="42"/>
        <v>1.695999999999998</v>
      </c>
      <c r="AT35" s="12">
        <f t="shared" si="43"/>
        <v>5.2379999999999995</v>
      </c>
      <c r="AU35" s="12">
        <f t="shared" si="44"/>
        <v>24.017999999999972</v>
      </c>
      <c r="AV35" s="12">
        <f t="shared" si="45"/>
        <v>1.0309999999999988</v>
      </c>
      <c r="AW35" s="12">
        <f t="shared" si="46"/>
        <v>4.9689999999999976</v>
      </c>
      <c r="AX35" s="12">
        <f t="shared" si="47"/>
        <v>6.1890000000000214</v>
      </c>
      <c r="AY35" s="195">
        <v>40787</v>
      </c>
      <c r="AZ35" s="11">
        <f t="shared" si="48"/>
        <v>4.7677134787090125E-2</v>
      </c>
      <c r="BA35" s="11">
        <f t="shared" si="49"/>
        <v>2.932998143782628E-2</v>
      </c>
      <c r="BB35" s="11">
        <f t="shared" si="50"/>
        <v>2.525492861998635E-2</v>
      </c>
      <c r="BC35" s="11">
        <f t="shared" si="51"/>
        <v>7.9458533800864428E-2</v>
      </c>
      <c r="BD35" s="11">
        <f t="shared" si="52"/>
        <v>2.6940346375882163E-2</v>
      </c>
      <c r="BE35" s="11">
        <f t="shared" si="53"/>
        <v>5.4773598212237484E-2</v>
      </c>
      <c r="BF35" s="11">
        <f t="shared" si="54"/>
        <v>7.1574611155704293E-2</v>
      </c>
      <c r="BG35" s="11">
        <f t="shared" si="55"/>
        <v>5.5448618933326976E-2</v>
      </c>
      <c r="BH35" s="11">
        <f t="shared" si="56"/>
        <v>0.13960332693538069</v>
      </c>
      <c r="BI35" s="11">
        <f t="shared" si="57"/>
        <v>3.5772720511676237E-2</v>
      </c>
      <c r="BJ35" s="11">
        <f t="shared" si="58"/>
        <v>7.4883543784607154E-2</v>
      </c>
      <c r="BK35" s="11">
        <f t="shared" si="59"/>
        <v>6.213694112356194E-2</v>
      </c>
      <c r="BL35" s="11">
        <f t="shared" si="60"/>
        <v>6.698421066984217E-2</v>
      </c>
      <c r="BM35" s="11">
        <f t="shared" si="61"/>
        <v>8.1657176869602166E-2</v>
      </c>
      <c r="BN35" s="11">
        <f t="shared" si="62"/>
        <v>3.3936154211068104E-2</v>
      </c>
      <c r="BO35" s="11">
        <f t="shared" si="63"/>
        <v>7.1591534891039199E-2</v>
      </c>
      <c r="BP35" s="11">
        <f t="shared" si="64"/>
        <v>4.7303359114561294E-2</v>
      </c>
      <c r="BQ35" s="11">
        <f t="shared" si="65"/>
        <v>0.12035340580595255</v>
      </c>
      <c r="BR35" s="11">
        <f t="shared" si="66"/>
        <v>3.1939736346515923E-2</v>
      </c>
      <c r="BS35" s="11">
        <f t="shared" si="67"/>
        <v>9.8519758496811827E-2</v>
      </c>
      <c r="BT35" s="11">
        <f t="shared" si="68"/>
        <v>5.1706989420928107E-2</v>
      </c>
      <c r="BU35" s="11">
        <f t="shared" si="69"/>
        <v>2.1779082785863713E-2</v>
      </c>
      <c r="BV35" s="11">
        <f t="shared" si="70"/>
        <v>0.16185667752442989</v>
      </c>
      <c r="BW35" s="11">
        <f t="shared" si="71"/>
        <v>3.9134476151934772E-2</v>
      </c>
    </row>
    <row r="36" spans="1:75" ht="18.75" x14ac:dyDescent="0.3">
      <c r="A36" s="195">
        <v>40817</v>
      </c>
      <c r="B36" s="187">
        <v>1884.4079999999999</v>
      </c>
      <c r="C36" s="187">
        <v>1535.6210000000001</v>
      </c>
      <c r="D36" s="187">
        <v>30.527999999999999</v>
      </c>
      <c r="E36" s="187">
        <v>67.278999999999996</v>
      </c>
      <c r="F36" s="187">
        <v>94.734999999999999</v>
      </c>
      <c r="G36" s="187">
        <v>500.58300000000003</v>
      </c>
      <c r="H36" s="187">
        <v>71.64</v>
      </c>
      <c r="I36" s="187">
        <v>141.18199999999999</v>
      </c>
      <c r="J36" s="187">
        <v>26.74</v>
      </c>
      <c r="K36" s="187">
        <v>56.890999999999998</v>
      </c>
      <c r="L36" s="187">
        <v>36.975000000000001</v>
      </c>
      <c r="M36" s="187">
        <v>28.52</v>
      </c>
      <c r="N36" s="187">
        <v>237.24299999999999</v>
      </c>
      <c r="O36" s="187">
        <v>95.055999999999997</v>
      </c>
      <c r="P36" s="187">
        <v>89.338999999999999</v>
      </c>
      <c r="Q36" s="187">
        <v>95.67</v>
      </c>
      <c r="R36" s="187">
        <v>114.482</v>
      </c>
      <c r="S36" s="187">
        <v>83.397999999999996</v>
      </c>
      <c r="T36" s="187">
        <v>55.856999999999999</v>
      </c>
      <c r="U36" s="187">
        <v>59.668999999999997</v>
      </c>
      <c r="V36" s="187">
        <v>490.649</v>
      </c>
      <c r="W36" s="187">
        <v>48.423999999999999</v>
      </c>
      <c r="X36" s="187">
        <v>36.433999999999997</v>
      </c>
      <c r="Y36" s="188">
        <v>166.167</v>
      </c>
      <c r="Z36" s="195">
        <v>40817</v>
      </c>
      <c r="AA36" s="12">
        <f t="shared" si="24"/>
        <v>80.286999999999807</v>
      </c>
      <c r="AB36" s="12">
        <f t="shared" si="25"/>
        <v>38.57100000000014</v>
      </c>
      <c r="AC36" s="12">
        <f t="shared" si="26"/>
        <v>1.1899999999999977</v>
      </c>
      <c r="AD36" s="12">
        <f t="shared" si="27"/>
        <v>5.7339999999999947</v>
      </c>
      <c r="AE36" s="12">
        <f t="shared" si="28"/>
        <v>2.4939999999999998</v>
      </c>
      <c r="AF36" s="12">
        <f t="shared" si="29"/>
        <v>26.824000000000012</v>
      </c>
      <c r="AG36" s="12">
        <f t="shared" si="30"/>
        <v>4.9779999999999944</v>
      </c>
      <c r="AH36" s="12">
        <f t="shared" si="31"/>
        <v>7.5349999999999966</v>
      </c>
      <c r="AI36" s="12">
        <f t="shared" si="32"/>
        <v>2.8089999999999975</v>
      </c>
      <c r="AJ36" s="12">
        <f t="shared" si="33"/>
        <v>2.4849999999999994</v>
      </c>
      <c r="AK36" s="12">
        <f t="shared" si="34"/>
        <v>2.578000000000003</v>
      </c>
      <c r="AL36" s="12">
        <f t="shared" si="35"/>
        <v>0.96799999999999997</v>
      </c>
      <c r="AM36" s="12">
        <f t="shared" si="36"/>
        <v>15.680999999999983</v>
      </c>
      <c r="AN36" s="12">
        <f t="shared" si="37"/>
        <v>7.1329999999999956</v>
      </c>
      <c r="AO36" s="12">
        <f t="shared" si="38"/>
        <v>2.7630000000000052</v>
      </c>
      <c r="AP36" s="12">
        <f t="shared" si="39"/>
        <v>6.5990000000000038</v>
      </c>
      <c r="AQ36" s="12">
        <f t="shared" si="40"/>
        <v>6.0510000000000019</v>
      </c>
      <c r="AR36" s="12">
        <f t="shared" si="41"/>
        <v>8.2269999999999897</v>
      </c>
      <c r="AS36" s="12">
        <f t="shared" si="42"/>
        <v>1.8710000000000022</v>
      </c>
      <c r="AT36" s="12">
        <f t="shared" si="43"/>
        <v>6.0849999999999937</v>
      </c>
      <c r="AU36" s="12">
        <f t="shared" si="44"/>
        <v>23.336000000000013</v>
      </c>
      <c r="AV36" s="12">
        <f t="shared" si="45"/>
        <v>2.1640000000000015</v>
      </c>
      <c r="AW36" s="12">
        <f t="shared" si="46"/>
        <v>4.8589999999999982</v>
      </c>
      <c r="AX36" s="12">
        <f t="shared" si="47"/>
        <v>10.818999999999988</v>
      </c>
      <c r="AY36" s="195">
        <v>40817</v>
      </c>
      <c r="AZ36" s="11">
        <f t="shared" si="48"/>
        <v>4.4502004023011743E-2</v>
      </c>
      <c r="BA36" s="11">
        <f t="shared" si="49"/>
        <v>2.5764670518686916E-2</v>
      </c>
      <c r="BB36" s="11">
        <f t="shared" si="50"/>
        <v>4.0561728815870168E-2</v>
      </c>
      <c r="BC36" s="11">
        <f t="shared" si="51"/>
        <v>9.3167600942399842E-2</v>
      </c>
      <c r="BD36" s="11">
        <f t="shared" si="52"/>
        <v>2.7037868193102943E-2</v>
      </c>
      <c r="BE36" s="11">
        <f t="shared" si="53"/>
        <v>5.6619504853733682E-2</v>
      </c>
      <c r="BF36" s="11">
        <f t="shared" si="54"/>
        <v>7.4675227265908584E-2</v>
      </c>
      <c r="BG36" s="11">
        <f t="shared" si="55"/>
        <v>5.6379866364377751E-2</v>
      </c>
      <c r="BH36" s="11">
        <f t="shared" si="56"/>
        <v>0.11737913167021841</v>
      </c>
      <c r="BI36" s="11">
        <f t="shared" si="57"/>
        <v>4.5675109362937949E-2</v>
      </c>
      <c r="BJ36" s="11">
        <f t="shared" si="58"/>
        <v>7.494839666249975E-2</v>
      </c>
      <c r="BK36" s="11">
        <f t="shared" si="59"/>
        <v>3.5133565621370488E-2</v>
      </c>
      <c r="BL36" s="11">
        <f t="shared" si="60"/>
        <v>7.0774771847157858E-2</v>
      </c>
      <c r="BM36" s="11">
        <f t="shared" si="61"/>
        <v>8.112780501120298E-2</v>
      </c>
      <c r="BN36" s="11">
        <f t="shared" si="62"/>
        <v>3.1914156348179734E-2</v>
      </c>
      <c r="BO36" s="11">
        <f t="shared" si="63"/>
        <v>7.4086964331825156E-2</v>
      </c>
      <c r="BP36" s="11">
        <f t="shared" si="64"/>
        <v>5.5805074194649196E-2</v>
      </c>
      <c r="BQ36" s="11">
        <f t="shared" si="65"/>
        <v>0.10944380146599064</v>
      </c>
      <c r="BR36" s="11">
        <f t="shared" si="66"/>
        <v>3.4657133330863621E-2</v>
      </c>
      <c r="BS36" s="11">
        <f t="shared" si="67"/>
        <v>0.11356001791579562</v>
      </c>
      <c r="BT36" s="11">
        <f t="shared" si="68"/>
        <v>4.993655216097137E-2</v>
      </c>
      <c r="BU36" s="11">
        <f t="shared" si="69"/>
        <v>4.6779074794639053E-2</v>
      </c>
      <c r="BV36" s="11">
        <f t="shared" si="70"/>
        <v>0.15388756927949321</v>
      </c>
      <c r="BW36" s="11">
        <f t="shared" si="71"/>
        <v>6.9643638798053242E-2</v>
      </c>
    </row>
    <row r="37" spans="1:75" ht="18.75" x14ac:dyDescent="0.3">
      <c r="A37" s="195">
        <v>40848</v>
      </c>
      <c r="B37" s="187">
        <v>1905.684</v>
      </c>
      <c r="C37" s="187">
        <v>1543.905</v>
      </c>
      <c r="D37" s="187">
        <v>31.391999999999999</v>
      </c>
      <c r="E37" s="187">
        <v>66.966999999999999</v>
      </c>
      <c r="F37" s="187">
        <v>95.531999999999996</v>
      </c>
      <c r="G37" s="187">
        <v>504.18299999999999</v>
      </c>
      <c r="H37" s="187">
        <v>72.266999999999996</v>
      </c>
      <c r="I37" s="187">
        <v>142.59100000000001</v>
      </c>
      <c r="J37" s="187">
        <v>26.771000000000001</v>
      </c>
      <c r="K37" s="187">
        <v>57.470999999999997</v>
      </c>
      <c r="L37" s="187">
        <v>36.878999999999998</v>
      </c>
      <c r="M37" s="187">
        <v>28.428999999999998</v>
      </c>
      <c r="N37" s="187">
        <v>239.946</v>
      </c>
      <c r="O37" s="187">
        <v>95.641000000000005</v>
      </c>
      <c r="P37" s="187">
        <v>90.388000000000005</v>
      </c>
      <c r="Q37" s="187">
        <v>98.301000000000002</v>
      </c>
      <c r="R37" s="187">
        <v>115.57599999999999</v>
      </c>
      <c r="S37" s="187">
        <v>85.183999999999997</v>
      </c>
      <c r="T37" s="187">
        <v>56.14</v>
      </c>
      <c r="U37" s="187">
        <v>60.037999999999997</v>
      </c>
      <c r="V37" s="187">
        <v>495.20299999999997</v>
      </c>
      <c r="W37" s="187">
        <v>47.847999999999999</v>
      </c>
      <c r="X37" s="187">
        <v>36.972000000000001</v>
      </c>
      <c r="Y37" s="188">
        <v>157.262</v>
      </c>
      <c r="Z37" s="195">
        <v>40848</v>
      </c>
      <c r="AA37" s="12">
        <f t="shared" si="24"/>
        <v>83.022999999999911</v>
      </c>
      <c r="AB37" s="12">
        <f t="shared" si="25"/>
        <v>37.483999999999924</v>
      </c>
      <c r="AC37" s="12">
        <f t="shared" si="26"/>
        <v>0.67999999999999972</v>
      </c>
      <c r="AD37" s="12">
        <f t="shared" si="27"/>
        <v>5.0129999999999981</v>
      </c>
      <c r="AE37" s="12">
        <f t="shared" si="28"/>
        <v>2.1039999999999992</v>
      </c>
      <c r="AF37" s="12">
        <f t="shared" si="29"/>
        <v>25.990000000000009</v>
      </c>
      <c r="AG37" s="12">
        <f t="shared" si="30"/>
        <v>5.0669999999999931</v>
      </c>
      <c r="AH37" s="12">
        <f t="shared" si="31"/>
        <v>8.0570000000000164</v>
      </c>
      <c r="AI37" s="12">
        <f t="shared" si="32"/>
        <v>2.6440000000000019</v>
      </c>
      <c r="AJ37" s="12">
        <f t="shared" si="33"/>
        <v>2.5969999999999942</v>
      </c>
      <c r="AK37" s="12">
        <f t="shared" si="34"/>
        <v>2.402000000000001</v>
      </c>
      <c r="AL37" s="12">
        <f t="shared" si="35"/>
        <v>0.7359999999999971</v>
      </c>
      <c r="AM37" s="12">
        <f t="shared" si="36"/>
        <v>12.475999999999999</v>
      </c>
      <c r="AN37" s="12">
        <f t="shared" si="37"/>
        <v>8.0290000000000106</v>
      </c>
      <c r="AO37" s="12">
        <f t="shared" si="38"/>
        <v>2.7040000000000077</v>
      </c>
      <c r="AP37" s="12">
        <f t="shared" si="39"/>
        <v>5.3290000000000077</v>
      </c>
      <c r="AQ37" s="12">
        <f t="shared" si="40"/>
        <v>7.2309999999999945</v>
      </c>
      <c r="AR37" s="12">
        <f t="shared" si="41"/>
        <v>8.6089999999999947</v>
      </c>
      <c r="AS37" s="12">
        <f t="shared" si="42"/>
        <v>1.2620000000000005</v>
      </c>
      <c r="AT37" s="12">
        <f t="shared" si="43"/>
        <v>5.2909999999999968</v>
      </c>
      <c r="AU37" s="12">
        <f t="shared" si="44"/>
        <v>23.192999999999984</v>
      </c>
      <c r="AV37" s="12">
        <f t="shared" si="45"/>
        <v>1.6939999999999955</v>
      </c>
      <c r="AW37" s="12">
        <f t="shared" si="46"/>
        <v>4.8810000000000002</v>
      </c>
      <c r="AX37" s="12">
        <f t="shared" si="47"/>
        <v>9.8899999999999864</v>
      </c>
      <c r="AY37" s="195">
        <v>40848</v>
      </c>
      <c r="AZ37" s="11">
        <f t="shared" si="48"/>
        <v>4.5550434227758174E-2</v>
      </c>
      <c r="BA37" s="11">
        <f t="shared" si="49"/>
        <v>2.4882818282538466E-2</v>
      </c>
      <c r="BB37" s="11">
        <f t="shared" si="50"/>
        <v>2.2141182599635378E-2</v>
      </c>
      <c r="BC37" s="11">
        <f t="shared" si="51"/>
        <v>8.0914872324628018E-2</v>
      </c>
      <c r="BD37" s="11">
        <f t="shared" si="52"/>
        <v>2.2520015412938355E-2</v>
      </c>
      <c r="BE37" s="11">
        <f t="shared" si="53"/>
        <v>5.435044009427159E-2</v>
      </c>
      <c r="BF37" s="11">
        <f t="shared" si="54"/>
        <v>7.5401785714285685E-2</v>
      </c>
      <c r="BG37" s="11">
        <f t="shared" si="55"/>
        <v>5.9888206698678559E-2</v>
      </c>
      <c r="BH37" s="11">
        <f t="shared" si="56"/>
        <v>0.10958677000870409</v>
      </c>
      <c r="BI37" s="11">
        <f t="shared" si="57"/>
        <v>4.7326602762692627E-2</v>
      </c>
      <c r="BJ37" s="11">
        <f t="shared" si="58"/>
        <v>6.9669634829016447E-2</v>
      </c>
      <c r="BK37" s="11">
        <f t="shared" si="59"/>
        <v>2.6577113349943948E-2</v>
      </c>
      <c r="BL37" s="11">
        <f t="shared" si="60"/>
        <v>5.4846792983690218E-2</v>
      </c>
      <c r="BM37" s="11">
        <f t="shared" si="61"/>
        <v>9.1642697347395385E-2</v>
      </c>
      <c r="BN37" s="11">
        <f t="shared" si="62"/>
        <v>3.0838009214908091E-2</v>
      </c>
      <c r="BO37" s="11">
        <f t="shared" si="63"/>
        <v>5.7318332401153027E-2</v>
      </c>
      <c r="BP37" s="11">
        <f t="shared" si="64"/>
        <v>6.6740504868706418E-2</v>
      </c>
      <c r="BQ37" s="11">
        <f t="shared" si="65"/>
        <v>0.11242572641201432</v>
      </c>
      <c r="BR37" s="11">
        <f t="shared" si="66"/>
        <v>2.2996464885746581E-2</v>
      </c>
      <c r="BS37" s="11">
        <f t="shared" si="67"/>
        <v>9.6644564998995319E-2</v>
      </c>
      <c r="BT37" s="11">
        <f t="shared" si="68"/>
        <v>4.9136670833245022E-2</v>
      </c>
      <c r="BU37" s="11">
        <f t="shared" si="69"/>
        <v>3.6703210989296631E-2</v>
      </c>
      <c r="BV37" s="11">
        <f t="shared" si="70"/>
        <v>0.15209871926708418</v>
      </c>
      <c r="BW37" s="11">
        <f t="shared" si="71"/>
        <v>6.7109084493662152E-2</v>
      </c>
    </row>
    <row r="38" spans="1:75" ht="18.75" x14ac:dyDescent="0.3">
      <c r="A38" s="195">
        <v>40878</v>
      </c>
      <c r="B38" s="187">
        <v>1920.9960000000001</v>
      </c>
      <c r="C38" s="187">
        <v>1546.0319999999999</v>
      </c>
      <c r="D38" s="187">
        <v>30.677</v>
      </c>
      <c r="E38" s="187">
        <v>66.55</v>
      </c>
      <c r="F38" s="187">
        <v>96.576999999999998</v>
      </c>
      <c r="G38" s="187">
        <v>505.39600000000002</v>
      </c>
      <c r="H38" s="187">
        <v>71.239000000000004</v>
      </c>
      <c r="I38" s="187">
        <v>136.017</v>
      </c>
      <c r="J38" s="187">
        <v>26.108000000000001</v>
      </c>
      <c r="K38" s="187">
        <v>58.988999999999997</v>
      </c>
      <c r="L38" s="187">
        <v>36.49</v>
      </c>
      <c r="M38" s="187">
        <v>28.324000000000002</v>
      </c>
      <c r="N38" s="187">
        <v>240.773</v>
      </c>
      <c r="O38" s="187">
        <v>93.965000000000003</v>
      </c>
      <c r="P38" s="187">
        <v>90.641999999999996</v>
      </c>
      <c r="Q38" s="187">
        <v>98.131</v>
      </c>
      <c r="R38" s="187">
        <v>112.798</v>
      </c>
      <c r="S38" s="187">
        <v>85.923000000000002</v>
      </c>
      <c r="T38" s="187">
        <v>56.64</v>
      </c>
      <c r="U38" s="187">
        <v>60.433999999999997</v>
      </c>
      <c r="V38" s="187">
        <v>497.96800000000002</v>
      </c>
      <c r="W38" s="187">
        <v>47.514000000000003</v>
      </c>
      <c r="X38" s="187">
        <v>37.140999999999998</v>
      </c>
      <c r="Y38" s="188">
        <v>154.09700000000001</v>
      </c>
      <c r="Z38" s="195">
        <v>40878</v>
      </c>
      <c r="AA38" s="12">
        <f t="shared" si="24"/>
        <v>70.524000000000115</v>
      </c>
      <c r="AB38" s="12">
        <f t="shared" si="25"/>
        <v>33.651999999999816</v>
      </c>
      <c r="AC38" s="12">
        <f t="shared" si="26"/>
        <v>0.66799999999999926</v>
      </c>
      <c r="AD38" s="12">
        <f t="shared" si="27"/>
        <v>4.7469999999999999</v>
      </c>
      <c r="AE38" s="12">
        <f t="shared" si="28"/>
        <v>1.3509999999999991</v>
      </c>
      <c r="AF38" s="12">
        <f t="shared" si="29"/>
        <v>21.033000000000015</v>
      </c>
      <c r="AG38" s="12">
        <f t="shared" si="30"/>
        <v>4.1530000000000058</v>
      </c>
      <c r="AH38" s="12">
        <f t="shared" si="31"/>
        <v>8.2959999999999923</v>
      </c>
      <c r="AI38" s="12">
        <f t="shared" si="32"/>
        <v>2.2349999999999994</v>
      </c>
      <c r="AJ38" s="12">
        <f t="shared" si="33"/>
        <v>3.3930000000000007</v>
      </c>
      <c r="AK38" s="12">
        <f t="shared" si="34"/>
        <v>1.8569999999999993</v>
      </c>
      <c r="AL38" s="12">
        <f t="shared" si="35"/>
        <v>0.70700000000000074</v>
      </c>
      <c r="AM38" s="12">
        <f t="shared" si="36"/>
        <v>9.0739999999999839</v>
      </c>
      <c r="AN38" s="12">
        <f t="shared" si="37"/>
        <v>6.7700000000000102</v>
      </c>
      <c r="AO38" s="12">
        <f t="shared" si="38"/>
        <v>1.5819999999999936</v>
      </c>
      <c r="AP38" s="12">
        <f t="shared" si="39"/>
        <v>4.9189999999999969</v>
      </c>
      <c r="AQ38" s="12">
        <f t="shared" si="40"/>
        <v>5.5390000000000015</v>
      </c>
      <c r="AR38" s="12">
        <f t="shared" si="41"/>
        <v>7.2720000000000056</v>
      </c>
      <c r="AS38" s="12">
        <f t="shared" si="42"/>
        <v>1.4660000000000011</v>
      </c>
      <c r="AT38" s="12">
        <f t="shared" si="43"/>
        <v>5.1529999999999987</v>
      </c>
      <c r="AU38" s="12">
        <f t="shared" si="44"/>
        <v>20.180000000000007</v>
      </c>
      <c r="AV38" s="12">
        <f t="shared" si="45"/>
        <v>1.2409999999999997</v>
      </c>
      <c r="AW38" s="12">
        <f t="shared" si="46"/>
        <v>4.6879999999999953</v>
      </c>
      <c r="AX38" s="12">
        <f t="shared" si="47"/>
        <v>10.289000000000016</v>
      </c>
      <c r="AY38" s="195">
        <v>40878</v>
      </c>
      <c r="AZ38" s="11">
        <f t="shared" si="48"/>
        <v>3.8111357534726276E-2</v>
      </c>
      <c r="BA38" s="11">
        <f t="shared" si="49"/>
        <v>2.2251021568653329E-2</v>
      </c>
      <c r="BB38" s="11">
        <f t="shared" si="50"/>
        <v>2.2259988670065622E-2</v>
      </c>
      <c r="BC38" s="11">
        <f t="shared" si="51"/>
        <v>7.6808569163309137E-2</v>
      </c>
      <c r="BD38" s="11">
        <f t="shared" si="52"/>
        <v>1.4187301787327078E-2</v>
      </c>
      <c r="BE38" s="11">
        <f t="shared" si="53"/>
        <v>4.342404353759477E-2</v>
      </c>
      <c r="BF38" s="11">
        <f t="shared" si="54"/>
        <v>6.1905613689890782E-2</v>
      </c>
      <c r="BG38" s="11">
        <f t="shared" si="55"/>
        <v>6.4954079595368031E-2</v>
      </c>
      <c r="BH38" s="11">
        <f t="shared" si="56"/>
        <v>9.3620407992292431E-2</v>
      </c>
      <c r="BI38" s="11">
        <f t="shared" si="57"/>
        <v>6.1029570472695971E-2</v>
      </c>
      <c r="BJ38" s="11">
        <f t="shared" si="58"/>
        <v>5.3619380359772428E-2</v>
      </c>
      <c r="BK38" s="11">
        <f t="shared" si="59"/>
        <v>2.5600173805989002E-2</v>
      </c>
      <c r="BL38" s="11">
        <f t="shared" si="60"/>
        <v>3.9162879425461483E-2</v>
      </c>
      <c r="BM38" s="11">
        <f t="shared" si="61"/>
        <v>7.7642066632261253E-2</v>
      </c>
      <c r="BN38" s="11">
        <f t="shared" si="62"/>
        <v>1.7763305636649296E-2</v>
      </c>
      <c r="BO38" s="11">
        <f t="shared" si="63"/>
        <v>5.2772175256404763E-2</v>
      </c>
      <c r="BP38" s="11">
        <f t="shared" si="64"/>
        <v>5.1641354105482984E-2</v>
      </c>
      <c r="BQ38" s="11">
        <f t="shared" si="65"/>
        <v>9.2459091429225371E-2</v>
      </c>
      <c r="BR38" s="11">
        <f t="shared" si="66"/>
        <v>2.6570486098524748E-2</v>
      </c>
      <c r="BS38" s="11">
        <f t="shared" si="67"/>
        <v>9.3214666883739472E-2</v>
      </c>
      <c r="BT38" s="11">
        <f t="shared" si="68"/>
        <v>4.2236305641832894E-2</v>
      </c>
      <c r="BU38" s="11">
        <f t="shared" si="69"/>
        <v>2.6819095368789458E-2</v>
      </c>
      <c r="BV38" s="11">
        <f t="shared" si="70"/>
        <v>0.14445505808399828</v>
      </c>
      <c r="BW38" s="11">
        <f t="shared" si="71"/>
        <v>7.1546784601691282E-2</v>
      </c>
    </row>
    <row r="39" spans="1:75" ht="18.75" x14ac:dyDescent="0.3">
      <c r="A39" s="195">
        <v>40909</v>
      </c>
      <c r="B39" s="187">
        <v>1945.7429999999999</v>
      </c>
      <c r="C39" s="187">
        <v>1534.1030000000001</v>
      </c>
      <c r="D39" s="187">
        <v>30.053999999999998</v>
      </c>
      <c r="E39" s="187">
        <v>65.475999999999999</v>
      </c>
      <c r="F39" s="187">
        <v>95.244</v>
      </c>
      <c r="G39" s="187">
        <v>504.916</v>
      </c>
      <c r="H39" s="187">
        <v>70.698999999999998</v>
      </c>
      <c r="I39" s="187">
        <v>133.255</v>
      </c>
      <c r="J39" s="187">
        <v>25.834</v>
      </c>
      <c r="K39" s="187">
        <v>58.936999999999998</v>
      </c>
      <c r="L39" s="187">
        <v>35.866999999999997</v>
      </c>
      <c r="M39" s="187">
        <v>28.640999999999998</v>
      </c>
      <c r="N39" s="187">
        <v>240.94200000000001</v>
      </c>
      <c r="O39" s="187">
        <v>93.031000000000006</v>
      </c>
      <c r="P39" s="187">
        <v>91.6</v>
      </c>
      <c r="Q39" s="187">
        <v>110.05</v>
      </c>
      <c r="R39" s="187">
        <v>112.739</v>
      </c>
      <c r="S39" s="187">
        <v>86.290999999999997</v>
      </c>
      <c r="T39" s="187">
        <v>56.886000000000003</v>
      </c>
      <c r="U39" s="187">
        <v>61.387999999999998</v>
      </c>
      <c r="V39" s="187">
        <v>493.45699999999999</v>
      </c>
      <c r="W39" s="187">
        <v>46.741999999999997</v>
      </c>
      <c r="X39" s="187">
        <v>34.729999999999997</v>
      </c>
      <c r="Y39" s="188">
        <v>149.328</v>
      </c>
      <c r="Z39" s="195">
        <v>40909</v>
      </c>
      <c r="AA39" s="12">
        <f t="shared" si="24"/>
        <v>72.072999999999865</v>
      </c>
      <c r="AB39" s="12">
        <f t="shared" si="25"/>
        <v>30.577999999999975</v>
      </c>
      <c r="AC39" s="12">
        <f t="shared" si="26"/>
        <v>0.65199999999999747</v>
      </c>
      <c r="AD39" s="12">
        <f t="shared" si="27"/>
        <v>4.2839999999999989</v>
      </c>
      <c r="AE39" s="12">
        <f t="shared" si="28"/>
        <v>0.58299999999999841</v>
      </c>
      <c r="AF39" s="12">
        <f t="shared" si="29"/>
        <v>17.185000000000002</v>
      </c>
      <c r="AG39" s="12">
        <f t="shared" si="30"/>
        <v>3.6979999999999933</v>
      </c>
      <c r="AH39" s="12">
        <f t="shared" si="31"/>
        <v>8.1589999999999918</v>
      </c>
      <c r="AI39" s="12">
        <f t="shared" si="32"/>
        <v>2.0289999999999999</v>
      </c>
      <c r="AJ39" s="12">
        <f t="shared" si="33"/>
        <v>2.847999999999999</v>
      </c>
      <c r="AK39" s="12">
        <f t="shared" si="34"/>
        <v>1.1639999999999944</v>
      </c>
      <c r="AL39" s="12">
        <f t="shared" si="35"/>
        <v>0.92199999999999704</v>
      </c>
      <c r="AM39" s="12">
        <f t="shared" si="36"/>
        <v>6.3600000000000136</v>
      </c>
      <c r="AN39" s="12">
        <f t="shared" si="37"/>
        <v>5.4570000000000078</v>
      </c>
      <c r="AO39" s="12">
        <f t="shared" si="38"/>
        <v>0.74599999999999511</v>
      </c>
      <c r="AP39" s="12">
        <f t="shared" si="39"/>
        <v>0.45900000000000318</v>
      </c>
      <c r="AQ39" s="12">
        <f t="shared" si="40"/>
        <v>3.2169999999999987</v>
      </c>
      <c r="AR39" s="12">
        <f t="shared" si="41"/>
        <v>6.0229999999999961</v>
      </c>
      <c r="AS39" s="12">
        <f t="shared" si="42"/>
        <v>1.6129999999999995</v>
      </c>
      <c r="AT39" s="12">
        <f t="shared" si="43"/>
        <v>4.7710000000000008</v>
      </c>
      <c r="AU39" s="12">
        <f t="shared" si="44"/>
        <v>18.41500000000002</v>
      </c>
      <c r="AV39" s="12">
        <f t="shared" si="45"/>
        <v>1.3049999999999997</v>
      </c>
      <c r="AW39" s="12">
        <f t="shared" si="46"/>
        <v>3.6059999999999981</v>
      </c>
      <c r="AX39" s="12">
        <f t="shared" si="47"/>
        <v>12.135999999999996</v>
      </c>
      <c r="AY39" s="195">
        <v>40909</v>
      </c>
      <c r="AZ39" s="11">
        <f t="shared" si="48"/>
        <v>3.8466218704467536E-2</v>
      </c>
      <c r="BA39" s="11">
        <f t="shared" si="49"/>
        <v>2.03375401140653E-2</v>
      </c>
      <c r="BB39" s="11">
        <f t="shared" si="50"/>
        <v>2.2175362220256956E-2</v>
      </c>
      <c r="BC39" s="11">
        <f t="shared" si="51"/>
        <v>7.0009151523074964E-2</v>
      </c>
      <c r="BD39" s="11">
        <f t="shared" si="52"/>
        <v>6.1588193659478652E-3</v>
      </c>
      <c r="BE39" s="11">
        <f t="shared" si="53"/>
        <v>3.523458627809184E-2</v>
      </c>
      <c r="BF39" s="11">
        <f t="shared" si="54"/>
        <v>5.5193206071550982E-2</v>
      </c>
      <c r="BG39" s="11">
        <f t="shared" si="55"/>
        <v>6.5221909573447423E-2</v>
      </c>
      <c r="BH39" s="11">
        <f t="shared" si="56"/>
        <v>8.5234194496954352E-2</v>
      </c>
      <c r="BI39" s="11">
        <f t="shared" si="57"/>
        <v>5.0776444579150981E-2</v>
      </c>
      <c r="BJ39" s="11">
        <f t="shared" si="58"/>
        <v>3.3541768723164944E-2</v>
      </c>
      <c r="BK39" s="11">
        <f t="shared" si="59"/>
        <v>3.3262383202857126E-2</v>
      </c>
      <c r="BL39" s="11">
        <f t="shared" si="60"/>
        <v>2.7112054633347871E-2</v>
      </c>
      <c r="BM39" s="11">
        <f t="shared" si="61"/>
        <v>6.2313015278507411E-2</v>
      </c>
      <c r="BN39" s="11">
        <f t="shared" si="62"/>
        <v>8.2109758513657649E-3</v>
      </c>
      <c r="BO39" s="11">
        <f t="shared" si="63"/>
        <v>4.1883001341351811E-3</v>
      </c>
      <c r="BP39" s="11">
        <f t="shared" si="64"/>
        <v>2.9373093990248567E-2</v>
      </c>
      <c r="BQ39" s="11">
        <f t="shared" si="65"/>
        <v>7.5036128967957305E-2</v>
      </c>
      <c r="BR39" s="11">
        <f t="shared" si="66"/>
        <v>2.9182421797260938E-2</v>
      </c>
      <c r="BS39" s="11">
        <f t="shared" si="67"/>
        <v>8.4267976049596349E-2</v>
      </c>
      <c r="BT39" s="11">
        <f t="shared" si="68"/>
        <v>3.876499341110895E-2</v>
      </c>
      <c r="BU39" s="11">
        <f t="shared" si="69"/>
        <v>2.8721086339327018E-2</v>
      </c>
      <c r="BV39" s="11">
        <f t="shared" si="70"/>
        <v>0.11585914406888564</v>
      </c>
      <c r="BW39" s="11">
        <f t="shared" si="71"/>
        <v>8.845996851128346E-2</v>
      </c>
    </row>
    <row r="40" spans="1:75" ht="18.75" x14ac:dyDescent="0.3">
      <c r="A40" s="195">
        <v>40940</v>
      </c>
      <c r="B40" s="187">
        <v>1936.7149999999999</v>
      </c>
      <c r="C40" s="187">
        <v>1532.4059999999999</v>
      </c>
      <c r="D40" s="187">
        <v>30.443999999999999</v>
      </c>
      <c r="E40" s="187">
        <v>65.730999999999995</v>
      </c>
      <c r="F40" s="187">
        <v>94.694000000000003</v>
      </c>
      <c r="G40" s="187">
        <v>501.24</v>
      </c>
      <c r="H40" s="187">
        <v>70.789000000000001</v>
      </c>
      <c r="I40" s="187">
        <v>133.19999999999999</v>
      </c>
      <c r="J40" s="187">
        <v>26.158999999999999</v>
      </c>
      <c r="K40" s="187">
        <v>58.381</v>
      </c>
      <c r="L40" s="187">
        <v>35.579000000000001</v>
      </c>
      <c r="M40" s="187">
        <v>32.005000000000003</v>
      </c>
      <c r="N40" s="187">
        <v>249.09299999999999</v>
      </c>
      <c r="O40" s="187">
        <v>93.887</v>
      </c>
      <c r="P40" s="187">
        <v>92.679000000000002</v>
      </c>
      <c r="Q40" s="187">
        <v>112.18899999999999</v>
      </c>
      <c r="R40" s="187">
        <v>112.657</v>
      </c>
      <c r="S40" s="187">
        <v>87.052000000000007</v>
      </c>
      <c r="T40" s="187">
        <v>56.517000000000003</v>
      </c>
      <c r="U40" s="187">
        <v>61.912999999999997</v>
      </c>
      <c r="V40" s="187">
        <v>490.28699999999998</v>
      </c>
      <c r="W40" s="187">
        <v>46.579000000000001</v>
      </c>
      <c r="X40" s="187">
        <v>35.146000000000001</v>
      </c>
      <c r="Y40" s="188">
        <v>148.04</v>
      </c>
      <c r="Z40" s="195">
        <v>40940</v>
      </c>
      <c r="AA40" s="12">
        <f t="shared" si="24"/>
        <v>64.507999999999811</v>
      </c>
      <c r="AB40" s="12">
        <f t="shared" si="25"/>
        <v>24.286000000000058</v>
      </c>
      <c r="AC40" s="12">
        <f t="shared" si="26"/>
        <v>-1.6140000000000008</v>
      </c>
      <c r="AD40" s="12">
        <f t="shared" si="27"/>
        <v>3.6539999999999964</v>
      </c>
      <c r="AE40" s="12">
        <f t="shared" si="28"/>
        <v>-0.17499999999999716</v>
      </c>
      <c r="AF40" s="12">
        <f t="shared" si="29"/>
        <v>13.268000000000029</v>
      </c>
      <c r="AG40" s="12">
        <f t="shared" si="30"/>
        <v>3.2109999999999985</v>
      </c>
      <c r="AH40" s="12">
        <f t="shared" si="31"/>
        <v>8.2599999999999909</v>
      </c>
      <c r="AI40" s="12">
        <f t="shared" si="32"/>
        <v>2.0189999999999984</v>
      </c>
      <c r="AJ40" s="12">
        <f t="shared" si="33"/>
        <v>2.9299999999999997</v>
      </c>
      <c r="AK40" s="12">
        <f t="shared" si="34"/>
        <v>0.27799999999999869</v>
      </c>
      <c r="AL40" s="12">
        <f t="shared" si="35"/>
        <v>-1.830999999999996</v>
      </c>
      <c r="AM40" s="12">
        <f t="shared" si="36"/>
        <v>6.157999999999987</v>
      </c>
      <c r="AN40" s="12">
        <f t="shared" si="37"/>
        <v>3.5660000000000025</v>
      </c>
      <c r="AO40" s="12">
        <f t="shared" si="38"/>
        <v>0.375</v>
      </c>
      <c r="AP40" s="12">
        <f t="shared" si="39"/>
        <v>-1.3920000000000101</v>
      </c>
      <c r="AQ40" s="12">
        <f t="shared" si="40"/>
        <v>1.6189999999999998</v>
      </c>
      <c r="AR40" s="12">
        <f t="shared" si="41"/>
        <v>5.7900000000000063</v>
      </c>
      <c r="AS40" s="12">
        <f t="shared" si="42"/>
        <v>1.4500000000000028</v>
      </c>
      <c r="AT40" s="12">
        <f t="shared" si="43"/>
        <v>3.8879999999999981</v>
      </c>
      <c r="AU40" s="12">
        <f t="shared" si="44"/>
        <v>16.171999999999969</v>
      </c>
      <c r="AV40" s="12">
        <f t="shared" si="45"/>
        <v>0.82999999999999829</v>
      </c>
      <c r="AW40" s="12">
        <f t="shared" si="46"/>
        <v>3.4570000000000007</v>
      </c>
      <c r="AX40" s="12">
        <f t="shared" si="47"/>
        <v>9.1239999999999952</v>
      </c>
      <c r="AY40" s="195">
        <v>40940</v>
      </c>
      <c r="AZ40" s="11">
        <f t="shared" si="48"/>
        <v>3.445559171608692E-2</v>
      </c>
      <c r="BA40" s="11">
        <f t="shared" si="49"/>
        <v>1.6103493090735554E-2</v>
      </c>
      <c r="BB40" s="11">
        <f t="shared" si="50"/>
        <v>-5.034624742653937E-2</v>
      </c>
      <c r="BC40" s="11">
        <f t="shared" si="51"/>
        <v>5.8862380591845564E-2</v>
      </c>
      <c r="BD40" s="11">
        <f t="shared" si="52"/>
        <v>-1.8446489369551289E-3</v>
      </c>
      <c r="BE40" s="11">
        <f t="shared" si="53"/>
        <v>2.719008467698969E-2</v>
      </c>
      <c r="BF40" s="11">
        <f t="shared" si="54"/>
        <v>4.7515463612418207E-2</v>
      </c>
      <c r="BG40" s="11">
        <f t="shared" si="55"/>
        <v>6.6111733632143288E-2</v>
      </c>
      <c r="BH40" s="11">
        <f t="shared" si="56"/>
        <v>8.3637116818558344E-2</v>
      </c>
      <c r="BI40" s="11">
        <f t="shared" si="57"/>
        <v>5.2839443833294197E-2</v>
      </c>
      <c r="BJ40" s="11">
        <f t="shared" si="58"/>
        <v>7.8751310161184751E-3</v>
      </c>
      <c r="BK40" s="11">
        <f t="shared" si="59"/>
        <v>-5.4113961461165538E-2</v>
      </c>
      <c r="BL40" s="11">
        <f t="shared" si="60"/>
        <v>2.5348344207298146E-2</v>
      </c>
      <c r="BM40" s="11">
        <f t="shared" si="61"/>
        <v>3.9481405210305409E-2</v>
      </c>
      <c r="BN40" s="11">
        <f t="shared" si="62"/>
        <v>4.0626625065003363E-3</v>
      </c>
      <c r="BO40" s="11">
        <f t="shared" si="63"/>
        <v>-1.2255570914149416E-2</v>
      </c>
      <c r="BP40" s="11">
        <f t="shared" si="64"/>
        <v>1.4580594030872307E-2</v>
      </c>
      <c r="BQ40" s="11">
        <f t="shared" si="65"/>
        <v>7.1251015234673032E-2</v>
      </c>
      <c r="BR40" s="11">
        <f t="shared" si="66"/>
        <v>2.6331559736321175E-2</v>
      </c>
      <c r="BS40" s="11">
        <f t="shared" si="67"/>
        <v>6.7005601034036966E-2</v>
      </c>
      <c r="BT40" s="11">
        <f t="shared" si="68"/>
        <v>3.4109867859063669E-2</v>
      </c>
      <c r="BU40" s="11">
        <f t="shared" si="69"/>
        <v>1.8142473059520325E-2</v>
      </c>
      <c r="BV40" s="11">
        <f t="shared" si="70"/>
        <v>0.10909148284893821</v>
      </c>
      <c r="BW40" s="11">
        <f t="shared" si="71"/>
        <v>6.5679979268046917E-2</v>
      </c>
    </row>
    <row r="41" spans="1:75" ht="18.75" x14ac:dyDescent="0.3">
      <c r="A41" s="195">
        <v>40969</v>
      </c>
      <c r="B41" s="187">
        <v>1924.885</v>
      </c>
      <c r="C41" s="187">
        <v>1537.4169999999999</v>
      </c>
      <c r="D41" s="187">
        <v>31.202999999999999</v>
      </c>
      <c r="E41" s="187">
        <v>66.89</v>
      </c>
      <c r="F41" s="187">
        <v>94.94</v>
      </c>
      <c r="G41" s="187">
        <v>499.67200000000003</v>
      </c>
      <c r="H41" s="187">
        <v>71.102000000000004</v>
      </c>
      <c r="I41" s="187">
        <v>133.77799999999999</v>
      </c>
      <c r="J41" s="187">
        <v>25.966999999999999</v>
      </c>
      <c r="K41" s="187">
        <v>54.652000000000001</v>
      </c>
      <c r="L41" s="187">
        <v>35.615000000000002</v>
      </c>
      <c r="M41" s="187">
        <v>33.009</v>
      </c>
      <c r="N41" s="187">
        <v>258.37700000000001</v>
      </c>
      <c r="O41" s="187">
        <v>96.087000000000003</v>
      </c>
      <c r="P41" s="187">
        <v>92.841999999999999</v>
      </c>
      <c r="Q41" s="187">
        <v>110.2</v>
      </c>
      <c r="R41" s="187">
        <v>109.959</v>
      </c>
      <c r="S41" s="187">
        <v>89.114000000000004</v>
      </c>
      <c r="T41" s="187">
        <v>56.9</v>
      </c>
      <c r="U41" s="187">
        <v>62.505000000000003</v>
      </c>
      <c r="V41" s="187">
        <v>493.33499999999998</v>
      </c>
      <c r="W41" s="187">
        <v>47.037999999999997</v>
      </c>
      <c r="X41" s="187">
        <v>36.095999999999997</v>
      </c>
      <c r="Y41" s="188">
        <v>150.78899999999999</v>
      </c>
      <c r="Z41" s="195">
        <v>40969</v>
      </c>
      <c r="AA41" s="12">
        <f t="shared" si="24"/>
        <v>68.240000000000009</v>
      </c>
      <c r="AB41" s="12">
        <f t="shared" si="25"/>
        <v>23.993999999999915</v>
      </c>
      <c r="AC41" s="12">
        <f t="shared" si="26"/>
        <v>-2.2360000000000007</v>
      </c>
      <c r="AD41" s="12">
        <f t="shared" si="27"/>
        <v>3.6139999999999972</v>
      </c>
      <c r="AE41" s="12">
        <f t="shared" si="28"/>
        <v>-0.75799999999999557</v>
      </c>
      <c r="AF41" s="12">
        <f t="shared" si="29"/>
        <v>11.751000000000033</v>
      </c>
      <c r="AG41" s="12">
        <f t="shared" si="30"/>
        <v>2.6110000000000042</v>
      </c>
      <c r="AH41" s="12">
        <f t="shared" si="31"/>
        <v>5.5879999999999939</v>
      </c>
      <c r="AI41" s="12">
        <f t="shared" si="32"/>
        <v>1.4179999999999993</v>
      </c>
      <c r="AJ41" s="12">
        <f t="shared" si="33"/>
        <v>1.6570000000000036</v>
      </c>
      <c r="AK41" s="12">
        <f t="shared" si="34"/>
        <v>-0.37800000000000011</v>
      </c>
      <c r="AL41" s="12">
        <f t="shared" si="35"/>
        <v>-2.5790000000000006</v>
      </c>
      <c r="AM41" s="12">
        <f t="shared" si="36"/>
        <v>7.5760000000000218</v>
      </c>
      <c r="AN41" s="12">
        <f t="shared" si="37"/>
        <v>3.0010000000000048</v>
      </c>
      <c r="AO41" s="12">
        <f t="shared" si="38"/>
        <v>0.73999999999999488</v>
      </c>
      <c r="AP41" s="12">
        <f t="shared" si="39"/>
        <v>-0.84099999999999397</v>
      </c>
      <c r="AQ41" s="12">
        <f t="shared" si="40"/>
        <v>-0.51899999999999125</v>
      </c>
      <c r="AR41" s="12">
        <f t="shared" si="41"/>
        <v>7.1630000000000109</v>
      </c>
      <c r="AS41" s="12">
        <f t="shared" si="42"/>
        <v>1.9810000000000016</v>
      </c>
      <c r="AT41" s="12">
        <f t="shared" si="43"/>
        <v>3.767000000000003</v>
      </c>
      <c r="AU41" s="12">
        <f t="shared" si="44"/>
        <v>14.498999999999967</v>
      </c>
      <c r="AV41" s="12">
        <f t="shared" si="45"/>
        <v>0.68599999999999994</v>
      </c>
      <c r="AW41" s="12">
        <f t="shared" si="46"/>
        <v>4.0919999999999987</v>
      </c>
      <c r="AX41" s="12">
        <f t="shared" si="47"/>
        <v>4.5769999999999982</v>
      </c>
      <c r="AY41" s="195">
        <v>40969</v>
      </c>
      <c r="AZ41" s="11">
        <f t="shared" si="48"/>
        <v>3.6754468409415875E-2</v>
      </c>
      <c r="BA41" s="11">
        <f t="shared" si="49"/>
        <v>1.5854126704827332E-2</v>
      </c>
      <c r="BB41" s="11">
        <f t="shared" si="50"/>
        <v>-6.686802835013006E-2</v>
      </c>
      <c r="BC41" s="11">
        <f t="shared" si="51"/>
        <v>5.7114861874960399E-2</v>
      </c>
      <c r="BD41" s="11">
        <f t="shared" si="52"/>
        <v>-7.9207506948942852E-3</v>
      </c>
      <c r="BE41" s="11">
        <f t="shared" si="53"/>
        <v>2.4083816847399575E-2</v>
      </c>
      <c r="BF41" s="11">
        <f t="shared" si="54"/>
        <v>3.8121797024426529E-2</v>
      </c>
      <c r="BG41" s="11">
        <f t="shared" si="55"/>
        <v>4.3591543802168564E-2</v>
      </c>
      <c r="BH41" s="11">
        <f t="shared" si="56"/>
        <v>5.7762026966475144E-2</v>
      </c>
      <c r="BI41" s="11">
        <f t="shared" si="57"/>
        <v>3.1267100669874592E-2</v>
      </c>
      <c r="BJ41" s="11">
        <f t="shared" si="58"/>
        <v>-1.0502042063734618E-2</v>
      </c>
      <c r="BK41" s="11">
        <f t="shared" si="59"/>
        <v>-7.2468247723951884E-2</v>
      </c>
      <c r="BL41" s="11">
        <f t="shared" si="60"/>
        <v>3.0207216079680688E-2</v>
      </c>
      <c r="BM41" s="11">
        <f t="shared" si="61"/>
        <v>3.22390047912684E-2</v>
      </c>
      <c r="BN41" s="11">
        <f t="shared" si="62"/>
        <v>8.0345703676358848E-3</v>
      </c>
      <c r="BO41" s="11">
        <f t="shared" si="63"/>
        <v>-7.5737790545833406E-3</v>
      </c>
      <c r="BP41" s="11">
        <f t="shared" si="64"/>
        <v>-4.697767881388093E-3</v>
      </c>
      <c r="BQ41" s="11">
        <f t="shared" si="65"/>
        <v>8.7405888884821481E-2</v>
      </c>
      <c r="BR41" s="11">
        <f t="shared" si="66"/>
        <v>3.6071305012837174E-2</v>
      </c>
      <c r="BS41" s="11">
        <f t="shared" si="67"/>
        <v>6.4132248289012317E-2</v>
      </c>
      <c r="BT41" s="11">
        <f t="shared" si="68"/>
        <v>3.0279678219682582E-2</v>
      </c>
      <c r="BU41" s="11">
        <f t="shared" si="69"/>
        <v>1.479979288919564E-2</v>
      </c>
      <c r="BV41" s="11">
        <f t="shared" si="70"/>
        <v>0.12785901762279717</v>
      </c>
      <c r="BW41" s="11">
        <f t="shared" si="71"/>
        <v>3.1303860148277796E-2</v>
      </c>
    </row>
    <row r="42" spans="1:75" ht="18.75" x14ac:dyDescent="0.3">
      <c r="A42" s="195">
        <v>41000</v>
      </c>
      <c r="B42" s="187">
        <v>1904.162</v>
      </c>
      <c r="C42" s="187">
        <v>1527.298</v>
      </c>
      <c r="D42" s="187">
        <v>30.890999999999998</v>
      </c>
      <c r="E42" s="187">
        <v>67.162999999999997</v>
      </c>
      <c r="F42" s="187">
        <v>93.590999999999994</v>
      </c>
      <c r="G42" s="187">
        <v>496.18299999999999</v>
      </c>
      <c r="H42" s="187">
        <v>71.168999999999997</v>
      </c>
      <c r="I42" s="187">
        <v>132.69499999999999</v>
      </c>
      <c r="J42" s="187">
        <v>25.7</v>
      </c>
      <c r="K42" s="187">
        <v>51.488</v>
      </c>
      <c r="L42" s="187">
        <v>35.402999999999999</v>
      </c>
      <c r="M42" s="187">
        <v>30.699000000000002</v>
      </c>
      <c r="N42" s="187">
        <v>255.33799999999999</v>
      </c>
      <c r="O42" s="187">
        <v>97.305999999999997</v>
      </c>
      <c r="P42" s="187">
        <v>90.620999999999995</v>
      </c>
      <c r="Q42" s="187">
        <v>101.035</v>
      </c>
      <c r="R42" s="187">
        <v>105.355</v>
      </c>
      <c r="S42" s="187">
        <v>87.575000000000003</v>
      </c>
      <c r="T42" s="187">
        <v>56.427</v>
      </c>
      <c r="U42" s="187">
        <v>61.9</v>
      </c>
      <c r="V42" s="187">
        <v>492.66199999999998</v>
      </c>
      <c r="W42" s="187">
        <v>47.375</v>
      </c>
      <c r="X42" s="187">
        <v>36.345999999999997</v>
      </c>
      <c r="Y42" s="188">
        <v>156.66499999999999</v>
      </c>
      <c r="Z42" s="195">
        <v>41000</v>
      </c>
      <c r="AA42" s="12">
        <f t="shared" si="24"/>
        <v>54.065000000000055</v>
      </c>
      <c r="AB42" s="12">
        <f t="shared" si="25"/>
        <v>11.914999999999964</v>
      </c>
      <c r="AC42" s="12">
        <f t="shared" si="26"/>
        <v>-2.277000000000001</v>
      </c>
      <c r="AD42" s="12">
        <f t="shared" si="27"/>
        <v>2.9179999999999922</v>
      </c>
      <c r="AE42" s="12">
        <f t="shared" si="28"/>
        <v>-1.4040000000000106</v>
      </c>
      <c r="AF42" s="12">
        <f t="shared" si="29"/>
        <v>5.6569999999999823</v>
      </c>
      <c r="AG42" s="12">
        <f t="shared" si="30"/>
        <v>1.9440000000000026</v>
      </c>
      <c r="AH42" s="12">
        <f t="shared" si="31"/>
        <v>3.478999999999985</v>
      </c>
      <c r="AI42" s="12">
        <f t="shared" si="32"/>
        <v>0.89000000000000057</v>
      </c>
      <c r="AJ42" s="12">
        <f t="shared" si="33"/>
        <v>0.96999999999999886</v>
      </c>
      <c r="AK42" s="12">
        <f t="shared" si="34"/>
        <v>-0.67800000000000438</v>
      </c>
      <c r="AL42" s="12">
        <f t="shared" si="35"/>
        <v>-3.3769999999999989</v>
      </c>
      <c r="AM42" s="12">
        <f t="shared" si="36"/>
        <v>7.2549999999999955</v>
      </c>
      <c r="AN42" s="12">
        <f t="shared" si="37"/>
        <v>1.7839999999999918</v>
      </c>
      <c r="AO42" s="12">
        <f t="shared" si="38"/>
        <v>1.2369999999999948</v>
      </c>
      <c r="AP42" s="12">
        <f t="shared" si="39"/>
        <v>-1.2390000000000043</v>
      </c>
      <c r="AQ42" s="12">
        <f t="shared" si="40"/>
        <v>-1.0549999999999926</v>
      </c>
      <c r="AR42" s="12">
        <f t="shared" si="41"/>
        <v>5.6839999999999975</v>
      </c>
      <c r="AS42" s="12">
        <f t="shared" si="42"/>
        <v>1.8500000000000014</v>
      </c>
      <c r="AT42" s="12">
        <f t="shared" si="43"/>
        <v>3.3900000000000006</v>
      </c>
      <c r="AU42" s="12">
        <f t="shared" si="44"/>
        <v>11.347999999999956</v>
      </c>
      <c r="AV42" s="12">
        <f t="shared" si="45"/>
        <v>8.2000000000000739E-2</v>
      </c>
      <c r="AW42" s="12">
        <f t="shared" si="46"/>
        <v>3.5379999999999967</v>
      </c>
      <c r="AX42" s="12">
        <f t="shared" si="47"/>
        <v>1.1839999999999975</v>
      </c>
      <c r="AY42" s="195">
        <v>41000</v>
      </c>
      <c r="AZ42" s="11">
        <f t="shared" si="48"/>
        <v>2.9222792102251871E-2</v>
      </c>
      <c r="BA42" s="11">
        <f t="shared" si="49"/>
        <v>7.8626987368870527E-3</v>
      </c>
      <c r="BB42" s="11">
        <f t="shared" si="50"/>
        <v>-6.865050651230109E-2</v>
      </c>
      <c r="BC42" s="11">
        <f t="shared" si="51"/>
        <v>4.5419877033232137E-2</v>
      </c>
      <c r="BD42" s="11">
        <f t="shared" si="52"/>
        <v>-1.4779725248697417E-2</v>
      </c>
      <c r="BE42" s="11">
        <f t="shared" si="53"/>
        <v>1.1532518153981597E-2</v>
      </c>
      <c r="BF42" s="11">
        <f t="shared" si="54"/>
        <v>2.808234019501632E-2</v>
      </c>
      <c r="BG42" s="11">
        <f t="shared" si="55"/>
        <v>2.6923910351659197E-2</v>
      </c>
      <c r="BH42" s="11">
        <f t="shared" si="56"/>
        <v>3.5872632003224547E-2</v>
      </c>
      <c r="BI42" s="11">
        <f t="shared" si="57"/>
        <v>1.9201076843897269E-2</v>
      </c>
      <c r="BJ42" s="11">
        <f t="shared" si="58"/>
        <v>-1.8791053463041663E-2</v>
      </c>
      <c r="BK42" s="11">
        <f t="shared" si="59"/>
        <v>-9.9102007277849458E-2</v>
      </c>
      <c r="BL42" s="11">
        <f t="shared" si="60"/>
        <v>2.9244244869660596E-2</v>
      </c>
      <c r="BM42" s="11">
        <f t="shared" si="61"/>
        <v>1.8676325872573729E-2</v>
      </c>
      <c r="BN42" s="11">
        <f t="shared" si="62"/>
        <v>1.3839165846236456E-2</v>
      </c>
      <c r="BO42" s="11">
        <f t="shared" si="63"/>
        <v>-1.2114515908246526E-2</v>
      </c>
      <c r="BP42" s="11">
        <f t="shared" si="64"/>
        <v>-9.9144817216426651E-3</v>
      </c>
      <c r="BQ42" s="11">
        <f t="shared" si="65"/>
        <v>6.9409336801357968E-2</v>
      </c>
      <c r="BR42" s="11">
        <f t="shared" si="66"/>
        <v>3.3897062865309691E-2</v>
      </c>
      <c r="BS42" s="11">
        <f t="shared" si="67"/>
        <v>5.7938813877969508E-2</v>
      </c>
      <c r="BT42" s="11">
        <f t="shared" si="68"/>
        <v>2.3577124288925555E-2</v>
      </c>
      <c r="BU42" s="11">
        <f t="shared" si="69"/>
        <v>1.7338718203538939E-3</v>
      </c>
      <c r="BV42" s="11">
        <f t="shared" si="70"/>
        <v>0.10783955132894407</v>
      </c>
      <c r="BW42" s="11">
        <f t="shared" si="71"/>
        <v>7.6150783697044311E-3</v>
      </c>
    </row>
    <row r="43" spans="1:75" ht="18.75" x14ac:dyDescent="0.3">
      <c r="A43" s="195">
        <v>41030</v>
      </c>
      <c r="B43" s="187">
        <v>1903.0650000000001</v>
      </c>
      <c r="C43" s="187">
        <v>1525.2370000000001</v>
      </c>
      <c r="D43" s="187">
        <v>30.533000000000001</v>
      </c>
      <c r="E43" s="187">
        <v>68.081999999999994</v>
      </c>
      <c r="F43" s="187">
        <v>93.275000000000006</v>
      </c>
      <c r="G43" s="187">
        <v>494.767</v>
      </c>
      <c r="H43" s="187">
        <v>70.843999999999994</v>
      </c>
      <c r="I43" s="187">
        <v>134.16200000000001</v>
      </c>
      <c r="J43" s="187">
        <v>25.706</v>
      </c>
      <c r="K43" s="187">
        <v>51.713000000000001</v>
      </c>
      <c r="L43" s="187">
        <v>35.554000000000002</v>
      </c>
      <c r="M43" s="187">
        <v>29.858000000000001</v>
      </c>
      <c r="N43" s="187">
        <v>240.547</v>
      </c>
      <c r="O43" s="187">
        <v>98.524000000000001</v>
      </c>
      <c r="P43" s="187">
        <v>88.965999999999994</v>
      </c>
      <c r="Q43" s="187">
        <v>96.927000000000007</v>
      </c>
      <c r="R43" s="187">
        <v>106.539</v>
      </c>
      <c r="S43" s="187">
        <v>86.759</v>
      </c>
      <c r="T43" s="187">
        <v>56.167999999999999</v>
      </c>
      <c r="U43" s="187">
        <v>61.186999999999998</v>
      </c>
      <c r="V43" s="187">
        <v>492.00700000000001</v>
      </c>
      <c r="W43" s="187">
        <v>47.418999999999997</v>
      </c>
      <c r="X43" s="187">
        <v>36.725999999999999</v>
      </c>
      <c r="Y43" s="188">
        <v>168.05199999999999</v>
      </c>
      <c r="Z43" s="195">
        <v>41030</v>
      </c>
      <c r="AA43" s="12">
        <f t="shared" si="24"/>
        <v>53.913000000000011</v>
      </c>
      <c r="AB43" s="12">
        <f t="shared" si="25"/>
        <v>5.59699999999998</v>
      </c>
      <c r="AC43" s="12">
        <f t="shared" si="26"/>
        <v>-2.1689999999999969</v>
      </c>
      <c r="AD43" s="12">
        <f t="shared" si="27"/>
        <v>1.9439999999999884</v>
      </c>
      <c r="AE43" s="12">
        <f t="shared" si="28"/>
        <v>-0.66899999999999693</v>
      </c>
      <c r="AF43" s="12">
        <f t="shared" si="29"/>
        <v>2.9590000000000032</v>
      </c>
      <c r="AG43" s="12">
        <f t="shared" si="30"/>
        <v>1.4669999999999987</v>
      </c>
      <c r="AH43" s="12">
        <f t="shared" si="31"/>
        <v>3.561000000000007</v>
      </c>
      <c r="AI43" s="12">
        <f t="shared" si="32"/>
        <v>0.55699999999999861</v>
      </c>
      <c r="AJ43" s="12">
        <f t="shared" si="33"/>
        <v>0.40599999999999881</v>
      </c>
      <c r="AK43" s="12">
        <f t="shared" si="34"/>
        <v>-0.86399999999999721</v>
      </c>
      <c r="AL43" s="12">
        <f t="shared" si="35"/>
        <v>-2.6329999999999991</v>
      </c>
      <c r="AM43" s="12">
        <f t="shared" si="36"/>
        <v>4.9329999999999927</v>
      </c>
      <c r="AN43" s="12">
        <f t="shared" si="37"/>
        <v>1.5960000000000036</v>
      </c>
      <c r="AO43" s="12">
        <f t="shared" si="38"/>
        <v>1.208999999999989</v>
      </c>
      <c r="AP43" s="12">
        <f t="shared" si="39"/>
        <v>1.0440000000000111</v>
      </c>
      <c r="AQ43" s="12">
        <f t="shared" si="40"/>
        <v>-1.144999999999996</v>
      </c>
      <c r="AR43" s="12">
        <f t="shared" si="41"/>
        <v>5.3930000000000007</v>
      </c>
      <c r="AS43" s="12">
        <f t="shared" si="42"/>
        <v>1.4480000000000004</v>
      </c>
      <c r="AT43" s="12">
        <f t="shared" si="43"/>
        <v>3.2379999999999995</v>
      </c>
      <c r="AU43" s="12">
        <f t="shared" si="44"/>
        <v>9.6800000000000068</v>
      </c>
      <c r="AV43" s="12">
        <f t="shared" si="45"/>
        <v>-0.62300000000000466</v>
      </c>
      <c r="AW43" s="12">
        <f t="shared" si="46"/>
        <v>3.482999999999997</v>
      </c>
      <c r="AX43" s="12">
        <f t="shared" si="47"/>
        <v>4.4159999999999968</v>
      </c>
      <c r="AY43" s="195">
        <v>41030</v>
      </c>
      <c r="AZ43" s="11">
        <f t="shared" si="48"/>
        <v>2.9155526425085565E-2</v>
      </c>
      <c r="BA43" s="11">
        <f t="shared" si="49"/>
        <v>3.6831091574320851E-3</v>
      </c>
      <c r="BB43" s="11">
        <f t="shared" si="50"/>
        <v>-6.6326218579903284E-2</v>
      </c>
      <c r="BC43" s="11">
        <f t="shared" si="51"/>
        <v>2.9393087181347921E-2</v>
      </c>
      <c r="BD43" s="11">
        <f t="shared" si="52"/>
        <v>-7.121263731584726E-3</v>
      </c>
      <c r="BE43" s="11">
        <f t="shared" si="53"/>
        <v>6.0165755742078719E-3</v>
      </c>
      <c r="BF43" s="11">
        <f t="shared" si="54"/>
        <v>2.1145336350663735E-2</v>
      </c>
      <c r="BG43" s="11">
        <f t="shared" si="55"/>
        <v>2.7266253704029797E-2</v>
      </c>
      <c r="BH43" s="11">
        <f t="shared" si="56"/>
        <v>2.214799793232336E-2</v>
      </c>
      <c r="BI43" s="11">
        <f t="shared" si="57"/>
        <v>7.9131502524021347E-3</v>
      </c>
      <c r="BJ43" s="11">
        <f t="shared" si="58"/>
        <v>-2.3724531824921624E-2</v>
      </c>
      <c r="BK43" s="11">
        <f t="shared" si="59"/>
        <v>-8.1037825859468726E-2</v>
      </c>
      <c r="BL43" s="11">
        <f t="shared" si="60"/>
        <v>2.0936786438836341E-2</v>
      </c>
      <c r="BM43" s="11">
        <f t="shared" si="61"/>
        <v>1.646583030703197E-2</v>
      </c>
      <c r="BN43" s="11">
        <f t="shared" si="62"/>
        <v>1.3776678783458784E-2</v>
      </c>
      <c r="BO43" s="11">
        <f t="shared" si="63"/>
        <v>1.0888270079159046E-2</v>
      </c>
      <c r="BP43" s="11">
        <f t="shared" si="64"/>
        <v>-1.06329631142974E-2</v>
      </c>
      <c r="BQ43" s="11">
        <f t="shared" si="65"/>
        <v>6.6280756089767134E-2</v>
      </c>
      <c r="BR43" s="11">
        <f t="shared" si="66"/>
        <v>2.646198830409352E-2</v>
      </c>
      <c r="BS43" s="11">
        <f t="shared" si="67"/>
        <v>5.587671918411008E-2</v>
      </c>
      <c r="BT43" s="11">
        <f t="shared" si="68"/>
        <v>2.0069372023544307E-2</v>
      </c>
      <c r="BU43" s="11">
        <f t="shared" si="69"/>
        <v>-1.2967819824320492E-2</v>
      </c>
      <c r="BV43" s="11">
        <f t="shared" si="70"/>
        <v>0.10477393737027341</v>
      </c>
      <c r="BW43" s="11">
        <f t="shared" si="71"/>
        <v>2.6986726637170388E-2</v>
      </c>
    </row>
    <row r="44" spans="1:75" ht="18.75" x14ac:dyDescent="0.3">
      <c r="A44" s="195">
        <v>41061</v>
      </c>
      <c r="B44" s="187">
        <v>1897.415</v>
      </c>
      <c r="C44" s="187">
        <v>1521.463</v>
      </c>
      <c r="D44" s="187">
        <v>30.146999999999998</v>
      </c>
      <c r="E44" s="187">
        <v>68.283000000000001</v>
      </c>
      <c r="F44" s="187">
        <v>93.450999999999993</v>
      </c>
      <c r="G44" s="187">
        <v>493.64499999999998</v>
      </c>
      <c r="H44" s="187">
        <v>70.81</v>
      </c>
      <c r="I44" s="187">
        <v>133.453</v>
      </c>
      <c r="J44" s="187">
        <v>25.402999999999999</v>
      </c>
      <c r="K44" s="187">
        <v>52.408000000000001</v>
      </c>
      <c r="L44" s="187">
        <v>35.581000000000003</v>
      </c>
      <c r="M44" s="187">
        <v>28.771999999999998</v>
      </c>
      <c r="N44" s="187">
        <v>240.387</v>
      </c>
      <c r="O44" s="187">
        <v>98.713999999999999</v>
      </c>
      <c r="P44" s="187">
        <v>89.33</v>
      </c>
      <c r="Q44" s="187">
        <v>96.522000000000006</v>
      </c>
      <c r="R44" s="187">
        <v>107.49</v>
      </c>
      <c r="S44" s="187">
        <v>87.12</v>
      </c>
      <c r="T44" s="187">
        <v>55.929000000000002</v>
      </c>
      <c r="U44" s="187">
        <v>59.920999999999999</v>
      </c>
      <c r="V44" s="187">
        <v>491.11</v>
      </c>
      <c r="W44" s="187">
        <v>47.036000000000001</v>
      </c>
      <c r="X44" s="187">
        <v>36.780999999999999</v>
      </c>
      <c r="Y44" s="188">
        <v>172.16</v>
      </c>
      <c r="Z44" s="195">
        <v>41061</v>
      </c>
      <c r="AA44" s="12">
        <f t="shared" si="24"/>
        <v>44.065000000000055</v>
      </c>
      <c r="AB44" s="12">
        <f t="shared" si="25"/>
        <v>2.4929999999999382</v>
      </c>
      <c r="AC44" s="12">
        <f t="shared" si="26"/>
        <v>-1.980000000000004</v>
      </c>
      <c r="AD44" s="12">
        <f t="shared" si="27"/>
        <v>1.6680000000000064</v>
      </c>
      <c r="AE44" s="12">
        <f t="shared" si="28"/>
        <v>-0.59200000000001296</v>
      </c>
      <c r="AF44" s="12">
        <f t="shared" si="29"/>
        <v>2.0249999999999773</v>
      </c>
      <c r="AG44" s="12">
        <f t="shared" si="30"/>
        <v>1.3359999999999985</v>
      </c>
      <c r="AH44" s="12">
        <f t="shared" si="31"/>
        <v>1.9650000000000034</v>
      </c>
      <c r="AI44" s="12">
        <f t="shared" si="32"/>
        <v>-0.51600000000000179</v>
      </c>
      <c r="AJ44" s="12">
        <f t="shared" si="33"/>
        <v>0.31200000000000472</v>
      </c>
      <c r="AK44" s="12">
        <f t="shared" si="34"/>
        <v>-0.91199999999999903</v>
      </c>
      <c r="AL44" s="12">
        <f t="shared" si="35"/>
        <v>-2.424000000000003</v>
      </c>
      <c r="AM44" s="12">
        <f t="shared" si="36"/>
        <v>5.7980000000000018</v>
      </c>
      <c r="AN44" s="12">
        <f t="shared" si="37"/>
        <v>1.8730000000000047</v>
      </c>
      <c r="AO44" s="12">
        <f t="shared" si="38"/>
        <v>0.90899999999999181</v>
      </c>
      <c r="AP44" s="12">
        <f t="shared" si="39"/>
        <v>1.1020000000000039</v>
      </c>
      <c r="AQ44" s="12">
        <f t="shared" si="40"/>
        <v>-1.3320000000000078</v>
      </c>
      <c r="AR44" s="12">
        <f t="shared" si="41"/>
        <v>4.5720000000000027</v>
      </c>
      <c r="AS44" s="12">
        <f t="shared" si="42"/>
        <v>1.2390000000000043</v>
      </c>
      <c r="AT44" s="12">
        <f t="shared" si="43"/>
        <v>2.4059999999999988</v>
      </c>
      <c r="AU44" s="12">
        <f t="shared" si="44"/>
        <v>6.6700000000000159</v>
      </c>
      <c r="AV44" s="12">
        <f t="shared" si="45"/>
        <v>-1.3799999999999955</v>
      </c>
      <c r="AW44" s="12">
        <f t="shared" si="46"/>
        <v>3.3100000000000023</v>
      </c>
      <c r="AX44" s="12">
        <f t="shared" si="47"/>
        <v>4.6409999999999911</v>
      </c>
      <c r="AY44" s="195">
        <v>41061</v>
      </c>
      <c r="AZ44" s="11">
        <f t="shared" si="48"/>
        <v>2.3775865324952239E-2</v>
      </c>
      <c r="BA44" s="11">
        <f t="shared" si="49"/>
        <v>1.641243737532605E-3</v>
      </c>
      <c r="BB44" s="11">
        <f t="shared" si="50"/>
        <v>-6.1630404332804312E-2</v>
      </c>
      <c r="BC44" s="11">
        <f t="shared" si="51"/>
        <v>2.5039405539293069E-2</v>
      </c>
      <c r="BD44" s="11">
        <f t="shared" si="52"/>
        <v>-6.2949927160981245E-3</v>
      </c>
      <c r="BE44" s="11">
        <f t="shared" si="53"/>
        <v>4.1190350270534637E-3</v>
      </c>
      <c r="BF44" s="11">
        <f t="shared" si="54"/>
        <v>1.9230215620231972E-2</v>
      </c>
      <c r="BG44" s="11">
        <f t="shared" si="55"/>
        <v>1.4944329520564681E-2</v>
      </c>
      <c r="BH44" s="11">
        <f t="shared" si="56"/>
        <v>-1.990817546973267E-2</v>
      </c>
      <c r="BI44" s="11">
        <f t="shared" si="57"/>
        <v>5.9889434889435211E-3</v>
      </c>
      <c r="BJ44" s="11">
        <f t="shared" si="58"/>
        <v>-2.4991094182445939E-2</v>
      </c>
      <c r="BK44" s="11">
        <f t="shared" si="59"/>
        <v>-7.7702269521733647E-2</v>
      </c>
      <c r="BL44" s="11">
        <f t="shared" si="60"/>
        <v>2.4715566373529896E-2</v>
      </c>
      <c r="BM44" s="11">
        <f t="shared" si="61"/>
        <v>1.9340981609029306E-2</v>
      </c>
      <c r="BN44" s="11">
        <f t="shared" si="62"/>
        <v>1.0280363262120895E-2</v>
      </c>
      <c r="BO44" s="11">
        <f t="shared" si="63"/>
        <v>1.1548941521693612E-2</v>
      </c>
      <c r="BP44" s="11">
        <f t="shared" si="64"/>
        <v>-1.2240172024039375E-2</v>
      </c>
      <c r="BQ44" s="11">
        <f t="shared" si="65"/>
        <v>5.5385957261229857E-2</v>
      </c>
      <c r="BR44" s="11">
        <f t="shared" si="66"/>
        <v>2.2654964344487105E-2</v>
      </c>
      <c r="BS44" s="11">
        <f t="shared" si="67"/>
        <v>4.1832565417717182E-2</v>
      </c>
      <c r="BT44" s="11">
        <f t="shared" si="68"/>
        <v>1.3768474940136999E-2</v>
      </c>
      <c r="BU44" s="11">
        <f t="shared" si="69"/>
        <v>-2.8502974223397093E-2</v>
      </c>
      <c r="BV44" s="11">
        <f t="shared" si="70"/>
        <v>9.8891577783753126E-2</v>
      </c>
      <c r="BW44" s="11">
        <f t="shared" si="71"/>
        <v>2.770432010697288E-2</v>
      </c>
    </row>
    <row r="45" spans="1:75" ht="18.75" x14ac:dyDescent="0.3">
      <c r="A45" s="195">
        <v>41091</v>
      </c>
      <c r="B45" s="187">
        <v>1896.625</v>
      </c>
      <c r="C45" s="187">
        <v>1521.2809999999999</v>
      </c>
      <c r="D45" s="187">
        <v>29.956</v>
      </c>
      <c r="E45" s="187">
        <v>68.099999999999994</v>
      </c>
      <c r="F45" s="187">
        <v>93.212999999999994</v>
      </c>
      <c r="G45" s="187">
        <v>492.67599999999999</v>
      </c>
      <c r="H45" s="187">
        <v>70.908000000000001</v>
      </c>
      <c r="I45" s="187">
        <v>133.18199999999999</v>
      </c>
      <c r="J45" s="187">
        <v>24.984000000000002</v>
      </c>
      <c r="K45" s="187">
        <v>52.642000000000003</v>
      </c>
      <c r="L45" s="187">
        <v>35.338000000000001</v>
      </c>
      <c r="M45" s="187">
        <v>28.209</v>
      </c>
      <c r="N45" s="187">
        <v>239.58199999999999</v>
      </c>
      <c r="O45" s="187">
        <v>98.664000000000001</v>
      </c>
      <c r="P45" s="187">
        <v>90.298000000000002</v>
      </c>
      <c r="Q45" s="187">
        <v>96.67</v>
      </c>
      <c r="R45" s="187">
        <v>107.628</v>
      </c>
      <c r="S45" s="187">
        <v>86.947999999999993</v>
      </c>
      <c r="T45" s="187">
        <v>55.707999999999998</v>
      </c>
      <c r="U45" s="187">
        <v>59.078000000000003</v>
      </c>
      <c r="V45" s="187">
        <v>488.642</v>
      </c>
      <c r="W45" s="187">
        <v>47.728999999999999</v>
      </c>
      <c r="X45" s="187">
        <v>37.283000000000001</v>
      </c>
      <c r="Y45" s="188">
        <v>171.53299999999999</v>
      </c>
      <c r="Z45" s="195">
        <v>41091</v>
      </c>
      <c r="AA45" s="12">
        <f t="shared" si="24"/>
        <v>41.885999999999967</v>
      </c>
      <c r="AB45" s="12">
        <f t="shared" si="25"/>
        <v>-3.5</v>
      </c>
      <c r="AC45" s="12">
        <f t="shared" si="26"/>
        <v>-0.98700000000000188</v>
      </c>
      <c r="AD45" s="12">
        <f t="shared" si="27"/>
        <v>1.4029999999999916</v>
      </c>
      <c r="AE45" s="12">
        <f t="shared" si="28"/>
        <v>-0.37400000000000944</v>
      </c>
      <c r="AF45" s="12">
        <f t="shared" si="29"/>
        <v>-0.41000000000002501</v>
      </c>
      <c r="AG45" s="12">
        <f t="shared" si="30"/>
        <v>1.3050000000000068</v>
      </c>
      <c r="AH45" s="12">
        <f t="shared" si="31"/>
        <v>0.83399999999997476</v>
      </c>
      <c r="AI45" s="12">
        <f t="shared" si="32"/>
        <v>-1.1439999999999984</v>
      </c>
      <c r="AJ45" s="12">
        <f t="shared" si="33"/>
        <v>0.15700000000000358</v>
      </c>
      <c r="AK45" s="12">
        <f t="shared" si="34"/>
        <v>-1.0940000000000012</v>
      </c>
      <c r="AL45" s="12">
        <f t="shared" si="35"/>
        <v>-1.1490000000000009</v>
      </c>
      <c r="AM45" s="12">
        <f t="shared" si="36"/>
        <v>4.4759999999999991</v>
      </c>
      <c r="AN45" s="12">
        <f t="shared" si="37"/>
        <v>1.0510000000000019</v>
      </c>
      <c r="AO45" s="12">
        <f t="shared" si="38"/>
        <v>1.6749999999999972</v>
      </c>
      <c r="AP45" s="12">
        <f t="shared" si="39"/>
        <v>1.2819999999999965</v>
      </c>
      <c r="AQ45" s="12">
        <f t="shared" si="40"/>
        <v>-1.2009999999999934</v>
      </c>
      <c r="AR45" s="12">
        <f t="shared" si="41"/>
        <v>4.8589999999999947</v>
      </c>
      <c r="AS45" s="12">
        <f t="shared" si="42"/>
        <v>1.2849999999999966</v>
      </c>
      <c r="AT45" s="12">
        <f t="shared" si="43"/>
        <v>2.4840000000000018</v>
      </c>
      <c r="AU45" s="12">
        <f t="shared" si="44"/>
        <v>4.3439999999999941</v>
      </c>
      <c r="AV45" s="12">
        <f t="shared" si="45"/>
        <v>-0.76899999999999835</v>
      </c>
      <c r="AW45" s="12">
        <f t="shared" si="46"/>
        <v>2.8840000000000003</v>
      </c>
      <c r="AX45" s="12">
        <f t="shared" si="47"/>
        <v>4.5169999999999959</v>
      </c>
      <c r="AY45" s="195">
        <v>41091</v>
      </c>
      <c r="AZ45" s="11">
        <f t="shared" si="48"/>
        <v>2.2583231387273361E-2</v>
      </c>
      <c r="BA45" s="11">
        <f t="shared" si="49"/>
        <v>-2.2954116033712113E-3</v>
      </c>
      <c r="BB45" s="11">
        <f t="shared" si="50"/>
        <v>-3.1897359661312796E-2</v>
      </c>
      <c r="BC45" s="11">
        <f t="shared" si="51"/>
        <v>2.1035428879859541E-2</v>
      </c>
      <c r="BD45" s="11">
        <f t="shared" si="52"/>
        <v>-3.9962815348286718E-3</v>
      </c>
      <c r="BE45" s="11">
        <f t="shared" si="53"/>
        <v>-8.3149795370385249E-4</v>
      </c>
      <c r="BF45" s="11">
        <f t="shared" si="54"/>
        <v>1.8749191845179203E-2</v>
      </c>
      <c r="BG45" s="11">
        <f t="shared" si="55"/>
        <v>6.3015685918939024E-3</v>
      </c>
      <c r="BH45" s="11">
        <f t="shared" si="56"/>
        <v>-4.3784445805266303E-2</v>
      </c>
      <c r="BI45" s="11">
        <f t="shared" si="57"/>
        <v>2.9913308564353258E-3</v>
      </c>
      <c r="BJ45" s="11">
        <f t="shared" si="58"/>
        <v>-3.0028546332894201E-2</v>
      </c>
      <c r="BK45" s="11">
        <f t="shared" si="59"/>
        <v>-3.913754342938891E-2</v>
      </c>
      <c r="BL45" s="11">
        <f t="shared" si="60"/>
        <v>1.903822105773556E-2</v>
      </c>
      <c r="BM45" s="11">
        <f t="shared" si="61"/>
        <v>1.0767008492721386E-2</v>
      </c>
      <c r="BN45" s="11">
        <f t="shared" si="62"/>
        <v>1.890028547893885E-2</v>
      </c>
      <c r="BO45" s="11">
        <f t="shared" si="63"/>
        <v>1.3439845682895024E-2</v>
      </c>
      <c r="BP45" s="11">
        <f t="shared" si="64"/>
        <v>-1.1035661450532475E-2</v>
      </c>
      <c r="BQ45" s="11">
        <f t="shared" si="65"/>
        <v>5.919185274519112E-2</v>
      </c>
      <c r="BR45" s="11">
        <f t="shared" si="66"/>
        <v>2.3611340793414426E-2</v>
      </c>
      <c r="BS45" s="11">
        <f t="shared" si="67"/>
        <v>4.3891578612573756E-2</v>
      </c>
      <c r="BT45" s="11">
        <f t="shared" si="68"/>
        <v>8.96968395492026E-3</v>
      </c>
      <c r="BU45" s="11">
        <f t="shared" si="69"/>
        <v>-1.5856323972122555E-2</v>
      </c>
      <c r="BV45" s="11">
        <f t="shared" si="70"/>
        <v>8.3839646501351783E-2</v>
      </c>
      <c r="BW45" s="11">
        <f t="shared" si="71"/>
        <v>2.7045313023901896E-2</v>
      </c>
    </row>
    <row r="46" spans="1:75" ht="18.75" x14ac:dyDescent="0.3">
      <c r="A46" s="195">
        <v>41122</v>
      </c>
      <c r="B46" s="187">
        <v>1899.7629999999999</v>
      </c>
      <c r="C46" s="187">
        <v>1519.97</v>
      </c>
      <c r="D46" s="187">
        <v>30.131</v>
      </c>
      <c r="E46" s="187">
        <v>67.872</v>
      </c>
      <c r="F46" s="187">
        <v>94.21</v>
      </c>
      <c r="G46" s="187">
        <v>492.92700000000002</v>
      </c>
      <c r="H46" s="187">
        <v>70.972999999999999</v>
      </c>
      <c r="I46" s="187">
        <v>133.411</v>
      </c>
      <c r="J46" s="187">
        <v>25.228999999999999</v>
      </c>
      <c r="K46" s="187">
        <v>53.637</v>
      </c>
      <c r="L46" s="187">
        <v>35.375999999999998</v>
      </c>
      <c r="M46" s="187">
        <v>28.175999999999998</v>
      </c>
      <c r="N46" s="187">
        <v>239.63399999999999</v>
      </c>
      <c r="O46" s="187">
        <v>98.027000000000001</v>
      </c>
      <c r="P46" s="187">
        <v>90.524000000000001</v>
      </c>
      <c r="Q46" s="187">
        <v>97.298000000000002</v>
      </c>
      <c r="R46" s="187">
        <v>106.72799999999999</v>
      </c>
      <c r="S46" s="187">
        <v>87.067999999999998</v>
      </c>
      <c r="T46" s="187">
        <v>55.548999999999999</v>
      </c>
      <c r="U46" s="187">
        <v>59.408000000000001</v>
      </c>
      <c r="V46" s="187">
        <v>488.553</v>
      </c>
      <c r="W46" s="187">
        <v>47.984999999999999</v>
      </c>
      <c r="X46" s="187">
        <v>37.667999999999999</v>
      </c>
      <c r="Y46" s="188">
        <v>169.47399999999999</v>
      </c>
      <c r="Z46" s="195">
        <v>41122</v>
      </c>
      <c r="AA46" s="12">
        <f t="shared" si="24"/>
        <v>36.669999999999845</v>
      </c>
      <c r="AB46" s="12">
        <f t="shared" si="25"/>
        <v>-11.417999999999893</v>
      </c>
      <c r="AC46" s="12">
        <f t="shared" si="26"/>
        <v>-8.2000000000000739E-2</v>
      </c>
      <c r="AD46" s="12">
        <f t="shared" si="27"/>
        <v>1.3020000000000067</v>
      </c>
      <c r="AE46" s="12">
        <f t="shared" si="28"/>
        <v>4.9999999999954525E-3</v>
      </c>
      <c r="AF46" s="12">
        <f t="shared" si="29"/>
        <v>-1.1479999999999677</v>
      </c>
      <c r="AG46" s="12">
        <f t="shared" si="30"/>
        <v>0.33100000000000307</v>
      </c>
      <c r="AH46" s="12">
        <f t="shared" si="31"/>
        <v>-0.29599999999999227</v>
      </c>
      <c r="AI46" s="12">
        <f t="shared" si="32"/>
        <v>-1.5510000000000019</v>
      </c>
      <c r="AJ46" s="12">
        <f t="shared" si="33"/>
        <v>-0.56799999999999784</v>
      </c>
      <c r="AK46" s="12">
        <f t="shared" si="34"/>
        <v>-1.2280000000000015</v>
      </c>
      <c r="AL46" s="12">
        <f t="shared" si="35"/>
        <v>-0.64700000000000202</v>
      </c>
      <c r="AM46" s="12">
        <f t="shared" si="36"/>
        <v>3.4059999999999775</v>
      </c>
      <c r="AN46" s="12">
        <f t="shared" si="37"/>
        <v>0.64700000000000557</v>
      </c>
      <c r="AO46" s="12">
        <f t="shared" si="38"/>
        <v>1.1880000000000024</v>
      </c>
      <c r="AP46" s="12">
        <f t="shared" si="39"/>
        <v>1.9330000000000069</v>
      </c>
      <c r="AQ46" s="12">
        <f t="shared" si="40"/>
        <v>-2.9190000000000111</v>
      </c>
      <c r="AR46" s="12">
        <f t="shared" si="41"/>
        <v>4.6430000000000007</v>
      </c>
      <c r="AS46" s="12">
        <f t="shared" si="42"/>
        <v>0.4410000000000025</v>
      </c>
      <c r="AT46" s="12">
        <f t="shared" si="43"/>
        <v>2.5010000000000048</v>
      </c>
      <c r="AU46" s="12">
        <f t="shared" si="44"/>
        <v>0.7319999999999709</v>
      </c>
      <c r="AV46" s="12">
        <f t="shared" si="45"/>
        <v>-0.94899999999999807</v>
      </c>
      <c r="AW46" s="12">
        <f t="shared" si="46"/>
        <v>2.6199999999999974</v>
      </c>
      <c r="AX46" s="12">
        <f t="shared" si="47"/>
        <v>1.578000000000003</v>
      </c>
      <c r="AY46" s="195">
        <v>41122</v>
      </c>
      <c r="AZ46" s="11">
        <f t="shared" si="48"/>
        <v>1.9682323963430726E-2</v>
      </c>
      <c r="BA46" s="11">
        <f t="shared" si="49"/>
        <v>-7.4559811099472739E-3</v>
      </c>
      <c r="BB46" s="11">
        <f t="shared" si="50"/>
        <v>-2.7140634826068322E-3</v>
      </c>
      <c r="BC46" s="11">
        <f t="shared" si="51"/>
        <v>1.9558359621451249E-2</v>
      </c>
      <c r="BD46" s="11">
        <f t="shared" si="52"/>
        <v>5.3075739079533335E-5</v>
      </c>
      <c r="BE46" s="11">
        <f t="shared" si="53"/>
        <v>-2.3235338764356905E-3</v>
      </c>
      <c r="BF46" s="11">
        <f t="shared" si="54"/>
        <v>4.6855978030067025E-3</v>
      </c>
      <c r="BG46" s="11">
        <f t="shared" si="55"/>
        <v>-2.2137958371662991E-3</v>
      </c>
      <c r="BH46" s="11">
        <f t="shared" si="56"/>
        <v>-5.7916355489171067E-2</v>
      </c>
      <c r="BI46" s="11">
        <f t="shared" si="57"/>
        <v>-1.04787381237893E-2</v>
      </c>
      <c r="BJ46" s="11">
        <f t="shared" si="58"/>
        <v>-3.3548246093323186E-2</v>
      </c>
      <c r="BK46" s="11">
        <f t="shared" si="59"/>
        <v>-2.2447351073795252E-2</v>
      </c>
      <c r="BL46" s="11">
        <f t="shared" si="60"/>
        <v>1.4418273871005916E-2</v>
      </c>
      <c r="BM46" s="11">
        <f t="shared" si="61"/>
        <v>6.644074758677343E-3</v>
      </c>
      <c r="BN46" s="11">
        <f t="shared" si="62"/>
        <v>1.3298110504164073E-2</v>
      </c>
      <c r="BO46" s="11">
        <f t="shared" si="63"/>
        <v>2.0269490903371379E-2</v>
      </c>
      <c r="BP46" s="11">
        <f t="shared" si="64"/>
        <v>-2.6621795397959058E-2</v>
      </c>
      <c r="BQ46" s="11">
        <f t="shared" si="65"/>
        <v>5.6329996966939744E-2</v>
      </c>
      <c r="BR46" s="11">
        <f t="shared" si="66"/>
        <v>8.0024678812513628E-3</v>
      </c>
      <c r="BS46" s="11">
        <f t="shared" si="67"/>
        <v>4.3948899080956672E-2</v>
      </c>
      <c r="BT46" s="11">
        <f t="shared" si="68"/>
        <v>1.5005504068090758E-3</v>
      </c>
      <c r="BU46" s="11">
        <f t="shared" si="69"/>
        <v>-1.9393468753831633E-2</v>
      </c>
      <c r="BV46" s="11">
        <f t="shared" si="70"/>
        <v>7.4754622232366952E-2</v>
      </c>
      <c r="BW46" s="11">
        <f t="shared" si="71"/>
        <v>9.3986753704673465E-3</v>
      </c>
    </row>
    <row r="47" spans="1:75" ht="18.75" x14ac:dyDescent="0.3">
      <c r="A47" s="195">
        <v>41153</v>
      </c>
      <c r="B47" s="187">
        <v>1898.9860000000001</v>
      </c>
      <c r="C47" s="187">
        <v>1517.9280000000001</v>
      </c>
      <c r="D47" s="187">
        <v>30.306000000000001</v>
      </c>
      <c r="E47" s="187">
        <v>67.314999999999998</v>
      </c>
      <c r="F47" s="187">
        <v>94.326999999999998</v>
      </c>
      <c r="G47" s="187">
        <v>493.20400000000001</v>
      </c>
      <c r="H47" s="187">
        <v>70.936999999999998</v>
      </c>
      <c r="I47" s="187">
        <v>133.30699999999999</v>
      </c>
      <c r="J47" s="187">
        <v>25.204999999999998</v>
      </c>
      <c r="K47" s="187">
        <v>55.497</v>
      </c>
      <c r="L47" s="187">
        <v>35.28</v>
      </c>
      <c r="M47" s="187">
        <v>27.968</v>
      </c>
      <c r="N47" s="187">
        <v>238.136</v>
      </c>
      <c r="O47" s="187">
        <v>96.004000000000005</v>
      </c>
      <c r="P47" s="187">
        <v>90.697999999999993</v>
      </c>
      <c r="Q47" s="187">
        <v>96.272000000000006</v>
      </c>
      <c r="R47" s="187">
        <v>109.065</v>
      </c>
      <c r="S47" s="187">
        <v>87.266999999999996</v>
      </c>
      <c r="T47" s="187">
        <v>55.154000000000003</v>
      </c>
      <c r="U47" s="187">
        <v>59.875999999999998</v>
      </c>
      <c r="V47" s="187">
        <v>487.66399999999999</v>
      </c>
      <c r="W47" s="187">
        <v>47.874000000000002</v>
      </c>
      <c r="X47" s="187">
        <v>38.353999999999999</v>
      </c>
      <c r="Y47" s="188">
        <v>166.17599999999999</v>
      </c>
      <c r="Z47" s="195">
        <v>41153</v>
      </c>
      <c r="AA47" s="12">
        <f t="shared" si="24"/>
        <v>20.634999999999991</v>
      </c>
      <c r="AB47" s="12">
        <f t="shared" si="25"/>
        <v>-14.240999999999985</v>
      </c>
      <c r="AC47" s="12">
        <f t="shared" si="26"/>
        <v>0.14300000000000068</v>
      </c>
      <c r="AD47" s="12">
        <f t="shared" si="27"/>
        <v>1.1280000000000001</v>
      </c>
      <c r="AE47" s="12">
        <f t="shared" si="28"/>
        <v>-0.132000000000005</v>
      </c>
      <c r="AF47" s="12">
        <f t="shared" si="29"/>
        <v>-3.3369999999999891</v>
      </c>
      <c r="AG47" s="12">
        <f t="shared" si="30"/>
        <v>0.18200000000000216</v>
      </c>
      <c r="AH47" s="12">
        <f t="shared" si="31"/>
        <v>6.3999999999992951E-2</v>
      </c>
      <c r="AI47" s="12">
        <f t="shared" si="32"/>
        <v>-1.5130000000000017</v>
      </c>
      <c r="AJ47" s="12">
        <f t="shared" si="33"/>
        <v>-0.21099999999999852</v>
      </c>
      <c r="AK47" s="12">
        <f t="shared" si="34"/>
        <v>-1.4089999999999989</v>
      </c>
      <c r="AL47" s="12">
        <f t="shared" si="35"/>
        <v>-0.37300000000000111</v>
      </c>
      <c r="AM47" s="12">
        <f t="shared" si="36"/>
        <v>3.3760000000000048</v>
      </c>
      <c r="AN47" s="12">
        <f t="shared" si="37"/>
        <v>-0.30999999999998806</v>
      </c>
      <c r="AO47" s="12">
        <f t="shared" si="38"/>
        <v>1.3379999999999939</v>
      </c>
      <c r="AP47" s="12">
        <f t="shared" si="39"/>
        <v>0.92500000000001137</v>
      </c>
      <c r="AQ47" s="12">
        <f t="shared" si="40"/>
        <v>-1.835000000000008</v>
      </c>
      <c r="AR47" s="12">
        <f t="shared" si="41"/>
        <v>4.715999999999994</v>
      </c>
      <c r="AS47" s="12">
        <f t="shared" si="42"/>
        <v>0.35800000000000409</v>
      </c>
      <c r="AT47" s="12">
        <f t="shared" si="43"/>
        <v>1.4709999999999965</v>
      </c>
      <c r="AU47" s="12">
        <f t="shared" si="44"/>
        <v>-0.85599999999999454</v>
      </c>
      <c r="AV47" s="12">
        <f t="shared" si="45"/>
        <v>-0.49599999999999511</v>
      </c>
      <c r="AW47" s="12">
        <f t="shared" si="46"/>
        <v>2.6850000000000023</v>
      </c>
      <c r="AX47" s="12">
        <f t="shared" si="47"/>
        <v>1.839999999999975</v>
      </c>
      <c r="AY47" s="195">
        <v>41153</v>
      </c>
      <c r="AZ47" s="11">
        <f t="shared" si="48"/>
        <v>1.0985699690845951E-2</v>
      </c>
      <c r="BA47" s="11">
        <f t="shared" si="49"/>
        <v>-9.2946665805142548E-3</v>
      </c>
      <c r="BB47" s="11">
        <f t="shared" si="50"/>
        <v>4.7409077346418638E-3</v>
      </c>
      <c r="BC47" s="11">
        <f t="shared" si="51"/>
        <v>1.7042621662864299E-2</v>
      </c>
      <c r="BD47" s="11">
        <f t="shared" si="52"/>
        <v>-1.3974316899395545E-3</v>
      </c>
      <c r="BE47" s="11">
        <f t="shared" si="53"/>
        <v>-6.7204923661893234E-3</v>
      </c>
      <c r="BF47" s="11">
        <f t="shared" si="54"/>
        <v>2.5722563776411356E-3</v>
      </c>
      <c r="BG47" s="11">
        <f t="shared" si="55"/>
        <v>4.803254204723828E-4</v>
      </c>
      <c r="BH47" s="11">
        <f t="shared" si="56"/>
        <v>-5.6628490156448885E-2</v>
      </c>
      <c r="BI47" s="11">
        <f t="shared" si="57"/>
        <v>-3.7876068069218061E-3</v>
      </c>
      <c r="BJ47" s="11">
        <f t="shared" si="58"/>
        <v>-3.8403881272315976E-2</v>
      </c>
      <c r="BK47" s="11">
        <f t="shared" si="59"/>
        <v>-1.3161144631452681E-2</v>
      </c>
      <c r="BL47" s="11">
        <f t="shared" si="60"/>
        <v>1.4380644062020886E-2</v>
      </c>
      <c r="BM47" s="11">
        <f t="shared" si="61"/>
        <v>-3.218639034823445E-3</v>
      </c>
      <c r="BN47" s="11">
        <f t="shared" si="62"/>
        <v>1.4973142345568347E-2</v>
      </c>
      <c r="BO47" s="11">
        <f t="shared" si="63"/>
        <v>9.7014064417340062E-3</v>
      </c>
      <c r="BP47" s="11">
        <f t="shared" si="64"/>
        <v>-1.6546438232642124E-2</v>
      </c>
      <c r="BQ47" s="11">
        <f t="shared" si="65"/>
        <v>5.7128320674492139E-2</v>
      </c>
      <c r="BR47" s="11">
        <f t="shared" si="66"/>
        <v>6.5333236002629302E-3</v>
      </c>
      <c r="BS47" s="11">
        <f t="shared" si="67"/>
        <v>2.5186199811659815E-2</v>
      </c>
      <c r="BT47" s="11">
        <f t="shared" si="68"/>
        <v>-1.7522312290182418E-3</v>
      </c>
      <c r="BU47" s="11">
        <f t="shared" si="69"/>
        <v>-1.0254289849079945E-2</v>
      </c>
      <c r="BV47" s="11">
        <f t="shared" si="70"/>
        <v>7.5275449269674111E-2</v>
      </c>
      <c r="BW47" s="11">
        <f t="shared" si="71"/>
        <v>1.1196572875085131E-2</v>
      </c>
    </row>
    <row r="48" spans="1:75" ht="18.75" x14ac:dyDescent="0.3">
      <c r="A48" s="195">
        <v>41183</v>
      </c>
      <c r="B48" s="187">
        <v>1910.2049999999999</v>
      </c>
      <c r="C48" s="187">
        <v>1525.3720000000001</v>
      </c>
      <c r="D48" s="187">
        <v>30.77</v>
      </c>
      <c r="E48" s="187">
        <v>67.62</v>
      </c>
      <c r="F48" s="187">
        <v>95.161000000000001</v>
      </c>
      <c r="G48" s="187">
        <v>496.69799999999998</v>
      </c>
      <c r="H48" s="187">
        <v>71.367999999999995</v>
      </c>
      <c r="I48" s="187">
        <v>141.399</v>
      </c>
      <c r="J48" s="187">
        <v>25.292000000000002</v>
      </c>
      <c r="K48" s="187">
        <v>56.177999999999997</v>
      </c>
      <c r="L48" s="187">
        <v>35.4</v>
      </c>
      <c r="M48" s="187">
        <v>28.178999999999998</v>
      </c>
      <c r="N48" s="187">
        <v>239.43</v>
      </c>
      <c r="O48" s="187">
        <v>94.762</v>
      </c>
      <c r="P48" s="187">
        <v>91.28</v>
      </c>
      <c r="Q48" s="187">
        <v>96.69</v>
      </c>
      <c r="R48" s="187">
        <v>112.28700000000001</v>
      </c>
      <c r="S48" s="187">
        <v>88.004999999999995</v>
      </c>
      <c r="T48" s="187">
        <v>55.673000000000002</v>
      </c>
      <c r="U48" s="187">
        <v>60.893000000000001</v>
      </c>
      <c r="V48" s="187">
        <v>490.89100000000002</v>
      </c>
      <c r="W48" s="187">
        <v>47.892000000000003</v>
      </c>
      <c r="X48" s="187">
        <v>38.97</v>
      </c>
      <c r="Y48" s="188">
        <v>163.04</v>
      </c>
      <c r="Z48" s="195">
        <v>41183</v>
      </c>
      <c r="AA48" s="12">
        <f t="shared" si="24"/>
        <v>25.797000000000025</v>
      </c>
      <c r="AB48" s="12">
        <f t="shared" si="25"/>
        <v>-10.249000000000024</v>
      </c>
      <c r="AC48" s="12">
        <f t="shared" si="26"/>
        <v>0.24200000000000088</v>
      </c>
      <c r="AD48" s="12">
        <f t="shared" si="27"/>
        <v>0.34100000000000819</v>
      </c>
      <c r="AE48" s="12">
        <f t="shared" si="28"/>
        <v>0.42600000000000193</v>
      </c>
      <c r="AF48" s="12">
        <f t="shared" si="29"/>
        <v>-3.8850000000000477</v>
      </c>
      <c r="AG48" s="12">
        <f t="shared" si="30"/>
        <v>-0.27200000000000557</v>
      </c>
      <c r="AH48" s="12">
        <f t="shared" si="31"/>
        <v>0.21700000000001296</v>
      </c>
      <c r="AI48" s="12">
        <f t="shared" si="32"/>
        <v>-1.4479999999999968</v>
      </c>
      <c r="AJ48" s="12">
        <f t="shared" si="33"/>
        <v>-0.71300000000000097</v>
      </c>
      <c r="AK48" s="12">
        <f t="shared" si="34"/>
        <v>-1.5750000000000028</v>
      </c>
      <c r="AL48" s="12">
        <f t="shared" si="35"/>
        <v>-0.34100000000000108</v>
      </c>
      <c r="AM48" s="12">
        <f t="shared" si="36"/>
        <v>2.1870000000000118</v>
      </c>
      <c r="AN48" s="12">
        <f t="shared" si="37"/>
        <v>-0.29399999999999693</v>
      </c>
      <c r="AO48" s="12">
        <f t="shared" si="38"/>
        <v>1.9410000000000025</v>
      </c>
      <c r="AP48" s="12">
        <f t="shared" si="39"/>
        <v>1.019999999999996</v>
      </c>
      <c r="AQ48" s="12">
        <f t="shared" si="40"/>
        <v>-2.1949999999999932</v>
      </c>
      <c r="AR48" s="12">
        <f t="shared" si="41"/>
        <v>4.6069999999999993</v>
      </c>
      <c r="AS48" s="12">
        <f t="shared" si="42"/>
        <v>-0.1839999999999975</v>
      </c>
      <c r="AT48" s="12">
        <f t="shared" si="43"/>
        <v>1.2240000000000038</v>
      </c>
      <c r="AU48" s="12">
        <f t="shared" si="44"/>
        <v>0.24200000000001864</v>
      </c>
      <c r="AV48" s="12">
        <f t="shared" si="45"/>
        <v>-0.53199999999999648</v>
      </c>
      <c r="AW48" s="12">
        <f t="shared" si="46"/>
        <v>2.5360000000000014</v>
      </c>
      <c r="AX48" s="12">
        <f t="shared" si="47"/>
        <v>-3.1270000000000095</v>
      </c>
      <c r="AY48" s="195">
        <v>41183</v>
      </c>
      <c r="AZ48" s="11">
        <f t="shared" si="48"/>
        <v>1.3689710508552277E-2</v>
      </c>
      <c r="BA48" s="11">
        <f t="shared" si="49"/>
        <v>-6.6741728590583582E-3</v>
      </c>
      <c r="BB48" s="11">
        <f t="shared" si="50"/>
        <v>7.9271488469601081E-3</v>
      </c>
      <c r="BC48" s="11">
        <f t="shared" si="51"/>
        <v>5.0684463205459274E-3</v>
      </c>
      <c r="BD48" s="11">
        <f t="shared" si="52"/>
        <v>4.496754103552103E-3</v>
      </c>
      <c r="BE48" s="11">
        <f t="shared" si="53"/>
        <v>-7.7609507314472248E-3</v>
      </c>
      <c r="BF48" s="11">
        <f t="shared" si="54"/>
        <v>-3.7967615857064096E-3</v>
      </c>
      <c r="BG48" s="11">
        <f t="shared" si="55"/>
        <v>1.537023133260762E-3</v>
      </c>
      <c r="BH48" s="11">
        <f t="shared" si="56"/>
        <v>-5.4151084517576553E-2</v>
      </c>
      <c r="BI48" s="11">
        <f t="shared" si="57"/>
        <v>-1.2532738042924207E-2</v>
      </c>
      <c r="BJ48" s="11">
        <f t="shared" si="58"/>
        <v>-4.2596348884381463E-2</v>
      </c>
      <c r="BK48" s="11">
        <f t="shared" si="59"/>
        <v>-1.1956521739130421E-2</v>
      </c>
      <c r="BL48" s="11">
        <f t="shared" si="60"/>
        <v>9.2183963278158476E-3</v>
      </c>
      <c r="BM48" s="11">
        <f t="shared" si="61"/>
        <v>-3.0929136509004751E-3</v>
      </c>
      <c r="BN48" s="11">
        <f t="shared" si="62"/>
        <v>2.1726233783677884E-2</v>
      </c>
      <c r="BO48" s="11">
        <f t="shared" si="63"/>
        <v>1.0661649419880792E-2</v>
      </c>
      <c r="BP48" s="11">
        <f t="shared" si="64"/>
        <v>-1.9173319823203583E-2</v>
      </c>
      <c r="BQ48" s="11">
        <f t="shared" si="65"/>
        <v>5.5241132880884392E-2</v>
      </c>
      <c r="BR48" s="11">
        <f t="shared" si="66"/>
        <v>-3.2941260719336896E-3</v>
      </c>
      <c r="BS48" s="11">
        <f t="shared" si="67"/>
        <v>2.0513164289664765E-2</v>
      </c>
      <c r="BT48" s="11">
        <f t="shared" si="68"/>
        <v>4.9322428049380918E-4</v>
      </c>
      <c r="BU48" s="11">
        <f t="shared" si="69"/>
        <v>-1.0986287791177829E-2</v>
      </c>
      <c r="BV48" s="11">
        <f t="shared" si="70"/>
        <v>6.9605313717955752E-2</v>
      </c>
      <c r="BW48" s="11">
        <f t="shared" si="71"/>
        <v>-1.8818417616012884E-2</v>
      </c>
    </row>
    <row r="49" spans="1:75" ht="18.75" x14ac:dyDescent="0.3">
      <c r="A49" s="195">
        <v>41214</v>
      </c>
      <c r="B49" s="187">
        <v>1920.5340000000001</v>
      </c>
      <c r="C49" s="187">
        <v>1527.307</v>
      </c>
      <c r="D49" s="187">
        <v>31.527999999999999</v>
      </c>
      <c r="E49" s="187">
        <v>67.534999999999997</v>
      </c>
      <c r="F49" s="187">
        <v>95.903000000000006</v>
      </c>
      <c r="G49" s="187">
        <v>499.95699999999999</v>
      </c>
      <c r="H49" s="187">
        <v>71.77</v>
      </c>
      <c r="I49" s="187">
        <v>141.22200000000001</v>
      </c>
      <c r="J49" s="187">
        <v>25.317</v>
      </c>
      <c r="K49" s="187">
        <v>57.107999999999997</v>
      </c>
      <c r="L49" s="187">
        <v>35.972000000000001</v>
      </c>
      <c r="M49" s="187">
        <v>28.433</v>
      </c>
      <c r="N49" s="187">
        <v>242.80699999999999</v>
      </c>
      <c r="O49" s="187">
        <v>96.212999999999994</v>
      </c>
      <c r="P49" s="187">
        <v>92.513000000000005</v>
      </c>
      <c r="Q49" s="187">
        <v>99.396000000000001</v>
      </c>
      <c r="R49" s="187">
        <v>112.072</v>
      </c>
      <c r="S49" s="187">
        <v>89.411000000000001</v>
      </c>
      <c r="T49" s="187">
        <v>55.896000000000001</v>
      </c>
      <c r="U49" s="187">
        <v>60.713999999999999</v>
      </c>
      <c r="V49" s="187">
        <v>492.74599999999998</v>
      </c>
      <c r="W49" s="187">
        <v>47.984000000000002</v>
      </c>
      <c r="X49" s="187">
        <v>39.526000000000003</v>
      </c>
      <c r="Y49" s="188">
        <v>155.27099999999999</v>
      </c>
      <c r="Z49" s="195">
        <v>41214</v>
      </c>
      <c r="AA49" s="12">
        <f t="shared" si="24"/>
        <v>14.850000000000136</v>
      </c>
      <c r="AB49" s="12">
        <f t="shared" si="25"/>
        <v>-16.597999999999956</v>
      </c>
      <c r="AC49" s="12">
        <f t="shared" si="26"/>
        <v>0.13599999999999923</v>
      </c>
      <c r="AD49" s="12">
        <f t="shared" si="27"/>
        <v>0.56799999999999784</v>
      </c>
      <c r="AE49" s="12">
        <f t="shared" si="28"/>
        <v>0.37100000000000932</v>
      </c>
      <c r="AF49" s="12">
        <f t="shared" si="29"/>
        <v>-4.2259999999999991</v>
      </c>
      <c r="AG49" s="12">
        <f t="shared" si="30"/>
        <v>-0.49699999999999989</v>
      </c>
      <c r="AH49" s="12">
        <f t="shared" si="31"/>
        <v>-1.3689999999999998</v>
      </c>
      <c r="AI49" s="12">
        <f t="shared" si="32"/>
        <v>-1.4540000000000006</v>
      </c>
      <c r="AJ49" s="12">
        <f t="shared" si="33"/>
        <v>-0.36299999999999955</v>
      </c>
      <c r="AK49" s="12">
        <f t="shared" si="34"/>
        <v>-0.90699999999999648</v>
      </c>
      <c r="AL49" s="12">
        <f t="shared" si="35"/>
        <v>4.0000000000013358E-3</v>
      </c>
      <c r="AM49" s="12">
        <f t="shared" si="36"/>
        <v>2.86099999999999</v>
      </c>
      <c r="AN49" s="12">
        <f t="shared" si="37"/>
        <v>0.57199999999998852</v>
      </c>
      <c r="AO49" s="12">
        <f t="shared" si="38"/>
        <v>2.125</v>
      </c>
      <c r="AP49" s="12">
        <f t="shared" si="39"/>
        <v>1.0949999999999989</v>
      </c>
      <c r="AQ49" s="12">
        <f t="shared" si="40"/>
        <v>-3.5039999999999907</v>
      </c>
      <c r="AR49" s="12">
        <f t="shared" si="41"/>
        <v>4.2270000000000039</v>
      </c>
      <c r="AS49" s="12">
        <f t="shared" si="42"/>
        <v>-0.24399999999999977</v>
      </c>
      <c r="AT49" s="12">
        <f t="shared" si="43"/>
        <v>0.67600000000000193</v>
      </c>
      <c r="AU49" s="12">
        <f t="shared" si="44"/>
        <v>-2.4569999999999936</v>
      </c>
      <c r="AV49" s="12">
        <f t="shared" si="45"/>
        <v>0.13600000000000279</v>
      </c>
      <c r="AW49" s="12">
        <f t="shared" si="46"/>
        <v>2.554000000000002</v>
      </c>
      <c r="AX49" s="12">
        <f t="shared" si="47"/>
        <v>-1.9910000000000139</v>
      </c>
      <c r="AY49" s="195">
        <v>41214</v>
      </c>
      <c r="AZ49" s="11">
        <f t="shared" si="48"/>
        <v>7.7924776615641012E-3</v>
      </c>
      <c r="BA49" s="11">
        <f t="shared" si="49"/>
        <v>-1.0750661472046508E-2</v>
      </c>
      <c r="BB49" s="11">
        <f t="shared" si="50"/>
        <v>4.3323139653415055E-3</v>
      </c>
      <c r="BC49" s="11">
        <f t="shared" si="51"/>
        <v>8.481789538130613E-3</v>
      </c>
      <c r="BD49" s="11">
        <f t="shared" si="52"/>
        <v>3.8835154712557607E-3</v>
      </c>
      <c r="BE49" s="11">
        <f t="shared" si="53"/>
        <v>-8.381877215217437E-3</v>
      </c>
      <c r="BF49" s="11">
        <f t="shared" si="54"/>
        <v>-6.8772745513165923E-3</v>
      </c>
      <c r="BG49" s="11">
        <f t="shared" si="55"/>
        <v>-9.6008864514590675E-3</v>
      </c>
      <c r="BH49" s="11">
        <f t="shared" si="56"/>
        <v>-5.431250233461582E-2</v>
      </c>
      <c r="BI49" s="11">
        <f t="shared" si="57"/>
        <v>-6.316229054653677E-3</v>
      </c>
      <c r="BJ49" s="11">
        <f t="shared" si="58"/>
        <v>-2.4593942352015952E-2</v>
      </c>
      <c r="BK49" s="11">
        <f t="shared" si="59"/>
        <v>1.4070139646138458E-4</v>
      </c>
      <c r="BL49" s="11">
        <f t="shared" si="60"/>
        <v>1.1923516124461297E-2</v>
      </c>
      <c r="BM49" s="11">
        <f t="shared" si="61"/>
        <v>5.9806986543426977E-3</v>
      </c>
      <c r="BN49" s="11">
        <f t="shared" si="62"/>
        <v>2.3509757932469011E-2</v>
      </c>
      <c r="BO49" s="11">
        <f t="shared" si="63"/>
        <v>1.1139255958738881E-2</v>
      </c>
      <c r="BP49" s="11">
        <f t="shared" si="64"/>
        <v>-3.0317713020004078E-2</v>
      </c>
      <c r="BQ49" s="11">
        <f t="shared" si="65"/>
        <v>4.9621994740796538E-2</v>
      </c>
      <c r="BR49" s="11">
        <f t="shared" si="66"/>
        <v>-4.3462771642323039E-3</v>
      </c>
      <c r="BS49" s="11">
        <f t="shared" si="67"/>
        <v>1.125953562743609E-2</v>
      </c>
      <c r="BT49" s="11">
        <f t="shared" si="68"/>
        <v>-4.9616016058060541E-3</v>
      </c>
      <c r="BU49" s="11">
        <f t="shared" si="69"/>
        <v>2.8423340578498379E-3</v>
      </c>
      <c r="BV49" s="11">
        <f t="shared" si="70"/>
        <v>6.9079303256518454E-2</v>
      </c>
      <c r="BW49" s="11">
        <f t="shared" si="71"/>
        <v>-1.2660401114064523E-2</v>
      </c>
    </row>
    <row r="50" spans="1:75" ht="18.75" x14ac:dyDescent="0.3">
      <c r="A50" s="195">
        <v>41244</v>
      </c>
      <c r="B50" s="187">
        <v>1943.7660000000001</v>
      </c>
      <c r="C50" s="187">
        <v>1530.5029999999999</v>
      </c>
      <c r="D50" s="187">
        <v>30.803000000000001</v>
      </c>
      <c r="E50" s="187">
        <v>67.346000000000004</v>
      </c>
      <c r="F50" s="187">
        <v>96.016999999999996</v>
      </c>
      <c r="G50" s="187">
        <v>502.66</v>
      </c>
      <c r="H50" s="187">
        <v>71.230999999999995</v>
      </c>
      <c r="I50" s="187">
        <v>135.71600000000001</v>
      </c>
      <c r="J50" s="187">
        <v>25.012</v>
      </c>
      <c r="K50" s="187">
        <v>58.253</v>
      </c>
      <c r="L50" s="187">
        <v>36.301000000000002</v>
      </c>
      <c r="M50" s="187">
        <v>28.454999999999998</v>
      </c>
      <c r="N50" s="187">
        <v>244.286</v>
      </c>
      <c r="O50" s="187">
        <v>94.632999999999996</v>
      </c>
      <c r="P50" s="187">
        <v>93.257000000000005</v>
      </c>
      <c r="Q50" s="187">
        <v>100.017</v>
      </c>
      <c r="R50" s="187">
        <v>110.842</v>
      </c>
      <c r="S50" s="187">
        <v>90.882000000000005</v>
      </c>
      <c r="T50" s="187">
        <v>56.09</v>
      </c>
      <c r="U50" s="187">
        <v>61.000999999999998</v>
      </c>
      <c r="V50" s="187">
        <v>495.68099999999998</v>
      </c>
      <c r="W50" s="187">
        <v>47.765000000000001</v>
      </c>
      <c r="X50" s="187">
        <v>40.107999999999997</v>
      </c>
      <c r="Y50" s="188">
        <v>152.05199999999999</v>
      </c>
      <c r="Z50" s="195">
        <v>41244</v>
      </c>
      <c r="AA50" s="12">
        <f t="shared" si="24"/>
        <v>22.769999999999982</v>
      </c>
      <c r="AB50" s="12">
        <f t="shared" si="25"/>
        <v>-15.528999999999996</v>
      </c>
      <c r="AC50" s="12">
        <f t="shared" si="26"/>
        <v>0.12600000000000122</v>
      </c>
      <c r="AD50" s="12">
        <f t="shared" si="27"/>
        <v>0.79600000000000648</v>
      </c>
      <c r="AE50" s="12">
        <f t="shared" si="28"/>
        <v>-0.56000000000000227</v>
      </c>
      <c r="AF50" s="12">
        <f t="shared" si="29"/>
        <v>-2.73599999999999</v>
      </c>
      <c r="AG50" s="12">
        <f t="shared" si="30"/>
        <v>-8.0000000000097771E-3</v>
      </c>
      <c r="AH50" s="12">
        <f t="shared" si="31"/>
        <v>-0.30099999999998772</v>
      </c>
      <c r="AI50" s="12">
        <f t="shared" si="32"/>
        <v>-1.0960000000000001</v>
      </c>
      <c r="AJ50" s="12">
        <f t="shared" si="33"/>
        <v>-0.7359999999999971</v>
      </c>
      <c r="AK50" s="12">
        <f t="shared" si="34"/>
        <v>-0.18900000000000006</v>
      </c>
      <c r="AL50" s="12">
        <f t="shared" si="35"/>
        <v>0.13099999999999667</v>
      </c>
      <c r="AM50" s="12">
        <f t="shared" si="36"/>
        <v>3.5130000000000052</v>
      </c>
      <c r="AN50" s="12">
        <f t="shared" si="37"/>
        <v>0.66799999999999216</v>
      </c>
      <c r="AO50" s="12">
        <f t="shared" si="38"/>
        <v>2.6150000000000091</v>
      </c>
      <c r="AP50" s="12">
        <f t="shared" si="39"/>
        <v>1.8859999999999957</v>
      </c>
      <c r="AQ50" s="12">
        <f t="shared" si="40"/>
        <v>-1.9560000000000031</v>
      </c>
      <c r="AR50" s="12">
        <f t="shared" si="41"/>
        <v>4.9590000000000032</v>
      </c>
      <c r="AS50" s="12">
        <f t="shared" si="42"/>
        <v>-0.54999999999999716</v>
      </c>
      <c r="AT50" s="12">
        <f t="shared" si="43"/>
        <v>0.56700000000000017</v>
      </c>
      <c r="AU50" s="12">
        <f t="shared" si="44"/>
        <v>-2.2870000000000346</v>
      </c>
      <c r="AV50" s="12">
        <f t="shared" si="45"/>
        <v>0.25099999999999767</v>
      </c>
      <c r="AW50" s="12">
        <f t="shared" si="46"/>
        <v>2.9669999999999987</v>
      </c>
      <c r="AX50" s="12">
        <f t="shared" si="47"/>
        <v>-2.0450000000000159</v>
      </c>
      <c r="AY50" s="195">
        <v>41244</v>
      </c>
      <c r="AZ50" s="11">
        <f t="shared" si="48"/>
        <v>1.1853226138940354E-2</v>
      </c>
      <c r="BA50" s="11">
        <f t="shared" si="49"/>
        <v>-1.0044423401326719E-2</v>
      </c>
      <c r="BB50" s="11">
        <f t="shared" si="50"/>
        <v>4.1073116667209586E-3</v>
      </c>
      <c r="BC50" s="11">
        <f t="shared" si="51"/>
        <v>1.1960931630353278E-2</v>
      </c>
      <c r="BD50" s="11">
        <f t="shared" si="52"/>
        <v>-5.7984820402373627E-3</v>
      </c>
      <c r="BE50" s="11">
        <f t="shared" si="53"/>
        <v>-5.4135766804643826E-3</v>
      </c>
      <c r="BF50" s="11">
        <f t="shared" si="54"/>
        <v>-1.1229803899559521E-4</v>
      </c>
      <c r="BG50" s="11">
        <f t="shared" si="55"/>
        <v>-2.212958674283283E-3</v>
      </c>
      <c r="BH50" s="11">
        <f t="shared" si="56"/>
        <v>-4.1979469894285248E-2</v>
      </c>
      <c r="BI50" s="11">
        <f t="shared" si="57"/>
        <v>-1.2476902473342433E-2</v>
      </c>
      <c r="BJ50" s="11">
        <f t="shared" si="58"/>
        <v>-5.179501233214534E-3</v>
      </c>
      <c r="BK50" s="11">
        <f t="shared" si="59"/>
        <v>4.6250529586215894E-3</v>
      </c>
      <c r="BL50" s="11">
        <f t="shared" si="60"/>
        <v>1.4590506410602444E-2</v>
      </c>
      <c r="BM50" s="11">
        <f t="shared" si="61"/>
        <v>7.1090299579630312E-3</v>
      </c>
      <c r="BN50" s="11">
        <f t="shared" si="62"/>
        <v>2.8849760596632912E-2</v>
      </c>
      <c r="BO50" s="11">
        <f t="shared" si="63"/>
        <v>1.9219206978426717E-2</v>
      </c>
      <c r="BP50" s="11">
        <f t="shared" si="64"/>
        <v>-1.7340732991719787E-2</v>
      </c>
      <c r="BQ50" s="11">
        <f t="shared" si="65"/>
        <v>5.7714465277050486E-2</v>
      </c>
      <c r="BR50" s="11">
        <f t="shared" si="66"/>
        <v>-9.7104519774010578E-3</v>
      </c>
      <c r="BS50" s="11">
        <f t="shared" si="67"/>
        <v>9.3821358837740121E-3</v>
      </c>
      <c r="BT50" s="11">
        <f t="shared" si="68"/>
        <v>-4.5926645888892947E-3</v>
      </c>
      <c r="BU50" s="11">
        <f t="shared" si="69"/>
        <v>5.2826535336953917E-3</v>
      </c>
      <c r="BV50" s="11">
        <f t="shared" si="70"/>
        <v>7.9884763468942577E-2</v>
      </c>
      <c r="BW50" s="11">
        <f t="shared" si="71"/>
        <v>-1.3270861859737804E-2</v>
      </c>
    </row>
    <row r="51" spans="1:75" ht="18.75" x14ac:dyDescent="0.3">
      <c r="A51" s="195">
        <v>41275</v>
      </c>
      <c r="B51" s="187">
        <v>1958.8779999999999</v>
      </c>
      <c r="C51" s="187">
        <v>1524.3309999999999</v>
      </c>
      <c r="D51" s="187">
        <v>30.530999999999999</v>
      </c>
      <c r="E51" s="187">
        <v>66.27</v>
      </c>
      <c r="F51" s="187">
        <v>95.08</v>
      </c>
      <c r="G51" s="187">
        <v>504.90699999999998</v>
      </c>
      <c r="H51" s="187">
        <v>70.754999999999995</v>
      </c>
      <c r="I51" s="187">
        <v>133.72800000000001</v>
      </c>
      <c r="J51" s="187">
        <v>24.902000000000001</v>
      </c>
      <c r="K51" s="187">
        <v>57.939</v>
      </c>
      <c r="L51" s="187">
        <v>36.42</v>
      </c>
      <c r="M51" s="187">
        <v>28.831</v>
      </c>
      <c r="N51" s="187">
        <v>245.47200000000001</v>
      </c>
      <c r="O51" s="187">
        <v>95.216999999999999</v>
      </c>
      <c r="P51" s="187">
        <v>96.087000000000003</v>
      </c>
      <c r="Q51" s="187">
        <v>113.021</v>
      </c>
      <c r="R51" s="187">
        <v>111.577</v>
      </c>
      <c r="S51" s="187">
        <v>91.114999999999995</v>
      </c>
      <c r="T51" s="187">
        <v>55.956000000000003</v>
      </c>
      <c r="U51" s="187">
        <v>61.530999999999999</v>
      </c>
      <c r="V51" s="187">
        <v>493.57499999999999</v>
      </c>
      <c r="W51" s="187">
        <v>47.222999999999999</v>
      </c>
      <c r="X51" s="187">
        <v>38.344000000000001</v>
      </c>
      <c r="Y51" s="188">
        <v>147.83099999999999</v>
      </c>
      <c r="Z51" s="195">
        <v>41275</v>
      </c>
      <c r="AA51" s="12">
        <f t="shared" si="24"/>
        <v>13.134999999999991</v>
      </c>
      <c r="AB51" s="12">
        <f t="shared" si="25"/>
        <v>-9.7720000000001619</v>
      </c>
      <c r="AC51" s="12">
        <f t="shared" si="26"/>
        <v>0.47700000000000031</v>
      </c>
      <c r="AD51" s="12">
        <f t="shared" si="27"/>
        <v>0.79399999999999693</v>
      </c>
      <c r="AE51" s="12">
        <f t="shared" si="28"/>
        <v>-0.16400000000000148</v>
      </c>
      <c r="AF51" s="12">
        <f t="shared" si="29"/>
        <v>-9.0000000000145519E-3</v>
      </c>
      <c r="AG51" s="12">
        <f t="shared" si="30"/>
        <v>5.5999999999997385E-2</v>
      </c>
      <c r="AH51" s="12">
        <f t="shared" si="31"/>
        <v>0.47300000000001319</v>
      </c>
      <c r="AI51" s="12">
        <f t="shared" si="32"/>
        <v>-0.93199999999999861</v>
      </c>
      <c r="AJ51" s="12">
        <f t="shared" si="33"/>
        <v>-0.99799999999999756</v>
      </c>
      <c r="AK51" s="12">
        <f t="shared" si="34"/>
        <v>0.55300000000000438</v>
      </c>
      <c r="AL51" s="12">
        <f t="shared" si="35"/>
        <v>0.19000000000000128</v>
      </c>
      <c r="AM51" s="12">
        <f t="shared" si="36"/>
        <v>4.5300000000000011</v>
      </c>
      <c r="AN51" s="12">
        <f t="shared" si="37"/>
        <v>2.1859999999999928</v>
      </c>
      <c r="AO51" s="12">
        <f t="shared" si="38"/>
        <v>4.487000000000009</v>
      </c>
      <c r="AP51" s="12">
        <f t="shared" si="39"/>
        <v>2.9710000000000036</v>
      </c>
      <c r="AQ51" s="12">
        <f t="shared" si="40"/>
        <v>-1.1620000000000061</v>
      </c>
      <c r="AR51" s="12">
        <f t="shared" si="41"/>
        <v>4.8239999999999981</v>
      </c>
      <c r="AS51" s="12">
        <f t="shared" si="42"/>
        <v>-0.92999999999999972</v>
      </c>
      <c r="AT51" s="12">
        <f t="shared" si="43"/>
        <v>0.14300000000000068</v>
      </c>
      <c r="AU51" s="12">
        <f t="shared" si="44"/>
        <v>0.117999999999995</v>
      </c>
      <c r="AV51" s="12">
        <f t="shared" si="45"/>
        <v>0.48100000000000165</v>
      </c>
      <c r="AW51" s="12">
        <f t="shared" si="46"/>
        <v>3.6140000000000043</v>
      </c>
      <c r="AX51" s="12">
        <f t="shared" si="47"/>
        <v>-1.4970000000000141</v>
      </c>
      <c r="AY51" s="195">
        <v>41275</v>
      </c>
      <c r="AZ51" s="11">
        <f t="shared" si="48"/>
        <v>6.7506345904879694E-3</v>
      </c>
      <c r="BA51" s="11">
        <f t="shared" si="49"/>
        <v>-6.3698460924723754E-3</v>
      </c>
      <c r="BB51" s="11">
        <f t="shared" si="50"/>
        <v>1.5871431423437832E-2</v>
      </c>
      <c r="BC51" s="11">
        <f t="shared" si="51"/>
        <v>1.2126580731871117E-2</v>
      </c>
      <c r="BD51" s="11">
        <f t="shared" si="52"/>
        <v>-1.7218932426189548E-3</v>
      </c>
      <c r="BE51" s="11">
        <f t="shared" si="53"/>
        <v>-1.7824747086669923E-5</v>
      </c>
      <c r="BF51" s="11">
        <f t="shared" si="54"/>
        <v>7.9209041146266479E-4</v>
      </c>
      <c r="BG51" s="11">
        <f t="shared" si="55"/>
        <v>3.5495853814115907E-3</v>
      </c>
      <c r="BH51" s="11">
        <f t="shared" si="56"/>
        <v>-3.6076488348687707E-2</v>
      </c>
      <c r="BI51" s="11">
        <f t="shared" si="57"/>
        <v>-1.6933335595635923E-2</v>
      </c>
      <c r="BJ51" s="11">
        <f t="shared" si="58"/>
        <v>1.5418072322747944E-2</v>
      </c>
      <c r="BK51" s="11">
        <f t="shared" si="59"/>
        <v>6.6338465835691363E-3</v>
      </c>
      <c r="BL51" s="11">
        <f t="shared" si="60"/>
        <v>1.8801205269317833E-2</v>
      </c>
      <c r="BM51" s="11">
        <f t="shared" si="61"/>
        <v>2.349754382947622E-2</v>
      </c>
      <c r="BN51" s="11">
        <f t="shared" si="62"/>
        <v>4.8984716157205233E-2</v>
      </c>
      <c r="BO51" s="11">
        <f t="shared" si="63"/>
        <v>2.6996819627442159E-2</v>
      </c>
      <c r="BP51" s="11">
        <f t="shared" si="64"/>
        <v>-1.030699225645082E-2</v>
      </c>
      <c r="BQ51" s="11">
        <f t="shared" si="65"/>
        <v>5.5903860193994737E-2</v>
      </c>
      <c r="BR51" s="11">
        <f t="shared" si="66"/>
        <v>-1.6348486446577382E-2</v>
      </c>
      <c r="BS51" s="11">
        <f t="shared" si="67"/>
        <v>2.3294454942333065E-3</v>
      </c>
      <c r="BT51" s="11">
        <f t="shared" si="68"/>
        <v>2.3912924530411495E-4</v>
      </c>
      <c r="BU51" s="11">
        <f t="shared" si="69"/>
        <v>1.0290530999957248E-2</v>
      </c>
      <c r="BV51" s="11">
        <f t="shared" si="70"/>
        <v>0.10405989058450915</v>
      </c>
      <c r="BW51" s="11">
        <f t="shared" si="71"/>
        <v>-1.0024911603985998E-2</v>
      </c>
    </row>
    <row r="52" spans="1:75" ht="18.75" x14ac:dyDescent="0.3">
      <c r="A52" s="195">
        <v>41306</v>
      </c>
      <c r="B52" s="187">
        <v>1952.5640000000001</v>
      </c>
      <c r="C52" s="187">
        <v>1522.2059999999999</v>
      </c>
      <c r="D52" s="187">
        <v>31.661000000000001</v>
      </c>
      <c r="E52" s="187">
        <v>66.95</v>
      </c>
      <c r="F52" s="187">
        <v>95.078000000000003</v>
      </c>
      <c r="G52" s="187">
        <v>502.26299999999998</v>
      </c>
      <c r="H52" s="187">
        <v>70.822000000000003</v>
      </c>
      <c r="I52" s="187">
        <v>133.14699999999999</v>
      </c>
      <c r="J52" s="187">
        <v>25.03</v>
      </c>
      <c r="K52" s="187">
        <v>57.183999999999997</v>
      </c>
      <c r="L52" s="187">
        <v>36.331000000000003</v>
      </c>
      <c r="M52" s="187">
        <v>34.482999999999997</v>
      </c>
      <c r="N52" s="187">
        <v>253.952</v>
      </c>
      <c r="O52" s="187">
        <v>96.879000000000005</v>
      </c>
      <c r="P52" s="187">
        <v>97.486999999999995</v>
      </c>
      <c r="Q52" s="187">
        <v>114.139</v>
      </c>
      <c r="R52" s="187">
        <v>111.157</v>
      </c>
      <c r="S52" s="187">
        <v>93.072999999999993</v>
      </c>
      <c r="T52" s="187">
        <v>55.795000000000002</v>
      </c>
      <c r="U52" s="187">
        <v>62.436</v>
      </c>
      <c r="V52" s="187">
        <v>491.601</v>
      </c>
      <c r="W52" s="187">
        <v>47.185000000000002</v>
      </c>
      <c r="X52" s="187">
        <v>38.752000000000002</v>
      </c>
      <c r="Y52" s="188">
        <v>146.542</v>
      </c>
      <c r="Z52" s="195">
        <v>41306</v>
      </c>
      <c r="AA52" s="12">
        <f t="shared" si="24"/>
        <v>15.84900000000016</v>
      </c>
      <c r="AB52" s="12">
        <f t="shared" si="25"/>
        <v>-10.200000000000045</v>
      </c>
      <c r="AC52" s="12">
        <f t="shared" si="26"/>
        <v>1.2170000000000023</v>
      </c>
      <c r="AD52" s="12">
        <f t="shared" si="27"/>
        <v>1.2190000000000083</v>
      </c>
      <c r="AE52" s="12">
        <f t="shared" si="28"/>
        <v>0.38400000000000034</v>
      </c>
      <c r="AF52" s="12">
        <f t="shared" si="29"/>
        <v>1.0229999999999677</v>
      </c>
      <c r="AG52" s="12">
        <f t="shared" si="30"/>
        <v>3.3000000000001251E-2</v>
      </c>
      <c r="AH52" s="12">
        <f t="shared" si="31"/>
        <v>-5.2999999999997272E-2</v>
      </c>
      <c r="AI52" s="12">
        <f t="shared" si="32"/>
        <v>-1.1289999999999978</v>
      </c>
      <c r="AJ52" s="12">
        <f t="shared" si="33"/>
        <v>-1.1970000000000027</v>
      </c>
      <c r="AK52" s="12">
        <f t="shared" si="34"/>
        <v>0.75200000000000244</v>
      </c>
      <c r="AL52" s="12">
        <f t="shared" si="35"/>
        <v>2.4779999999999944</v>
      </c>
      <c r="AM52" s="12">
        <f t="shared" si="36"/>
        <v>4.8590000000000089</v>
      </c>
      <c r="AN52" s="12">
        <f t="shared" si="37"/>
        <v>2.9920000000000044</v>
      </c>
      <c r="AO52" s="12">
        <f t="shared" si="38"/>
        <v>4.8079999999999927</v>
      </c>
      <c r="AP52" s="12">
        <f t="shared" si="39"/>
        <v>1.9500000000000028</v>
      </c>
      <c r="AQ52" s="12">
        <f t="shared" si="40"/>
        <v>-1.5</v>
      </c>
      <c r="AR52" s="12">
        <f t="shared" si="41"/>
        <v>6.0209999999999866</v>
      </c>
      <c r="AS52" s="12">
        <f t="shared" si="42"/>
        <v>-0.72200000000000131</v>
      </c>
      <c r="AT52" s="12">
        <f t="shared" si="43"/>
        <v>0.52300000000000324</v>
      </c>
      <c r="AU52" s="12">
        <f t="shared" si="44"/>
        <v>1.3140000000000214</v>
      </c>
      <c r="AV52" s="12">
        <f t="shared" si="45"/>
        <v>0.60600000000000165</v>
      </c>
      <c r="AW52" s="12">
        <f t="shared" si="46"/>
        <v>3.6060000000000016</v>
      </c>
      <c r="AX52" s="12">
        <f t="shared" si="47"/>
        <v>-1.4979999999999905</v>
      </c>
      <c r="AY52" s="195">
        <v>41306</v>
      </c>
      <c r="AZ52" s="11">
        <f t="shared" si="48"/>
        <v>8.1834446472506261E-3</v>
      </c>
      <c r="BA52" s="11">
        <f t="shared" si="49"/>
        <v>-6.6561994667210245E-3</v>
      </c>
      <c r="BB52" s="11">
        <f t="shared" si="50"/>
        <v>3.9975036131914443E-2</v>
      </c>
      <c r="BC52" s="11">
        <f t="shared" si="51"/>
        <v>1.8545283047572747E-2</v>
      </c>
      <c r="BD52" s="11">
        <f t="shared" si="52"/>
        <v>4.0551671700423952E-3</v>
      </c>
      <c r="BE52" s="11">
        <f t="shared" si="53"/>
        <v>2.0409384725879054E-3</v>
      </c>
      <c r="BF52" s="11">
        <f t="shared" si="54"/>
        <v>4.6617412309823969E-4</v>
      </c>
      <c r="BG52" s="11">
        <f t="shared" si="55"/>
        <v>-3.9789789789790309E-4</v>
      </c>
      <c r="BH52" s="11">
        <f t="shared" si="56"/>
        <v>-4.3159142169043041E-2</v>
      </c>
      <c r="BI52" s="11">
        <f t="shared" si="57"/>
        <v>-2.0503245919049062E-2</v>
      </c>
      <c r="BJ52" s="11">
        <f t="shared" si="58"/>
        <v>2.1136063408190298E-2</v>
      </c>
      <c r="BK52" s="11">
        <f t="shared" si="59"/>
        <v>7.7425402280893341E-2</v>
      </c>
      <c r="BL52" s="11">
        <f t="shared" si="60"/>
        <v>1.9506770563604725E-2</v>
      </c>
      <c r="BM52" s="11">
        <f t="shared" si="61"/>
        <v>3.1868096754609221E-2</v>
      </c>
      <c r="BN52" s="11">
        <f t="shared" si="62"/>
        <v>5.1877987462100261E-2</v>
      </c>
      <c r="BO52" s="11">
        <f t="shared" si="63"/>
        <v>1.7381383201561684E-2</v>
      </c>
      <c r="BP52" s="11">
        <f t="shared" si="64"/>
        <v>-1.3314751857407936E-2</v>
      </c>
      <c r="BQ52" s="11">
        <f t="shared" si="65"/>
        <v>6.9165556219271007E-2</v>
      </c>
      <c r="BR52" s="11">
        <f t="shared" si="66"/>
        <v>-1.277491728152591E-2</v>
      </c>
      <c r="BS52" s="11">
        <f t="shared" si="67"/>
        <v>8.4473373927931306E-3</v>
      </c>
      <c r="BT52" s="11">
        <f t="shared" si="68"/>
        <v>2.6800629019330113E-3</v>
      </c>
      <c r="BU52" s="11">
        <f t="shared" si="69"/>
        <v>1.3010154790785489E-2</v>
      </c>
      <c r="BV52" s="11">
        <f t="shared" si="70"/>
        <v>0.10260058043589604</v>
      </c>
      <c r="BW52" s="11">
        <f t="shared" si="71"/>
        <v>-1.0118886787354731E-2</v>
      </c>
    </row>
    <row r="53" spans="1:75" ht="18.75" x14ac:dyDescent="0.3">
      <c r="A53" s="195">
        <v>41334</v>
      </c>
      <c r="B53" s="187">
        <v>1932.9269999999999</v>
      </c>
      <c r="C53" s="187">
        <v>1525.058</v>
      </c>
      <c r="D53" s="187">
        <v>32.203000000000003</v>
      </c>
      <c r="E53" s="187">
        <v>67.748999999999995</v>
      </c>
      <c r="F53" s="187">
        <v>94.629000000000005</v>
      </c>
      <c r="G53" s="187">
        <v>501.697</v>
      </c>
      <c r="H53" s="187">
        <v>71.081000000000003</v>
      </c>
      <c r="I53" s="187">
        <v>133.36699999999999</v>
      </c>
      <c r="J53" s="187">
        <v>25.143000000000001</v>
      </c>
      <c r="K53" s="187">
        <v>53.652000000000001</v>
      </c>
      <c r="L53" s="187">
        <v>36.435000000000002</v>
      </c>
      <c r="M53" s="187">
        <v>35.765000000000001</v>
      </c>
      <c r="N53" s="187">
        <v>262.79199999999997</v>
      </c>
      <c r="O53" s="187">
        <v>99.363</v>
      </c>
      <c r="P53" s="187">
        <v>97.638999999999996</v>
      </c>
      <c r="Q53" s="187">
        <v>111.461</v>
      </c>
      <c r="R53" s="187">
        <v>109.374</v>
      </c>
      <c r="S53" s="187">
        <v>94.78</v>
      </c>
      <c r="T53" s="187">
        <v>56.234000000000002</v>
      </c>
      <c r="U53" s="187">
        <v>62.481999999999999</v>
      </c>
      <c r="V53" s="187">
        <v>494.81700000000001</v>
      </c>
      <c r="W53" s="187">
        <v>48.563000000000002</v>
      </c>
      <c r="X53" s="187">
        <v>39.423999999999999</v>
      </c>
      <c r="Y53" s="188">
        <v>152.97200000000001</v>
      </c>
      <c r="Z53" s="195">
        <v>41334</v>
      </c>
      <c r="AA53" s="12">
        <f t="shared" si="24"/>
        <v>8.0419999999999163</v>
      </c>
      <c r="AB53" s="12">
        <f t="shared" si="25"/>
        <v>-12.358999999999924</v>
      </c>
      <c r="AC53" s="12">
        <f t="shared" si="26"/>
        <v>1.0000000000000036</v>
      </c>
      <c r="AD53" s="12">
        <f t="shared" si="27"/>
        <v>0.85899999999999466</v>
      </c>
      <c r="AE53" s="12">
        <f t="shared" si="28"/>
        <v>-0.31099999999999284</v>
      </c>
      <c r="AF53" s="12">
        <f t="shared" si="29"/>
        <v>2.0249999999999773</v>
      </c>
      <c r="AG53" s="12">
        <f t="shared" si="30"/>
        <v>-2.1000000000000796E-2</v>
      </c>
      <c r="AH53" s="12">
        <f t="shared" si="31"/>
        <v>-0.41100000000000136</v>
      </c>
      <c r="AI53" s="12">
        <f t="shared" si="32"/>
        <v>-0.82399999999999807</v>
      </c>
      <c r="AJ53" s="12">
        <f t="shared" si="33"/>
        <v>-1</v>
      </c>
      <c r="AK53" s="12">
        <f t="shared" si="34"/>
        <v>0.82000000000000028</v>
      </c>
      <c r="AL53" s="12">
        <f t="shared" si="35"/>
        <v>2.7560000000000002</v>
      </c>
      <c r="AM53" s="12">
        <f t="shared" si="36"/>
        <v>4.4149999999999636</v>
      </c>
      <c r="AN53" s="12">
        <f t="shared" si="37"/>
        <v>3.2759999999999962</v>
      </c>
      <c r="AO53" s="12">
        <f t="shared" si="38"/>
        <v>4.796999999999997</v>
      </c>
      <c r="AP53" s="12">
        <f t="shared" si="39"/>
        <v>1.2609999999999957</v>
      </c>
      <c r="AQ53" s="12">
        <f t="shared" si="40"/>
        <v>-0.58500000000000796</v>
      </c>
      <c r="AR53" s="12">
        <f t="shared" si="41"/>
        <v>5.6659999999999968</v>
      </c>
      <c r="AS53" s="12">
        <f t="shared" si="42"/>
        <v>-0.66599999999999682</v>
      </c>
      <c r="AT53" s="12">
        <f t="shared" si="43"/>
        <v>-2.300000000000324E-2</v>
      </c>
      <c r="AU53" s="12">
        <f t="shared" si="44"/>
        <v>1.4820000000000277</v>
      </c>
      <c r="AV53" s="12">
        <f t="shared" si="45"/>
        <v>1.5250000000000057</v>
      </c>
      <c r="AW53" s="12">
        <f t="shared" si="46"/>
        <v>3.328000000000003</v>
      </c>
      <c r="AX53" s="12">
        <f t="shared" si="47"/>
        <v>2.1830000000000211</v>
      </c>
      <c r="AY53" s="195">
        <v>41334</v>
      </c>
      <c r="AZ53" s="11">
        <f t="shared" si="48"/>
        <v>4.1779119272060683E-3</v>
      </c>
      <c r="BA53" s="11">
        <f t="shared" si="49"/>
        <v>-8.0388079486567454E-3</v>
      </c>
      <c r="BB53" s="11">
        <f t="shared" si="50"/>
        <v>3.2048200493542511E-2</v>
      </c>
      <c r="BC53" s="11">
        <f t="shared" si="51"/>
        <v>1.2841979369113465E-2</v>
      </c>
      <c r="BD53" s="11">
        <f t="shared" si="52"/>
        <v>-3.2757531072254986E-3</v>
      </c>
      <c r="BE53" s="11">
        <f t="shared" si="53"/>
        <v>4.0526585440048279E-3</v>
      </c>
      <c r="BF53" s="11">
        <f t="shared" si="54"/>
        <v>-2.9535034176253472E-4</v>
      </c>
      <c r="BG53" s="11">
        <f t="shared" si="55"/>
        <v>-3.0722540328006476E-3</v>
      </c>
      <c r="BH53" s="11">
        <f t="shared" si="56"/>
        <v>-3.1732583663880987E-2</v>
      </c>
      <c r="BI53" s="11">
        <f t="shared" si="57"/>
        <v>-1.8297592036887966E-2</v>
      </c>
      <c r="BJ53" s="11">
        <f t="shared" si="58"/>
        <v>2.3024006738733727E-2</v>
      </c>
      <c r="BK53" s="11">
        <f t="shared" si="59"/>
        <v>8.3492380865824556E-2</v>
      </c>
      <c r="BL53" s="11">
        <f t="shared" si="60"/>
        <v>1.7087434253048706E-2</v>
      </c>
      <c r="BM53" s="11">
        <f t="shared" si="61"/>
        <v>3.4094102219863309E-2</v>
      </c>
      <c r="BN53" s="11">
        <f t="shared" si="62"/>
        <v>5.1668425927920536E-2</v>
      </c>
      <c r="BO53" s="11">
        <f t="shared" si="63"/>
        <v>1.1442831215970894E-2</v>
      </c>
      <c r="BP53" s="11">
        <f t="shared" si="64"/>
        <v>-5.3201647886940151E-3</v>
      </c>
      <c r="BQ53" s="11">
        <f t="shared" si="65"/>
        <v>6.3581479902147686E-2</v>
      </c>
      <c r="BR53" s="11">
        <f t="shared" si="66"/>
        <v>-1.1704745166959518E-2</v>
      </c>
      <c r="BS53" s="11">
        <f t="shared" si="67"/>
        <v>-3.6797056235504666E-4</v>
      </c>
      <c r="BT53" s="11">
        <f t="shared" si="68"/>
        <v>3.0040439052572143E-3</v>
      </c>
      <c r="BU53" s="11">
        <f t="shared" si="69"/>
        <v>3.2420596113780453E-2</v>
      </c>
      <c r="BV53" s="11">
        <f t="shared" si="70"/>
        <v>9.219858156028371E-2</v>
      </c>
      <c r="BW53" s="11">
        <f t="shared" si="71"/>
        <v>1.4477183348918121E-2</v>
      </c>
    </row>
    <row r="54" spans="1:75" ht="18.75" x14ac:dyDescent="0.3">
      <c r="A54" s="195">
        <v>41365</v>
      </c>
      <c r="B54" s="187">
        <v>1925.175</v>
      </c>
      <c r="C54" s="187">
        <v>1520.99</v>
      </c>
      <c r="D54" s="187">
        <v>32.566000000000003</v>
      </c>
      <c r="E54" s="187">
        <v>68.492999999999995</v>
      </c>
      <c r="F54" s="187">
        <v>93.813000000000002</v>
      </c>
      <c r="G54" s="187">
        <v>500.96499999999997</v>
      </c>
      <c r="H54" s="187">
        <v>71.188999999999993</v>
      </c>
      <c r="I54" s="187">
        <v>133.83500000000001</v>
      </c>
      <c r="J54" s="187">
        <v>25.3</v>
      </c>
      <c r="K54" s="187">
        <v>52.37</v>
      </c>
      <c r="L54" s="187">
        <v>36.470999999999997</v>
      </c>
      <c r="M54" s="187">
        <v>33.456000000000003</v>
      </c>
      <c r="N54" s="187">
        <v>262.39</v>
      </c>
      <c r="O54" s="187">
        <v>101.371</v>
      </c>
      <c r="P54" s="187">
        <v>95.135999999999996</v>
      </c>
      <c r="Q54" s="187">
        <v>103.126</v>
      </c>
      <c r="R54" s="187">
        <v>105.411</v>
      </c>
      <c r="S54" s="187">
        <v>94.790999999999997</v>
      </c>
      <c r="T54" s="187">
        <v>56.314</v>
      </c>
      <c r="U54" s="187">
        <v>61.874000000000002</v>
      </c>
      <c r="V54" s="187">
        <v>495.17899999999997</v>
      </c>
      <c r="W54" s="187">
        <v>49.207999999999998</v>
      </c>
      <c r="X54" s="187">
        <v>39.155000000000001</v>
      </c>
      <c r="Y54" s="188">
        <v>163.03100000000001</v>
      </c>
      <c r="Z54" s="195">
        <v>41365</v>
      </c>
      <c r="AA54" s="12">
        <f t="shared" si="24"/>
        <v>21.01299999999992</v>
      </c>
      <c r="AB54" s="12">
        <f t="shared" si="25"/>
        <v>-6.3079999999999927</v>
      </c>
      <c r="AC54" s="12">
        <f t="shared" si="26"/>
        <v>1.6750000000000043</v>
      </c>
      <c r="AD54" s="12">
        <f t="shared" si="27"/>
        <v>1.3299999999999983</v>
      </c>
      <c r="AE54" s="12">
        <f t="shared" si="28"/>
        <v>0.22200000000000841</v>
      </c>
      <c r="AF54" s="12">
        <f t="shared" si="29"/>
        <v>4.7819999999999823</v>
      </c>
      <c r="AG54" s="12">
        <f t="shared" si="30"/>
        <v>1.9999999999996021E-2</v>
      </c>
      <c r="AH54" s="12">
        <f t="shared" si="31"/>
        <v>1.1400000000000148</v>
      </c>
      <c r="AI54" s="12">
        <f t="shared" si="32"/>
        <v>-0.39999999999999858</v>
      </c>
      <c r="AJ54" s="12">
        <f t="shared" si="33"/>
        <v>0.8819999999999979</v>
      </c>
      <c r="AK54" s="12">
        <f t="shared" si="34"/>
        <v>1.0679999999999978</v>
      </c>
      <c r="AL54" s="12">
        <f t="shared" si="35"/>
        <v>2.7570000000000014</v>
      </c>
      <c r="AM54" s="12">
        <f t="shared" si="36"/>
        <v>7.0519999999999925</v>
      </c>
      <c r="AN54" s="12">
        <f t="shared" si="37"/>
        <v>4.0649999999999977</v>
      </c>
      <c r="AO54" s="12">
        <f t="shared" si="38"/>
        <v>4.5150000000000006</v>
      </c>
      <c r="AP54" s="12">
        <f t="shared" si="39"/>
        <v>2.0910000000000082</v>
      </c>
      <c r="AQ54" s="12">
        <f t="shared" si="40"/>
        <v>5.5999999999997385E-2</v>
      </c>
      <c r="AR54" s="12">
        <f t="shared" si="41"/>
        <v>7.215999999999994</v>
      </c>
      <c r="AS54" s="12">
        <f t="shared" si="42"/>
        <v>-0.11299999999999955</v>
      </c>
      <c r="AT54" s="12">
        <f t="shared" si="43"/>
        <v>-2.5999999999996248E-2</v>
      </c>
      <c r="AU54" s="12">
        <f t="shared" si="44"/>
        <v>2.5169999999999959</v>
      </c>
      <c r="AV54" s="12">
        <f t="shared" si="45"/>
        <v>1.8329999999999984</v>
      </c>
      <c r="AW54" s="12">
        <f t="shared" si="46"/>
        <v>2.8090000000000046</v>
      </c>
      <c r="AX54" s="12">
        <f t="shared" si="47"/>
        <v>6.3660000000000139</v>
      </c>
      <c r="AY54" s="195">
        <v>41365</v>
      </c>
      <c r="AZ54" s="11">
        <f t="shared" si="48"/>
        <v>1.1035300567913797E-2</v>
      </c>
      <c r="BA54" s="11">
        <f t="shared" si="49"/>
        <v>-4.1301697507624135E-3</v>
      </c>
      <c r="BB54" s="11">
        <f t="shared" si="50"/>
        <v>5.4222912822505132E-2</v>
      </c>
      <c r="BC54" s="11">
        <f t="shared" si="51"/>
        <v>1.9802569867337638E-2</v>
      </c>
      <c r="BD54" s="11">
        <f t="shared" si="52"/>
        <v>2.372022950924757E-3</v>
      </c>
      <c r="BE54" s="11">
        <f t="shared" si="53"/>
        <v>9.6375732340687748E-3</v>
      </c>
      <c r="BF54" s="11">
        <f t="shared" si="54"/>
        <v>2.8102123115392175E-4</v>
      </c>
      <c r="BG54" s="11">
        <f t="shared" si="55"/>
        <v>8.5911300350429709E-3</v>
      </c>
      <c r="BH54" s="11">
        <f t="shared" si="56"/>
        <v>-1.5564202334630295E-2</v>
      </c>
      <c r="BI54" s="11">
        <f t="shared" si="57"/>
        <v>1.7130205096333118E-2</v>
      </c>
      <c r="BJ54" s="11">
        <f t="shared" si="58"/>
        <v>3.0166935005508044E-2</v>
      </c>
      <c r="BK54" s="11">
        <f t="shared" si="59"/>
        <v>8.9807485585849722E-2</v>
      </c>
      <c r="BL54" s="11">
        <f t="shared" si="60"/>
        <v>2.7618294182612857E-2</v>
      </c>
      <c r="BM54" s="11">
        <f t="shared" si="61"/>
        <v>4.1775430086531173E-2</v>
      </c>
      <c r="BN54" s="11">
        <f t="shared" si="62"/>
        <v>4.9822888734399218E-2</v>
      </c>
      <c r="BO54" s="11">
        <f t="shared" si="63"/>
        <v>2.0695798485673267E-2</v>
      </c>
      <c r="BP54" s="11">
        <f t="shared" si="64"/>
        <v>5.3153623463519928E-4</v>
      </c>
      <c r="BQ54" s="11">
        <f t="shared" si="65"/>
        <v>8.2397944618898045E-2</v>
      </c>
      <c r="BR54" s="11">
        <f t="shared" si="66"/>
        <v>-2.0025874138267508E-3</v>
      </c>
      <c r="BS54" s="11">
        <f t="shared" si="67"/>
        <v>-4.2003231017762044E-4</v>
      </c>
      <c r="BT54" s="11">
        <f t="shared" si="68"/>
        <v>5.1089793814014239E-3</v>
      </c>
      <c r="BU54" s="11">
        <f t="shared" si="69"/>
        <v>3.8691292875989491E-2</v>
      </c>
      <c r="BV54" s="11">
        <f t="shared" si="70"/>
        <v>7.7284983216860281E-2</v>
      </c>
      <c r="BW54" s="11">
        <f t="shared" si="71"/>
        <v>4.0634474834838841E-2</v>
      </c>
    </row>
    <row r="55" spans="1:75" ht="18.75" x14ac:dyDescent="0.3">
      <c r="A55" s="195">
        <v>41395</v>
      </c>
      <c r="B55" s="187">
        <v>1916.492</v>
      </c>
      <c r="C55" s="187">
        <v>1516.106</v>
      </c>
      <c r="D55" s="187">
        <v>32.365000000000002</v>
      </c>
      <c r="E55" s="187">
        <v>69.453999999999994</v>
      </c>
      <c r="F55" s="187">
        <v>93.346999999999994</v>
      </c>
      <c r="G55" s="187">
        <v>499.42399999999998</v>
      </c>
      <c r="H55" s="187">
        <v>70.936000000000007</v>
      </c>
      <c r="I55" s="187">
        <v>133.767</v>
      </c>
      <c r="J55" s="187">
        <v>25.452999999999999</v>
      </c>
      <c r="K55" s="187">
        <v>52.807000000000002</v>
      </c>
      <c r="L55" s="187">
        <v>36.515999999999998</v>
      </c>
      <c r="M55" s="187">
        <v>31.715</v>
      </c>
      <c r="N55" s="187">
        <v>242.911</v>
      </c>
      <c r="O55" s="187">
        <v>102.498</v>
      </c>
      <c r="P55" s="187">
        <v>93.716999999999999</v>
      </c>
      <c r="Q55" s="187">
        <v>100.223</v>
      </c>
      <c r="R55" s="187">
        <v>105.76300000000001</v>
      </c>
      <c r="S55" s="187">
        <v>92.463999999999999</v>
      </c>
      <c r="T55" s="187">
        <v>56.066000000000003</v>
      </c>
      <c r="U55" s="187">
        <v>61.04</v>
      </c>
      <c r="V55" s="187">
        <v>496.23200000000003</v>
      </c>
      <c r="W55" s="187">
        <v>49.276000000000003</v>
      </c>
      <c r="X55" s="187">
        <v>39.362000000000002</v>
      </c>
      <c r="Y55" s="188">
        <v>167.45400000000001</v>
      </c>
      <c r="Z55" s="195">
        <v>41395</v>
      </c>
      <c r="AA55" s="12">
        <f t="shared" si="24"/>
        <v>13.426999999999907</v>
      </c>
      <c r="AB55" s="12">
        <f t="shared" si="25"/>
        <v>-9.1310000000000855</v>
      </c>
      <c r="AC55" s="12">
        <f t="shared" si="26"/>
        <v>1.8320000000000007</v>
      </c>
      <c r="AD55" s="12">
        <f t="shared" si="27"/>
        <v>1.3719999999999999</v>
      </c>
      <c r="AE55" s="12">
        <f t="shared" si="28"/>
        <v>7.1999999999988518E-2</v>
      </c>
      <c r="AF55" s="12">
        <f t="shared" si="29"/>
        <v>4.6569999999999823</v>
      </c>
      <c r="AG55" s="12">
        <f t="shared" si="30"/>
        <v>9.200000000001296E-2</v>
      </c>
      <c r="AH55" s="12">
        <f t="shared" si="31"/>
        <v>-0.39500000000001023</v>
      </c>
      <c r="AI55" s="12">
        <f t="shared" si="32"/>
        <v>-0.25300000000000011</v>
      </c>
      <c r="AJ55" s="12">
        <f t="shared" si="33"/>
        <v>1.0940000000000012</v>
      </c>
      <c r="AK55" s="12">
        <f t="shared" si="34"/>
        <v>0.96199999999999619</v>
      </c>
      <c r="AL55" s="12">
        <f t="shared" si="35"/>
        <v>1.8569999999999993</v>
      </c>
      <c r="AM55" s="12">
        <f t="shared" si="36"/>
        <v>2.3640000000000043</v>
      </c>
      <c r="AN55" s="12">
        <f t="shared" si="37"/>
        <v>3.9740000000000038</v>
      </c>
      <c r="AO55" s="12">
        <f t="shared" si="38"/>
        <v>4.7510000000000048</v>
      </c>
      <c r="AP55" s="12">
        <f t="shared" si="39"/>
        <v>3.2959999999999923</v>
      </c>
      <c r="AQ55" s="12">
        <f t="shared" si="40"/>
        <v>-0.77599999999999625</v>
      </c>
      <c r="AR55" s="12">
        <f t="shared" si="41"/>
        <v>5.7049999999999983</v>
      </c>
      <c r="AS55" s="12">
        <f t="shared" si="42"/>
        <v>-0.10199999999999676</v>
      </c>
      <c r="AT55" s="12">
        <f t="shared" si="43"/>
        <v>-0.14699999999999847</v>
      </c>
      <c r="AU55" s="12">
        <f t="shared" si="44"/>
        <v>4.2250000000000227</v>
      </c>
      <c r="AV55" s="12">
        <f t="shared" si="45"/>
        <v>1.8570000000000064</v>
      </c>
      <c r="AW55" s="12">
        <f t="shared" si="46"/>
        <v>2.6360000000000028</v>
      </c>
      <c r="AX55" s="12">
        <f t="shared" si="47"/>
        <v>-0.59799999999998477</v>
      </c>
      <c r="AY55" s="195">
        <v>41395</v>
      </c>
      <c r="AZ55" s="11">
        <f t="shared" si="48"/>
        <v>7.0554605334025577E-3</v>
      </c>
      <c r="BA55" s="11">
        <f t="shared" si="49"/>
        <v>-5.9866106054338175E-3</v>
      </c>
      <c r="BB55" s="11">
        <f t="shared" si="50"/>
        <v>6.0000655028985106E-2</v>
      </c>
      <c r="BC55" s="11">
        <f t="shared" si="51"/>
        <v>2.0152169442730905E-2</v>
      </c>
      <c r="BD55" s="11">
        <f t="shared" si="52"/>
        <v>7.7191101581330912E-4</v>
      </c>
      <c r="BE55" s="11">
        <f t="shared" si="53"/>
        <v>9.4125113437233399E-3</v>
      </c>
      <c r="BF55" s="11">
        <f t="shared" si="54"/>
        <v>1.298627971317412E-3</v>
      </c>
      <c r="BG55" s="11">
        <f t="shared" si="55"/>
        <v>-2.944201785900713E-3</v>
      </c>
      <c r="BH55" s="11">
        <f t="shared" si="56"/>
        <v>-9.8420602194040363E-3</v>
      </c>
      <c r="BI55" s="11">
        <f t="shared" si="57"/>
        <v>2.1155222091157055E-2</v>
      </c>
      <c r="BJ55" s="11">
        <f t="shared" si="58"/>
        <v>2.7057433762726957E-2</v>
      </c>
      <c r="BK55" s="11">
        <f t="shared" si="59"/>
        <v>6.219438676401623E-2</v>
      </c>
      <c r="BL55" s="11">
        <f t="shared" si="60"/>
        <v>9.8276012587976691E-3</v>
      </c>
      <c r="BM55" s="11">
        <f t="shared" si="61"/>
        <v>4.0335349762494532E-2</v>
      </c>
      <c r="BN55" s="11">
        <f t="shared" si="62"/>
        <v>5.3402423397702625E-2</v>
      </c>
      <c r="BO55" s="11">
        <f t="shared" si="63"/>
        <v>3.400497281459236E-2</v>
      </c>
      <c r="BP55" s="11">
        <f t="shared" si="64"/>
        <v>-7.2837176996216613E-3</v>
      </c>
      <c r="BQ55" s="11">
        <f t="shared" si="65"/>
        <v>6.5756866722760821E-2</v>
      </c>
      <c r="BR55" s="11">
        <f t="shared" si="66"/>
        <v>-1.815980629539915E-3</v>
      </c>
      <c r="BS55" s="11">
        <f t="shared" si="67"/>
        <v>-2.402471113144955E-3</v>
      </c>
      <c r="BT55" s="11">
        <f t="shared" si="68"/>
        <v>8.5872761972898282E-3</v>
      </c>
      <c r="BU55" s="11">
        <f t="shared" si="69"/>
        <v>3.9161517535165391E-2</v>
      </c>
      <c r="BV55" s="11">
        <f t="shared" si="70"/>
        <v>7.1774764472036345E-2</v>
      </c>
      <c r="BW55" s="11">
        <f t="shared" si="71"/>
        <v>-3.5584223930686942E-3</v>
      </c>
    </row>
    <row r="56" spans="1:75" ht="18.75" x14ac:dyDescent="0.3">
      <c r="A56" s="195">
        <v>41426</v>
      </c>
      <c r="B56" s="187">
        <v>1908.5640000000001</v>
      </c>
      <c r="C56" s="187">
        <v>1513.471</v>
      </c>
      <c r="D56" s="187">
        <v>32.07</v>
      </c>
      <c r="E56" s="187">
        <v>70.195999999999998</v>
      </c>
      <c r="F56" s="187">
        <v>92.688000000000002</v>
      </c>
      <c r="G56" s="187">
        <v>497.70299999999997</v>
      </c>
      <c r="H56" s="187">
        <v>70.694000000000003</v>
      </c>
      <c r="I56" s="187">
        <v>134.297</v>
      </c>
      <c r="J56" s="187">
        <v>25.399000000000001</v>
      </c>
      <c r="K56" s="187">
        <v>53.518000000000001</v>
      </c>
      <c r="L56" s="187">
        <v>36.466999999999999</v>
      </c>
      <c r="M56" s="187">
        <v>31.007000000000001</v>
      </c>
      <c r="N56" s="187">
        <v>238.864</v>
      </c>
      <c r="O56" s="187">
        <v>103.09099999999999</v>
      </c>
      <c r="P56" s="187">
        <v>93.844999999999999</v>
      </c>
      <c r="Q56" s="187">
        <v>99.873999999999995</v>
      </c>
      <c r="R56" s="187">
        <v>105.562</v>
      </c>
      <c r="S56" s="187">
        <v>91.369</v>
      </c>
      <c r="T56" s="187">
        <v>55.924999999999997</v>
      </c>
      <c r="U56" s="187">
        <v>59.709000000000003</v>
      </c>
      <c r="V56" s="187">
        <v>493.94900000000001</v>
      </c>
      <c r="W56" s="187">
        <v>49.25</v>
      </c>
      <c r="X56" s="187">
        <v>39.354999999999997</v>
      </c>
      <c r="Y56" s="188">
        <v>168.53700000000001</v>
      </c>
      <c r="Z56" s="195">
        <v>41426</v>
      </c>
      <c r="AA56" s="12">
        <f t="shared" si="24"/>
        <v>11.149000000000115</v>
      </c>
      <c r="AB56" s="12">
        <f t="shared" si="25"/>
        <v>-7.9919999999999618</v>
      </c>
      <c r="AC56" s="12">
        <f t="shared" si="26"/>
        <v>1.9230000000000018</v>
      </c>
      <c r="AD56" s="12">
        <f t="shared" si="27"/>
        <v>1.9129999999999967</v>
      </c>
      <c r="AE56" s="12">
        <f t="shared" si="28"/>
        <v>-0.76299999999999102</v>
      </c>
      <c r="AF56" s="12">
        <f t="shared" si="29"/>
        <v>4.0579999999999927</v>
      </c>
      <c r="AG56" s="12">
        <f t="shared" si="30"/>
        <v>-0.11599999999999966</v>
      </c>
      <c r="AH56" s="12">
        <f t="shared" si="31"/>
        <v>0.84399999999999409</v>
      </c>
      <c r="AI56" s="12">
        <f t="shared" si="32"/>
        <v>-3.9999999999977831E-3</v>
      </c>
      <c r="AJ56" s="12">
        <f t="shared" si="33"/>
        <v>1.1099999999999994</v>
      </c>
      <c r="AK56" s="12">
        <f t="shared" si="34"/>
        <v>0.88599999999999568</v>
      </c>
      <c r="AL56" s="12">
        <f t="shared" si="35"/>
        <v>2.235000000000003</v>
      </c>
      <c r="AM56" s="12">
        <f t="shared" si="36"/>
        <v>-1.5229999999999961</v>
      </c>
      <c r="AN56" s="12">
        <f t="shared" si="37"/>
        <v>4.3769999999999953</v>
      </c>
      <c r="AO56" s="12">
        <f t="shared" si="38"/>
        <v>4.5150000000000006</v>
      </c>
      <c r="AP56" s="12">
        <f t="shared" si="39"/>
        <v>3.3519999999999897</v>
      </c>
      <c r="AQ56" s="12">
        <f t="shared" si="40"/>
        <v>-1.9279999999999973</v>
      </c>
      <c r="AR56" s="12">
        <f t="shared" si="41"/>
        <v>4.2489999999999952</v>
      </c>
      <c r="AS56" s="12">
        <f t="shared" si="42"/>
        <v>-4.0000000000048885E-3</v>
      </c>
      <c r="AT56" s="12">
        <f t="shared" si="43"/>
        <v>-0.21199999999999619</v>
      </c>
      <c r="AU56" s="12">
        <f t="shared" si="44"/>
        <v>2.8389999999999986</v>
      </c>
      <c r="AV56" s="12">
        <f t="shared" si="45"/>
        <v>2.2139999999999986</v>
      </c>
      <c r="AW56" s="12">
        <f t="shared" si="46"/>
        <v>2.5739999999999981</v>
      </c>
      <c r="AX56" s="12">
        <f t="shared" si="47"/>
        <v>-3.6229999999999905</v>
      </c>
      <c r="AY56" s="195">
        <v>41426</v>
      </c>
      <c r="AZ56" s="11">
        <f t="shared" si="48"/>
        <v>5.8758890385077756E-3</v>
      </c>
      <c r="BA56" s="11">
        <f t="shared" si="49"/>
        <v>-5.2528388794206293E-3</v>
      </c>
      <c r="BB56" s="11">
        <f t="shared" si="50"/>
        <v>6.3787441536471423E-2</v>
      </c>
      <c r="BC56" s="11">
        <f t="shared" si="51"/>
        <v>2.8015757948537612E-2</v>
      </c>
      <c r="BD56" s="11">
        <f t="shared" si="52"/>
        <v>-8.1647066377030786E-3</v>
      </c>
      <c r="BE56" s="11">
        <f t="shared" si="53"/>
        <v>8.2204823304197205E-3</v>
      </c>
      <c r="BF56" s="11">
        <f t="shared" si="54"/>
        <v>-1.6381866967942749E-3</v>
      </c>
      <c r="BG56" s="11">
        <f t="shared" si="55"/>
        <v>6.324323919282504E-3</v>
      </c>
      <c r="BH56" s="11">
        <f t="shared" si="56"/>
        <v>-1.5746171711994439E-4</v>
      </c>
      <c r="BI56" s="11">
        <f t="shared" si="57"/>
        <v>2.1179972523278856E-2</v>
      </c>
      <c r="BJ56" s="11">
        <f t="shared" si="58"/>
        <v>2.4900930271774202E-2</v>
      </c>
      <c r="BK56" s="11">
        <f t="shared" si="59"/>
        <v>7.7679688586125506E-2</v>
      </c>
      <c r="BL56" s="11">
        <f t="shared" si="60"/>
        <v>-6.3356171506778747E-3</v>
      </c>
      <c r="BM56" s="11">
        <f t="shared" si="61"/>
        <v>4.4340215167048225E-2</v>
      </c>
      <c r="BN56" s="11">
        <f t="shared" si="62"/>
        <v>5.0542930706369615E-2</v>
      </c>
      <c r="BO56" s="11">
        <f t="shared" si="63"/>
        <v>3.4727834068916774E-2</v>
      </c>
      <c r="BP56" s="11">
        <f t="shared" si="64"/>
        <v>-1.7936552237417414E-2</v>
      </c>
      <c r="BQ56" s="11">
        <f t="shared" si="65"/>
        <v>4.8771808999081623E-2</v>
      </c>
      <c r="BR56" s="11">
        <f t="shared" si="66"/>
        <v>-7.1519247617612969E-5</v>
      </c>
      <c r="BS56" s="11">
        <f t="shared" si="67"/>
        <v>-3.5379916890572183E-3</v>
      </c>
      <c r="BT56" s="11">
        <f t="shared" si="68"/>
        <v>5.7807823094622179E-3</v>
      </c>
      <c r="BU56" s="11">
        <f t="shared" si="69"/>
        <v>4.707032910961817E-2</v>
      </c>
      <c r="BV56" s="11">
        <f t="shared" si="70"/>
        <v>6.9981784073298581E-2</v>
      </c>
      <c r="BW56" s="11">
        <f t="shared" si="71"/>
        <v>-2.1044377323420016E-2</v>
      </c>
    </row>
    <row r="57" spans="1:75" ht="18.75" x14ac:dyDescent="0.3">
      <c r="A57" s="195">
        <v>41456</v>
      </c>
      <c r="B57" s="187">
        <v>1909.4069999999999</v>
      </c>
      <c r="C57" s="187">
        <v>1517.973</v>
      </c>
      <c r="D57" s="187">
        <v>31.824999999999999</v>
      </c>
      <c r="E57" s="187">
        <v>71.001999999999995</v>
      </c>
      <c r="F57" s="187">
        <v>93.197999999999993</v>
      </c>
      <c r="G57" s="187">
        <v>499.35899999999998</v>
      </c>
      <c r="H57" s="187">
        <v>70.772000000000006</v>
      </c>
      <c r="I57" s="187">
        <v>134.608</v>
      </c>
      <c r="J57" s="187">
        <v>25.786999999999999</v>
      </c>
      <c r="K57" s="187">
        <v>53.837000000000003</v>
      </c>
      <c r="L57" s="187">
        <v>36.444000000000003</v>
      </c>
      <c r="M57" s="187">
        <v>30.54</v>
      </c>
      <c r="N57" s="187">
        <v>239.00899999999999</v>
      </c>
      <c r="O57" s="187">
        <v>103.62</v>
      </c>
      <c r="P57" s="187">
        <v>96.066999999999993</v>
      </c>
      <c r="Q57" s="187">
        <v>101.006</v>
      </c>
      <c r="R57" s="187">
        <v>106.327</v>
      </c>
      <c r="S57" s="187">
        <v>90.635999999999996</v>
      </c>
      <c r="T57" s="187">
        <v>56.162999999999997</v>
      </c>
      <c r="U57" s="187">
        <v>59.3</v>
      </c>
      <c r="V57" s="187">
        <v>493.37200000000001</v>
      </c>
      <c r="W57" s="187">
        <v>49.427</v>
      </c>
      <c r="X57" s="187">
        <v>39.737000000000002</v>
      </c>
      <c r="Y57" s="188">
        <v>168.565</v>
      </c>
      <c r="Z57" s="195">
        <v>41456</v>
      </c>
      <c r="AA57" s="12">
        <f t="shared" si="24"/>
        <v>12.781999999999925</v>
      </c>
      <c r="AB57" s="12">
        <f t="shared" si="25"/>
        <v>-3.3079999999999927</v>
      </c>
      <c r="AC57" s="12">
        <f t="shared" si="26"/>
        <v>1.8689999999999998</v>
      </c>
      <c r="AD57" s="12">
        <f t="shared" si="27"/>
        <v>2.902000000000001</v>
      </c>
      <c r="AE57" s="12">
        <f t="shared" si="28"/>
        <v>-1.5000000000000568E-2</v>
      </c>
      <c r="AF57" s="12">
        <f t="shared" si="29"/>
        <v>6.6829999999999927</v>
      </c>
      <c r="AG57" s="12">
        <f t="shared" si="30"/>
        <v>-0.13599999999999568</v>
      </c>
      <c r="AH57" s="12">
        <f t="shared" si="31"/>
        <v>1.4260000000000161</v>
      </c>
      <c r="AI57" s="12">
        <f t="shared" si="32"/>
        <v>0.80299999999999727</v>
      </c>
      <c r="AJ57" s="12">
        <f t="shared" si="33"/>
        <v>1.1950000000000003</v>
      </c>
      <c r="AK57" s="12">
        <f t="shared" si="34"/>
        <v>1.1060000000000016</v>
      </c>
      <c r="AL57" s="12">
        <f t="shared" si="35"/>
        <v>2.3309999999999995</v>
      </c>
      <c r="AM57" s="12">
        <f t="shared" si="36"/>
        <v>-0.5730000000000075</v>
      </c>
      <c r="AN57" s="12">
        <f t="shared" si="37"/>
        <v>4.9560000000000031</v>
      </c>
      <c r="AO57" s="12">
        <f t="shared" si="38"/>
        <v>5.7689999999999912</v>
      </c>
      <c r="AP57" s="12">
        <f t="shared" si="39"/>
        <v>4.3359999999999985</v>
      </c>
      <c r="AQ57" s="12">
        <f t="shared" si="40"/>
        <v>-1.3010000000000019</v>
      </c>
      <c r="AR57" s="12">
        <f t="shared" si="41"/>
        <v>3.6880000000000024</v>
      </c>
      <c r="AS57" s="12">
        <f t="shared" si="42"/>
        <v>0.45499999999999829</v>
      </c>
      <c r="AT57" s="12">
        <f t="shared" si="43"/>
        <v>0.2219999999999942</v>
      </c>
      <c r="AU57" s="12">
        <f t="shared" si="44"/>
        <v>4.7300000000000182</v>
      </c>
      <c r="AV57" s="12">
        <f t="shared" si="45"/>
        <v>1.6980000000000004</v>
      </c>
      <c r="AW57" s="12">
        <f t="shared" si="46"/>
        <v>2.4540000000000006</v>
      </c>
      <c r="AX57" s="12">
        <f t="shared" si="47"/>
        <v>-2.9679999999999893</v>
      </c>
      <c r="AY57" s="195">
        <v>41456</v>
      </c>
      <c r="AZ57" s="11">
        <f t="shared" si="48"/>
        <v>6.7393396164239228E-3</v>
      </c>
      <c r="BA57" s="11">
        <f t="shared" si="49"/>
        <v>-2.1744832151324722E-3</v>
      </c>
      <c r="BB57" s="11">
        <f t="shared" si="50"/>
        <v>6.2391507544398372E-2</v>
      </c>
      <c r="BC57" s="11">
        <f t="shared" si="51"/>
        <v>4.2613803230543423E-2</v>
      </c>
      <c r="BD57" s="11">
        <f t="shared" si="52"/>
        <v>-1.6092175984039336E-4</v>
      </c>
      <c r="BE57" s="11">
        <f t="shared" si="53"/>
        <v>1.3564695662057868E-2</v>
      </c>
      <c r="BF57" s="11">
        <f t="shared" si="54"/>
        <v>-1.9179782253059274E-3</v>
      </c>
      <c r="BG57" s="11">
        <f t="shared" si="55"/>
        <v>1.070715261822186E-2</v>
      </c>
      <c r="BH57" s="11">
        <f t="shared" si="56"/>
        <v>3.2140569964777432E-2</v>
      </c>
      <c r="BI57" s="11">
        <f t="shared" si="57"/>
        <v>2.2700505299950713E-2</v>
      </c>
      <c r="BJ57" s="11">
        <f t="shared" si="58"/>
        <v>3.1297753126945604E-2</v>
      </c>
      <c r="BK57" s="11">
        <f t="shared" si="59"/>
        <v>8.2633202169520414E-2</v>
      </c>
      <c r="BL57" s="11">
        <f t="shared" si="60"/>
        <v>-2.3916654840514529E-3</v>
      </c>
      <c r="BM57" s="11">
        <f t="shared" si="61"/>
        <v>5.0231087326684465E-2</v>
      </c>
      <c r="BN57" s="11">
        <f t="shared" si="62"/>
        <v>6.3888458216128763E-2</v>
      </c>
      <c r="BO57" s="11">
        <f t="shared" si="63"/>
        <v>4.4853625737043545E-2</v>
      </c>
      <c r="BP57" s="11">
        <f t="shared" si="64"/>
        <v>-1.2087932508269228E-2</v>
      </c>
      <c r="BQ57" s="11">
        <f t="shared" si="65"/>
        <v>4.2416156783364745E-2</v>
      </c>
      <c r="BR57" s="11">
        <f t="shared" si="66"/>
        <v>8.1675881381488846E-3</v>
      </c>
      <c r="BS57" s="11">
        <f t="shared" si="67"/>
        <v>3.757743999458274E-3</v>
      </c>
      <c r="BT57" s="11">
        <f t="shared" si="68"/>
        <v>9.6798883436135519E-3</v>
      </c>
      <c r="BU57" s="11">
        <f t="shared" si="69"/>
        <v>3.5575855349996965E-2</v>
      </c>
      <c r="BV57" s="11">
        <f t="shared" si="70"/>
        <v>6.5820883512592854E-2</v>
      </c>
      <c r="BW57" s="11">
        <f t="shared" si="71"/>
        <v>-1.7302793048567855E-2</v>
      </c>
    </row>
    <row r="58" spans="1:75" ht="18.75" x14ac:dyDescent="0.3">
      <c r="A58" s="195">
        <v>41487</v>
      </c>
      <c r="B58" s="187">
        <v>1920.6569999999999</v>
      </c>
      <c r="C58" s="187">
        <v>1516.665</v>
      </c>
      <c r="D58" s="187">
        <v>31.984000000000002</v>
      </c>
      <c r="E58" s="187">
        <v>72.852000000000004</v>
      </c>
      <c r="F58" s="187">
        <v>94.141000000000005</v>
      </c>
      <c r="G58" s="187">
        <v>499.40699999999998</v>
      </c>
      <c r="H58" s="187">
        <v>71.524000000000001</v>
      </c>
      <c r="I58" s="187">
        <v>135.41399999999999</v>
      </c>
      <c r="J58" s="187">
        <v>26.167000000000002</v>
      </c>
      <c r="K58" s="187">
        <v>55.386000000000003</v>
      </c>
      <c r="L58" s="187">
        <v>36.548999999999999</v>
      </c>
      <c r="M58" s="187">
        <v>30.009</v>
      </c>
      <c r="N58" s="187">
        <v>239.62299999999999</v>
      </c>
      <c r="O58" s="187">
        <v>102.69199999999999</v>
      </c>
      <c r="P58" s="187">
        <v>96.807000000000002</v>
      </c>
      <c r="Q58" s="187">
        <v>100.86799999999999</v>
      </c>
      <c r="R58" s="187">
        <v>107.336</v>
      </c>
      <c r="S58" s="187">
        <v>88.899000000000001</v>
      </c>
      <c r="T58" s="187">
        <v>56.417999999999999</v>
      </c>
      <c r="U58" s="187">
        <v>59.576000000000001</v>
      </c>
      <c r="V58" s="187">
        <v>494.56099999999998</v>
      </c>
      <c r="W58" s="187">
        <v>49.408000000000001</v>
      </c>
      <c r="X58" s="187">
        <v>40.451000000000001</v>
      </c>
      <c r="Y58" s="188">
        <v>165.571</v>
      </c>
      <c r="Z58" s="195">
        <v>41487</v>
      </c>
      <c r="AA58" s="12">
        <f t="shared" si="24"/>
        <v>20.894000000000005</v>
      </c>
      <c r="AB58" s="12">
        <f t="shared" si="25"/>
        <v>-3.3050000000000637</v>
      </c>
      <c r="AC58" s="12">
        <f t="shared" si="26"/>
        <v>1.8530000000000015</v>
      </c>
      <c r="AD58" s="12">
        <f t="shared" si="27"/>
        <v>4.980000000000004</v>
      </c>
      <c r="AE58" s="12">
        <f t="shared" si="28"/>
        <v>-6.8999999999988404E-2</v>
      </c>
      <c r="AF58" s="12">
        <f t="shared" si="29"/>
        <v>6.4799999999999613</v>
      </c>
      <c r="AG58" s="12">
        <f t="shared" si="30"/>
        <v>0.55100000000000193</v>
      </c>
      <c r="AH58" s="12">
        <f t="shared" si="31"/>
        <v>2.0029999999999859</v>
      </c>
      <c r="AI58" s="12">
        <f t="shared" si="32"/>
        <v>0.93800000000000239</v>
      </c>
      <c r="AJ58" s="12">
        <f t="shared" si="33"/>
        <v>1.7490000000000023</v>
      </c>
      <c r="AK58" s="12">
        <f t="shared" si="34"/>
        <v>1.1730000000000018</v>
      </c>
      <c r="AL58" s="12">
        <f t="shared" si="35"/>
        <v>1.833000000000002</v>
      </c>
      <c r="AM58" s="12">
        <f t="shared" si="36"/>
        <v>-1.099999999999568E-2</v>
      </c>
      <c r="AN58" s="12">
        <f t="shared" si="37"/>
        <v>4.664999999999992</v>
      </c>
      <c r="AO58" s="12">
        <f t="shared" si="38"/>
        <v>6.2830000000000013</v>
      </c>
      <c r="AP58" s="12">
        <f t="shared" si="39"/>
        <v>3.5699999999999932</v>
      </c>
      <c r="AQ58" s="12">
        <f t="shared" si="40"/>
        <v>0.60800000000000409</v>
      </c>
      <c r="AR58" s="12">
        <f t="shared" si="41"/>
        <v>1.8310000000000031</v>
      </c>
      <c r="AS58" s="12">
        <f t="shared" si="42"/>
        <v>0.86899999999999977</v>
      </c>
      <c r="AT58" s="12">
        <f t="shared" si="43"/>
        <v>0.16799999999999926</v>
      </c>
      <c r="AU58" s="12">
        <f t="shared" si="44"/>
        <v>6.0079999999999814</v>
      </c>
      <c r="AV58" s="12">
        <f t="shared" si="45"/>
        <v>1.4230000000000018</v>
      </c>
      <c r="AW58" s="12">
        <f t="shared" si="46"/>
        <v>2.7830000000000013</v>
      </c>
      <c r="AX58" s="12">
        <f t="shared" si="47"/>
        <v>-3.9029999999999916</v>
      </c>
      <c r="AY58" s="195">
        <v>41487</v>
      </c>
      <c r="AZ58" s="11">
        <f t="shared" si="48"/>
        <v>1.0998213987744698E-2</v>
      </c>
      <c r="BA58" s="11">
        <f t="shared" si="49"/>
        <v>-2.1743850207570636E-3</v>
      </c>
      <c r="BB58" s="11">
        <f t="shared" si="50"/>
        <v>6.1498124854800773E-2</v>
      </c>
      <c r="BC58" s="11">
        <f t="shared" si="51"/>
        <v>7.3373408769448423E-2</v>
      </c>
      <c r="BD58" s="11">
        <f t="shared" si="52"/>
        <v>-7.3240632629223423E-4</v>
      </c>
      <c r="BE58" s="11">
        <f t="shared" si="53"/>
        <v>1.314596278962199E-2</v>
      </c>
      <c r="BF58" s="11">
        <f t="shared" si="54"/>
        <v>7.7635157031548108E-3</v>
      </c>
      <c r="BG58" s="11">
        <f t="shared" si="55"/>
        <v>1.5013754488010678E-2</v>
      </c>
      <c r="BH58" s="11">
        <f t="shared" si="56"/>
        <v>3.7179436362915874E-2</v>
      </c>
      <c r="BI58" s="11">
        <f t="shared" si="57"/>
        <v>3.2608087700654487E-2</v>
      </c>
      <c r="BJ58" s="11">
        <f t="shared" si="58"/>
        <v>3.3158073270013633E-2</v>
      </c>
      <c r="BK58" s="11">
        <f t="shared" si="59"/>
        <v>6.5055366269165305E-2</v>
      </c>
      <c r="BL58" s="11">
        <f t="shared" si="60"/>
        <v>-4.5903335920582933E-5</v>
      </c>
      <c r="BM58" s="11">
        <f t="shared" si="61"/>
        <v>4.7588929580625772E-2</v>
      </c>
      <c r="BN58" s="11">
        <f t="shared" si="62"/>
        <v>6.9407008086253441E-2</v>
      </c>
      <c r="BO58" s="11">
        <f t="shared" si="63"/>
        <v>3.6691401673210056E-2</v>
      </c>
      <c r="BP58" s="11">
        <f t="shared" si="64"/>
        <v>5.6967243834795678E-3</v>
      </c>
      <c r="BQ58" s="11">
        <f t="shared" si="65"/>
        <v>2.1029540129553936E-2</v>
      </c>
      <c r="BR58" s="11">
        <f t="shared" si="66"/>
        <v>1.5643845973824844E-2</v>
      </c>
      <c r="BS58" s="11">
        <f t="shared" si="67"/>
        <v>2.8279019660650828E-3</v>
      </c>
      <c r="BT58" s="11">
        <f t="shared" si="68"/>
        <v>1.2297539877966113E-2</v>
      </c>
      <c r="BU58" s="11">
        <f t="shared" si="69"/>
        <v>2.9655100552255842E-2</v>
      </c>
      <c r="BV58" s="11">
        <f t="shared" si="70"/>
        <v>7.3882340448125694E-2</v>
      </c>
      <c r="BW58" s="11">
        <f t="shared" si="71"/>
        <v>-2.3030081310407402E-2</v>
      </c>
    </row>
    <row r="59" spans="1:75" ht="18.75" x14ac:dyDescent="0.3">
      <c r="A59" s="195">
        <v>41518</v>
      </c>
      <c r="B59" s="187">
        <v>1919.4110000000001</v>
      </c>
      <c r="C59" s="187">
        <v>1516.173</v>
      </c>
      <c r="D59" s="187">
        <v>31.379000000000001</v>
      </c>
      <c r="E59" s="187">
        <v>72.697999999999993</v>
      </c>
      <c r="F59" s="187">
        <v>94.668999999999997</v>
      </c>
      <c r="G59" s="187">
        <v>500.39600000000002</v>
      </c>
      <c r="H59" s="187">
        <v>71.228999999999999</v>
      </c>
      <c r="I59" s="187">
        <v>135.00299999999999</v>
      </c>
      <c r="J59" s="187">
        <v>26.100999999999999</v>
      </c>
      <c r="K59" s="187">
        <v>56.466999999999999</v>
      </c>
      <c r="L59" s="187">
        <v>36.265000000000001</v>
      </c>
      <c r="M59" s="187">
        <v>29.527000000000001</v>
      </c>
      <c r="N59" s="187">
        <v>238.411</v>
      </c>
      <c r="O59" s="187">
        <v>100.78</v>
      </c>
      <c r="P59" s="187">
        <v>96.616</v>
      </c>
      <c r="Q59" s="187">
        <v>100.074</v>
      </c>
      <c r="R59" s="187">
        <v>109.47799999999999</v>
      </c>
      <c r="S59" s="187">
        <v>87.349000000000004</v>
      </c>
      <c r="T59" s="187">
        <v>56.481000000000002</v>
      </c>
      <c r="U59" s="187">
        <v>60.174999999999997</v>
      </c>
      <c r="V59" s="187">
        <v>493.45800000000003</v>
      </c>
      <c r="W59" s="187">
        <v>49.305999999999997</v>
      </c>
      <c r="X59" s="187">
        <v>40.865000000000002</v>
      </c>
      <c r="Y59" s="188">
        <v>163.529</v>
      </c>
      <c r="Z59" s="195">
        <v>41518</v>
      </c>
      <c r="AA59" s="12">
        <f t="shared" si="24"/>
        <v>20.424999999999955</v>
      </c>
      <c r="AB59" s="12">
        <f t="shared" si="25"/>
        <v>-1.7550000000001091</v>
      </c>
      <c r="AC59" s="12">
        <f t="shared" si="26"/>
        <v>1.0730000000000004</v>
      </c>
      <c r="AD59" s="12">
        <f t="shared" si="27"/>
        <v>5.3829999999999956</v>
      </c>
      <c r="AE59" s="12">
        <f t="shared" si="28"/>
        <v>0.34199999999999875</v>
      </c>
      <c r="AF59" s="12">
        <f t="shared" si="29"/>
        <v>7.1920000000000073</v>
      </c>
      <c r="AG59" s="12">
        <f t="shared" si="30"/>
        <v>0.29200000000000159</v>
      </c>
      <c r="AH59" s="12">
        <f t="shared" si="31"/>
        <v>1.695999999999998</v>
      </c>
      <c r="AI59" s="12">
        <f t="shared" si="32"/>
        <v>0.8960000000000008</v>
      </c>
      <c r="AJ59" s="12">
        <f t="shared" si="33"/>
        <v>0.96999999999999886</v>
      </c>
      <c r="AK59" s="12">
        <f t="shared" si="34"/>
        <v>0.98499999999999943</v>
      </c>
      <c r="AL59" s="12">
        <f t="shared" si="35"/>
        <v>1.5590000000000011</v>
      </c>
      <c r="AM59" s="12">
        <f t="shared" si="36"/>
        <v>0.27500000000000568</v>
      </c>
      <c r="AN59" s="12">
        <f t="shared" si="37"/>
        <v>4.7759999999999962</v>
      </c>
      <c r="AO59" s="12">
        <f t="shared" si="38"/>
        <v>5.9180000000000064</v>
      </c>
      <c r="AP59" s="12">
        <f t="shared" si="39"/>
        <v>3.8019999999999925</v>
      </c>
      <c r="AQ59" s="12">
        <f t="shared" si="40"/>
        <v>0.4129999999999967</v>
      </c>
      <c r="AR59" s="12">
        <f t="shared" si="41"/>
        <v>8.2000000000007844E-2</v>
      </c>
      <c r="AS59" s="12">
        <f t="shared" si="42"/>
        <v>1.3269999999999982</v>
      </c>
      <c r="AT59" s="12">
        <f t="shared" si="43"/>
        <v>0.29899999999999949</v>
      </c>
      <c r="AU59" s="12">
        <f t="shared" si="44"/>
        <v>5.7940000000000396</v>
      </c>
      <c r="AV59" s="12">
        <f t="shared" si="45"/>
        <v>1.4319999999999951</v>
      </c>
      <c r="AW59" s="12">
        <f t="shared" si="46"/>
        <v>2.5110000000000028</v>
      </c>
      <c r="AX59" s="12">
        <f t="shared" si="47"/>
        <v>-2.6469999999999914</v>
      </c>
      <c r="AY59" s="195">
        <v>41518</v>
      </c>
      <c r="AZ59" s="11">
        <f t="shared" si="48"/>
        <v>1.0755740168700623E-2</v>
      </c>
      <c r="BA59" s="11">
        <f t="shared" si="49"/>
        <v>-1.1561813208532667E-3</v>
      </c>
      <c r="BB59" s="11">
        <f t="shared" si="50"/>
        <v>3.5405530258034723E-2</v>
      </c>
      <c r="BC59" s="11">
        <f t="shared" si="51"/>
        <v>7.9967317834063634E-2</v>
      </c>
      <c r="BD59" s="11">
        <f t="shared" si="52"/>
        <v>3.6256851166684978E-3</v>
      </c>
      <c r="BE59" s="11">
        <f t="shared" si="53"/>
        <v>1.4582201279794926E-2</v>
      </c>
      <c r="BF59" s="11">
        <f t="shared" si="54"/>
        <v>4.1163285732410682E-3</v>
      </c>
      <c r="BG59" s="11">
        <f t="shared" si="55"/>
        <v>1.2722512696257571E-2</v>
      </c>
      <c r="BH59" s="11">
        <f t="shared" si="56"/>
        <v>3.5548502281293359E-2</v>
      </c>
      <c r="BI59" s="11">
        <f t="shared" si="57"/>
        <v>1.7478422257058979E-2</v>
      </c>
      <c r="BJ59" s="11">
        <f t="shared" si="58"/>
        <v>2.7919501133786939E-2</v>
      </c>
      <c r="BK59" s="11">
        <f t="shared" si="59"/>
        <v>5.5742276887871922E-2</v>
      </c>
      <c r="BL59" s="11">
        <f t="shared" si="60"/>
        <v>1.1548022978467021E-3</v>
      </c>
      <c r="BM59" s="11">
        <f t="shared" si="61"/>
        <v>4.9747927169701223E-2</v>
      </c>
      <c r="BN59" s="11">
        <f t="shared" si="62"/>
        <v>6.5249509360735702E-2</v>
      </c>
      <c r="BO59" s="11">
        <f t="shared" si="63"/>
        <v>3.9492271896293785E-2</v>
      </c>
      <c r="BP59" s="11">
        <f t="shared" si="64"/>
        <v>3.7867326823453062E-3</v>
      </c>
      <c r="BQ59" s="11">
        <f t="shared" si="65"/>
        <v>9.3964499753629305E-4</v>
      </c>
      <c r="BR59" s="11">
        <f t="shared" si="66"/>
        <v>2.405990499329147E-2</v>
      </c>
      <c r="BS59" s="11">
        <f t="shared" si="67"/>
        <v>4.9936535506713842E-3</v>
      </c>
      <c r="BT59" s="11">
        <f t="shared" si="68"/>
        <v>1.1881131270710998E-2</v>
      </c>
      <c r="BU59" s="11">
        <f t="shared" si="69"/>
        <v>2.9911851944687928E-2</v>
      </c>
      <c r="BV59" s="11">
        <f t="shared" si="70"/>
        <v>6.5469051467904382E-2</v>
      </c>
      <c r="BW59" s="11">
        <f t="shared" si="71"/>
        <v>-1.5928894665896309E-2</v>
      </c>
    </row>
    <row r="60" spans="1:75" ht="18.75" x14ac:dyDescent="0.3">
      <c r="A60" s="195">
        <v>41548</v>
      </c>
      <c r="B60" s="187">
        <v>1925.68</v>
      </c>
      <c r="C60" s="187">
        <v>1522.6859999999999</v>
      </c>
      <c r="D60" s="187">
        <v>31.635000000000002</v>
      </c>
      <c r="E60" s="187">
        <v>73.744</v>
      </c>
      <c r="F60" s="187">
        <v>96.069000000000003</v>
      </c>
      <c r="G60" s="187">
        <v>503.75099999999998</v>
      </c>
      <c r="H60" s="187">
        <v>72.043000000000006</v>
      </c>
      <c r="I60" s="187">
        <v>139.34700000000001</v>
      </c>
      <c r="J60" s="187">
        <v>27.175999999999998</v>
      </c>
      <c r="K60" s="187">
        <v>57.021000000000001</v>
      </c>
      <c r="L60" s="187">
        <v>36.427999999999997</v>
      </c>
      <c r="M60" s="187">
        <v>29.690999999999999</v>
      </c>
      <c r="N60" s="187">
        <v>237.994</v>
      </c>
      <c r="O60" s="187">
        <v>100.08499999999999</v>
      </c>
      <c r="P60" s="187">
        <v>97.043000000000006</v>
      </c>
      <c r="Q60" s="187">
        <v>100.03400000000001</v>
      </c>
      <c r="R60" s="187">
        <v>114.68600000000001</v>
      </c>
      <c r="S60" s="187">
        <v>90.414000000000001</v>
      </c>
      <c r="T60" s="187">
        <v>56.844000000000001</v>
      </c>
      <c r="U60" s="187">
        <v>60.939</v>
      </c>
      <c r="V60" s="187">
        <v>495.61</v>
      </c>
      <c r="W60" s="187">
        <v>50.88</v>
      </c>
      <c r="X60" s="187">
        <v>41.561999999999998</v>
      </c>
      <c r="Y60" s="188">
        <v>155.21100000000001</v>
      </c>
      <c r="Z60" s="195">
        <v>41548</v>
      </c>
      <c r="AA60" s="12">
        <f t="shared" si="24"/>
        <v>15.475000000000136</v>
      </c>
      <c r="AB60" s="12">
        <f t="shared" si="25"/>
        <v>-2.6860000000001492</v>
      </c>
      <c r="AC60" s="12">
        <f t="shared" si="26"/>
        <v>0.86500000000000199</v>
      </c>
      <c r="AD60" s="12">
        <f t="shared" si="27"/>
        <v>6.1239999999999952</v>
      </c>
      <c r="AE60" s="12">
        <f t="shared" si="28"/>
        <v>0.90800000000000125</v>
      </c>
      <c r="AF60" s="12">
        <f t="shared" si="29"/>
        <v>7.0529999999999973</v>
      </c>
      <c r="AG60" s="12">
        <f t="shared" si="30"/>
        <v>0.67500000000001137</v>
      </c>
      <c r="AH60" s="12">
        <f t="shared" si="31"/>
        <v>-2.0519999999999925</v>
      </c>
      <c r="AI60" s="12">
        <f t="shared" si="32"/>
        <v>1.8839999999999968</v>
      </c>
      <c r="AJ60" s="12">
        <f t="shared" si="33"/>
        <v>0.84300000000000352</v>
      </c>
      <c r="AK60" s="12">
        <f t="shared" si="34"/>
        <v>1.0279999999999987</v>
      </c>
      <c r="AL60" s="12">
        <f t="shared" si="35"/>
        <v>1.5120000000000005</v>
      </c>
      <c r="AM60" s="12">
        <f t="shared" si="36"/>
        <v>-1.436000000000007</v>
      </c>
      <c r="AN60" s="12">
        <f t="shared" si="37"/>
        <v>5.3229999999999933</v>
      </c>
      <c r="AO60" s="12">
        <f t="shared" si="38"/>
        <v>5.7630000000000052</v>
      </c>
      <c r="AP60" s="12">
        <f t="shared" si="39"/>
        <v>3.3440000000000083</v>
      </c>
      <c r="AQ60" s="12">
        <f t="shared" si="40"/>
        <v>2.3990000000000009</v>
      </c>
      <c r="AR60" s="12">
        <f t="shared" si="41"/>
        <v>2.409000000000006</v>
      </c>
      <c r="AS60" s="12">
        <f t="shared" si="42"/>
        <v>1.1709999999999994</v>
      </c>
      <c r="AT60" s="12">
        <f t="shared" si="43"/>
        <v>4.5999999999999375E-2</v>
      </c>
      <c r="AU60" s="12">
        <f t="shared" si="44"/>
        <v>4.7189999999999941</v>
      </c>
      <c r="AV60" s="12">
        <f t="shared" si="45"/>
        <v>2.9879999999999995</v>
      </c>
      <c r="AW60" s="12">
        <f t="shared" si="46"/>
        <v>2.5919999999999987</v>
      </c>
      <c r="AX60" s="12">
        <f t="shared" si="47"/>
        <v>-7.8289999999999793</v>
      </c>
      <c r="AY60" s="195">
        <v>41548</v>
      </c>
      <c r="AZ60" s="11">
        <f t="shared" si="48"/>
        <v>8.1012247376590629E-3</v>
      </c>
      <c r="BA60" s="11">
        <f t="shared" si="49"/>
        <v>-1.7608819356852434E-3</v>
      </c>
      <c r="BB60" s="11">
        <f t="shared" si="50"/>
        <v>2.8111797205069955E-2</v>
      </c>
      <c r="BC60" s="11">
        <f t="shared" si="51"/>
        <v>9.0564921620822192E-2</v>
      </c>
      <c r="BD60" s="11">
        <f t="shared" si="52"/>
        <v>9.54172402559883E-3</v>
      </c>
      <c r="BE60" s="11">
        <f t="shared" si="53"/>
        <v>1.4199775316188212E-2</v>
      </c>
      <c r="BF60" s="11">
        <f t="shared" si="54"/>
        <v>9.4580204013003932E-3</v>
      </c>
      <c r="BG60" s="11">
        <f t="shared" si="55"/>
        <v>-1.4512125262554854E-2</v>
      </c>
      <c r="BH60" s="11">
        <f t="shared" si="56"/>
        <v>7.448995729875052E-2</v>
      </c>
      <c r="BI60" s="11">
        <f t="shared" si="57"/>
        <v>1.5005874185624268E-2</v>
      </c>
      <c r="BJ60" s="11">
        <f t="shared" si="58"/>
        <v>2.9039548022598893E-2</v>
      </c>
      <c r="BK60" s="11">
        <f t="shared" si="59"/>
        <v>5.365697860108587E-2</v>
      </c>
      <c r="BL60" s="11">
        <f t="shared" si="60"/>
        <v>-5.997577580086122E-3</v>
      </c>
      <c r="BM60" s="11">
        <f t="shared" si="61"/>
        <v>5.6172305354466934E-2</v>
      </c>
      <c r="BN60" s="11">
        <f t="shared" si="62"/>
        <v>6.3135407537248112E-2</v>
      </c>
      <c r="BO60" s="11">
        <f t="shared" si="63"/>
        <v>3.4584755403868073E-2</v>
      </c>
      <c r="BP60" s="11">
        <f t="shared" si="64"/>
        <v>2.1364895312903531E-2</v>
      </c>
      <c r="BQ60" s="11">
        <f t="shared" si="65"/>
        <v>2.7373444690642623E-2</v>
      </c>
      <c r="BR60" s="11">
        <f t="shared" si="66"/>
        <v>2.1033535106784296E-2</v>
      </c>
      <c r="BS60" s="11">
        <f t="shared" si="67"/>
        <v>7.5542344768697589E-4</v>
      </c>
      <c r="BT60" s="11">
        <f t="shared" si="68"/>
        <v>9.6131320394954312E-3</v>
      </c>
      <c r="BU60" s="11">
        <f t="shared" si="69"/>
        <v>6.2390378351290465E-2</v>
      </c>
      <c r="BV60" s="11">
        <f t="shared" si="70"/>
        <v>6.651270207852189E-2</v>
      </c>
      <c r="BW60" s="11">
        <f t="shared" si="71"/>
        <v>-4.8018891069676051E-2</v>
      </c>
    </row>
    <row r="61" spans="1:75" ht="18.75" x14ac:dyDescent="0.3">
      <c r="A61" s="195">
        <v>41579</v>
      </c>
      <c r="B61" s="187">
        <v>1938.3119999999999</v>
      </c>
      <c r="C61" s="187">
        <v>1524.8969999999999</v>
      </c>
      <c r="D61" s="187">
        <v>31.81</v>
      </c>
      <c r="E61" s="187">
        <v>74.268000000000001</v>
      </c>
      <c r="F61" s="187">
        <v>96.694999999999993</v>
      </c>
      <c r="G61" s="187">
        <v>504.19900000000001</v>
      </c>
      <c r="H61" s="187">
        <v>72.153999999999996</v>
      </c>
      <c r="I61" s="187">
        <v>139.44999999999999</v>
      </c>
      <c r="J61" s="187">
        <v>27.835999999999999</v>
      </c>
      <c r="K61" s="187">
        <v>58.418999999999997</v>
      </c>
      <c r="L61" s="187">
        <v>36.323</v>
      </c>
      <c r="M61" s="187">
        <v>29.396999999999998</v>
      </c>
      <c r="N61" s="187">
        <v>239.631</v>
      </c>
      <c r="O61" s="187">
        <v>100.90600000000001</v>
      </c>
      <c r="P61" s="187">
        <v>98.965000000000003</v>
      </c>
      <c r="Q61" s="187">
        <v>101.51300000000001</v>
      </c>
      <c r="R61" s="187">
        <v>115.866</v>
      </c>
      <c r="S61" s="187">
        <v>87.022999999999996</v>
      </c>
      <c r="T61" s="187">
        <v>57.396000000000001</v>
      </c>
      <c r="U61" s="187">
        <v>61.357999999999997</v>
      </c>
      <c r="V61" s="187">
        <v>498.98599999999999</v>
      </c>
      <c r="W61" s="187">
        <v>50.725999999999999</v>
      </c>
      <c r="X61" s="187">
        <v>41.77</v>
      </c>
      <c r="Y61" s="188">
        <v>153.708</v>
      </c>
      <c r="Z61" s="195">
        <v>41579</v>
      </c>
      <c r="AA61" s="12">
        <f t="shared" si="24"/>
        <v>17.777999999999793</v>
      </c>
      <c r="AB61" s="12">
        <f t="shared" si="25"/>
        <v>-2.4100000000000819</v>
      </c>
      <c r="AC61" s="12">
        <f t="shared" si="26"/>
        <v>0.28200000000000003</v>
      </c>
      <c r="AD61" s="12">
        <f t="shared" si="27"/>
        <v>6.7330000000000041</v>
      </c>
      <c r="AE61" s="12">
        <f t="shared" si="28"/>
        <v>0.79199999999998738</v>
      </c>
      <c r="AF61" s="12">
        <f t="shared" si="29"/>
        <v>4.2420000000000186</v>
      </c>
      <c r="AG61" s="12">
        <f t="shared" si="30"/>
        <v>0.38400000000000034</v>
      </c>
      <c r="AH61" s="12">
        <f t="shared" si="31"/>
        <v>-1.7720000000000198</v>
      </c>
      <c r="AI61" s="12">
        <f t="shared" si="32"/>
        <v>2.5189999999999984</v>
      </c>
      <c r="AJ61" s="12">
        <f t="shared" si="33"/>
        <v>1.3109999999999999</v>
      </c>
      <c r="AK61" s="12">
        <f t="shared" si="34"/>
        <v>0.35099999999999909</v>
      </c>
      <c r="AL61" s="12">
        <f t="shared" si="35"/>
        <v>0.96399999999999864</v>
      </c>
      <c r="AM61" s="12">
        <f t="shared" si="36"/>
        <v>-3.1759999999999877</v>
      </c>
      <c r="AN61" s="12">
        <f t="shared" si="37"/>
        <v>4.6930000000000121</v>
      </c>
      <c r="AO61" s="12">
        <f t="shared" si="38"/>
        <v>6.4519999999999982</v>
      </c>
      <c r="AP61" s="12">
        <f t="shared" si="39"/>
        <v>2.1170000000000044</v>
      </c>
      <c r="AQ61" s="12">
        <f t="shared" si="40"/>
        <v>3.7939999999999969</v>
      </c>
      <c r="AR61" s="12">
        <f t="shared" si="41"/>
        <v>-2.3880000000000052</v>
      </c>
      <c r="AS61" s="12">
        <f t="shared" si="42"/>
        <v>1.5</v>
      </c>
      <c r="AT61" s="12">
        <f t="shared" si="43"/>
        <v>0.64399999999999835</v>
      </c>
      <c r="AU61" s="12">
        <f t="shared" si="44"/>
        <v>6.2400000000000091</v>
      </c>
      <c r="AV61" s="12">
        <f t="shared" si="45"/>
        <v>2.7419999999999973</v>
      </c>
      <c r="AW61" s="12">
        <f t="shared" si="46"/>
        <v>2.2439999999999998</v>
      </c>
      <c r="AX61" s="12">
        <f t="shared" si="47"/>
        <v>-1.5629999999999882</v>
      </c>
      <c r="AY61" s="195">
        <v>41579</v>
      </c>
      <c r="AZ61" s="11">
        <f t="shared" si="48"/>
        <v>9.2568004523740921E-3</v>
      </c>
      <c r="BA61" s="11">
        <f t="shared" si="49"/>
        <v>-1.5779407807336998E-3</v>
      </c>
      <c r="BB61" s="11">
        <f t="shared" si="50"/>
        <v>8.9444303476275966E-3</v>
      </c>
      <c r="BC61" s="11">
        <f t="shared" si="51"/>
        <v>9.9696453690679032E-2</v>
      </c>
      <c r="BD61" s="11">
        <f t="shared" si="52"/>
        <v>8.2583443687891389E-3</v>
      </c>
      <c r="BE61" s="11">
        <f t="shared" si="53"/>
        <v>8.4847296867531785E-3</v>
      </c>
      <c r="BF61" s="11">
        <f t="shared" si="54"/>
        <v>5.3504249686497918E-3</v>
      </c>
      <c r="BG61" s="11">
        <f t="shared" si="55"/>
        <v>-1.2547620059197739E-2</v>
      </c>
      <c r="BH61" s="11">
        <f t="shared" si="56"/>
        <v>9.9498360785243101E-2</v>
      </c>
      <c r="BI61" s="11">
        <f t="shared" si="57"/>
        <v>2.2956503467114864E-2</v>
      </c>
      <c r="BJ61" s="11">
        <f t="shared" si="58"/>
        <v>9.7575892360723948E-3</v>
      </c>
      <c r="BK61" s="11">
        <f t="shared" si="59"/>
        <v>3.3904266169591635E-2</v>
      </c>
      <c r="BL61" s="11">
        <f t="shared" si="60"/>
        <v>-1.3080347765921041E-2</v>
      </c>
      <c r="BM61" s="11">
        <f t="shared" si="61"/>
        <v>4.8777192271314718E-2</v>
      </c>
      <c r="BN61" s="11">
        <f t="shared" si="62"/>
        <v>6.9741549836239258E-2</v>
      </c>
      <c r="BO61" s="11">
        <f t="shared" si="63"/>
        <v>2.1298643808604023E-2</v>
      </c>
      <c r="BP61" s="11">
        <f t="shared" si="64"/>
        <v>3.3853237204654052E-2</v>
      </c>
      <c r="BQ61" s="11">
        <f t="shared" si="65"/>
        <v>-2.6708123161579778E-2</v>
      </c>
      <c r="BR61" s="11">
        <f t="shared" si="66"/>
        <v>2.6835551738943808E-2</v>
      </c>
      <c r="BS61" s="11">
        <f t="shared" si="67"/>
        <v>1.0607108739335125E-2</v>
      </c>
      <c r="BT61" s="11">
        <f t="shared" si="68"/>
        <v>1.2663725327044739E-2</v>
      </c>
      <c r="BU61" s="11">
        <f t="shared" si="69"/>
        <v>5.7144048016005256E-2</v>
      </c>
      <c r="BV61" s="11">
        <f t="shared" si="70"/>
        <v>5.6772757172494082E-2</v>
      </c>
      <c r="BW61" s="11">
        <f t="shared" si="71"/>
        <v>-1.006627122901238E-2</v>
      </c>
    </row>
    <row r="62" spans="1:75" ht="18.75" x14ac:dyDescent="0.3">
      <c r="A62" s="195">
        <v>41609</v>
      </c>
      <c r="B62" s="187">
        <v>1951.86</v>
      </c>
      <c r="C62" s="187">
        <v>1526.684</v>
      </c>
      <c r="D62" s="187">
        <v>31.605</v>
      </c>
      <c r="E62" s="187">
        <v>72.712999999999994</v>
      </c>
      <c r="F62" s="187">
        <v>97.834000000000003</v>
      </c>
      <c r="G62" s="187">
        <v>503.94900000000001</v>
      </c>
      <c r="H62" s="187">
        <v>71.674000000000007</v>
      </c>
      <c r="I62" s="187">
        <v>135.32</v>
      </c>
      <c r="J62" s="187">
        <v>27.321000000000002</v>
      </c>
      <c r="K62" s="187">
        <v>59.948999999999998</v>
      </c>
      <c r="L62" s="187">
        <v>36.229999999999997</v>
      </c>
      <c r="M62" s="187">
        <v>29.417000000000002</v>
      </c>
      <c r="N62" s="187">
        <v>240.833</v>
      </c>
      <c r="O62" s="187">
        <v>98.119</v>
      </c>
      <c r="P62" s="187">
        <v>100.191</v>
      </c>
      <c r="Q62" s="187">
        <v>103.35</v>
      </c>
      <c r="R62" s="187">
        <v>113.84</v>
      </c>
      <c r="S62" s="187">
        <v>86.343999999999994</v>
      </c>
      <c r="T62" s="187">
        <v>57.499000000000002</v>
      </c>
      <c r="U62" s="187">
        <v>61.331000000000003</v>
      </c>
      <c r="V62" s="187">
        <v>499.988</v>
      </c>
      <c r="W62" s="187">
        <v>50.616999999999997</v>
      </c>
      <c r="X62" s="187">
        <v>41.502000000000002</v>
      </c>
      <c r="Y62" s="188">
        <v>149.75399999999999</v>
      </c>
      <c r="Z62" s="195">
        <v>41609</v>
      </c>
      <c r="AA62" s="12">
        <f t="shared" si="24"/>
        <v>8.0939999999998236</v>
      </c>
      <c r="AB62" s="12">
        <f t="shared" si="25"/>
        <v>-3.81899999999996</v>
      </c>
      <c r="AC62" s="12">
        <f t="shared" si="26"/>
        <v>0.8019999999999996</v>
      </c>
      <c r="AD62" s="12">
        <f t="shared" si="27"/>
        <v>5.3669999999999902</v>
      </c>
      <c r="AE62" s="12">
        <f t="shared" si="28"/>
        <v>1.8170000000000073</v>
      </c>
      <c r="AF62" s="12">
        <f t="shared" si="29"/>
        <v>1.2889999999999873</v>
      </c>
      <c r="AG62" s="12">
        <f t="shared" si="30"/>
        <v>0.44300000000001205</v>
      </c>
      <c r="AH62" s="12">
        <f t="shared" si="31"/>
        <v>-0.39600000000001501</v>
      </c>
      <c r="AI62" s="12">
        <f t="shared" si="32"/>
        <v>2.3090000000000011</v>
      </c>
      <c r="AJ62" s="12">
        <f t="shared" si="33"/>
        <v>1.695999999999998</v>
      </c>
      <c r="AK62" s="12">
        <f t="shared" si="34"/>
        <v>-7.1000000000005059E-2</v>
      </c>
      <c r="AL62" s="12">
        <f t="shared" si="35"/>
        <v>0.9620000000000033</v>
      </c>
      <c r="AM62" s="12">
        <f t="shared" si="36"/>
        <v>-3.453000000000003</v>
      </c>
      <c r="AN62" s="12">
        <f t="shared" si="37"/>
        <v>3.4860000000000042</v>
      </c>
      <c r="AO62" s="12">
        <f t="shared" si="38"/>
        <v>6.9339999999999975</v>
      </c>
      <c r="AP62" s="12">
        <f t="shared" si="39"/>
        <v>3.3329999999999984</v>
      </c>
      <c r="AQ62" s="12">
        <f t="shared" si="40"/>
        <v>2.9980000000000047</v>
      </c>
      <c r="AR62" s="12">
        <f t="shared" si="41"/>
        <v>-4.5380000000000109</v>
      </c>
      <c r="AS62" s="12">
        <f t="shared" si="42"/>
        <v>1.4089999999999989</v>
      </c>
      <c r="AT62" s="12">
        <f t="shared" si="43"/>
        <v>0.3300000000000054</v>
      </c>
      <c r="AU62" s="12">
        <f t="shared" si="44"/>
        <v>4.3070000000000164</v>
      </c>
      <c r="AV62" s="12">
        <f t="shared" si="45"/>
        <v>2.8519999999999968</v>
      </c>
      <c r="AW62" s="12">
        <f t="shared" si="46"/>
        <v>1.3940000000000055</v>
      </c>
      <c r="AX62" s="12">
        <f t="shared" si="47"/>
        <v>-2.2980000000000018</v>
      </c>
      <c r="AY62" s="195">
        <v>41609</v>
      </c>
      <c r="AZ62" s="11">
        <f t="shared" si="48"/>
        <v>4.1640814789434266E-3</v>
      </c>
      <c r="BA62" s="11">
        <f t="shared" si="49"/>
        <v>-2.495258094887709E-3</v>
      </c>
      <c r="BB62" s="11">
        <f t="shared" si="50"/>
        <v>2.6036425023536758E-2</v>
      </c>
      <c r="BC62" s="11">
        <f t="shared" si="51"/>
        <v>7.9692929052950223E-2</v>
      </c>
      <c r="BD62" s="11">
        <f t="shared" si="52"/>
        <v>1.8923732255746506E-2</v>
      </c>
      <c r="BE62" s="11">
        <f t="shared" si="53"/>
        <v>2.5643576174749771E-3</v>
      </c>
      <c r="BF62" s="11">
        <f t="shared" si="54"/>
        <v>6.2192023135996255E-3</v>
      </c>
      <c r="BG62" s="11">
        <f t="shared" si="55"/>
        <v>-2.9178578796900112E-3</v>
      </c>
      <c r="BH62" s="11">
        <f t="shared" si="56"/>
        <v>9.231568846953464E-2</v>
      </c>
      <c r="BI62" s="11">
        <f t="shared" si="57"/>
        <v>2.9114380375259596E-2</v>
      </c>
      <c r="BJ62" s="11">
        <f t="shared" si="58"/>
        <v>-1.9558689843256483E-3</v>
      </c>
      <c r="BK62" s="11">
        <f t="shared" si="59"/>
        <v>3.3807766649095239E-2</v>
      </c>
      <c r="BL62" s="11">
        <f t="shared" si="60"/>
        <v>-1.4135071187051262E-2</v>
      </c>
      <c r="BM62" s="11">
        <f t="shared" si="61"/>
        <v>3.6837044160071164E-2</v>
      </c>
      <c r="BN62" s="11">
        <f t="shared" si="62"/>
        <v>7.4353667821182245E-2</v>
      </c>
      <c r="BO62" s="11">
        <f t="shared" si="63"/>
        <v>3.3324334863073179E-2</v>
      </c>
      <c r="BP62" s="11">
        <f t="shared" si="64"/>
        <v>2.7047509066960185E-2</v>
      </c>
      <c r="BQ62" s="11">
        <f t="shared" si="65"/>
        <v>-4.9932879998239588E-2</v>
      </c>
      <c r="BR62" s="11">
        <f t="shared" si="66"/>
        <v>2.5120342307006549E-2</v>
      </c>
      <c r="BS62" s="11">
        <f t="shared" si="67"/>
        <v>5.4097473811904884E-3</v>
      </c>
      <c r="BT62" s="11">
        <f t="shared" si="68"/>
        <v>8.68905606630066E-3</v>
      </c>
      <c r="BU62" s="11">
        <f t="shared" si="69"/>
        <v>5.9708991939704692E-2</v>
      </c>
      <c r="BV62" s="11">
        <f t="shared" si="70"/>
        <v>3.4756158372394763E-2</v>
      </c>
      <c r="BW62" s="11">
        <f t="shared" si="71"/>
        <v>-1.5113250730013461E-2</v>
      </c>
    </row>
    <row r="63" spans="1:75" ht="18.75" x14ac:dyDescent="0.3">
      <c r="A63" s="195">
        <v>41640</v>
      </c>
      <c r="B63" s="187">
        <v>1963.088</v>
      </c>
      <c r="C63" s="187">
        <v>1520.2159999999999</v>
      </c>
      <c r="D63" s="187">
        <v>30.795000000000002</v>
      </c>
      <c r="E63" s="187">
        <v>71.522000000000006</v>
      </c>
      <c r="F63" s="187">
        <v>97.525999999999996</v>
      </c>
      <c r="G63" s="187">
        <v>506.399</v>
      </c>
      <c r="H63" s="187">
        <v>71.340999999999994</v>
      </c>
      <c r="I63" s="187">
        <v>133.78700000000001</v>
      </c>
      <c r="J63" s="187">
        <v>27.253</v>
      </c>
      <c r="K63" s="187">
        <v>59.625</v>
      </c>
      <c r="L63" s="187">
        <v>35.637999999999998</v>
      </c>
      <c r="M63" s="187">
        <v>29.241</v>
      </c>
      <c r="N63" s="187">
        <v>240.85</v>
      </c>
      <c r="O63" s="187">
        <v>96.94</v>
      </c>
      <c r="P63" s="187">
        <v>103.614</v>
      </c>
      <c r="Q63" s="187">
        <v>114.099</v>
      </c>
      <c r="R63" s="187">
        <v>116.66</v>
      </c>
      <c r="S63" s="187">
        <v>84.525000000000006</v>
      </c>
      <c r="T63" s="187">
        <v>58.357999999999997</v>
      </c>
      <c r="U63" s="187">
        <v>61.27</v>
      </c>
      <c r="V63" s="187">
        <v>496.38900000000001</v>
      </c>
      <c r="W63" s="187">
        <v>50.478000000000002</v>
      </c>
      <c r="X63" s="187">
        <v>38.439</v>
      </c>
      <c r="Y63" s="188">
        <v>145.69399999999999</v>
      </c>
      <c r="Z63" s="195">
        <v>41640</v>
      </c>
      <c r="AA63" s="12">
        <f t="shared" si="24"/>
        <v>4.2100000000000364</v>
      </c>
      <c r="AB63" s="12">
        <f t="shared" si="25"/>
        <v>-4.1150000000000091</v>
      </c>
      <c r="AC63" s="12">
        <f t="shared" si="26"/>
        <v>0.2640000000000029</v>
      </c>
      <c r="AD63" s="12">
        <f t="shared" si="27"/>
        <v>5.2520000000000095</v>
      </c>
      <c r="AE63" s="12">
        <f t="shared" si="28"/>
        <v>2.445999999999998</v>
      </c>
      <c r="AF63" s="12">
        <f t="shared" si="29"/>
        <v>1.4920000000000186</v>
      </c>
      <c r="AG63" s="12">
        <f t="shared" si="30"/>
        <v>0.58599999999999852</v>
      </c>
      <c r="AH63" s="12">
        <f t="shared" si="31"/>
        <v>5.8999999999997499E-2</v>
      </c>
      <c r="AI63" s="12">
        <f t="shared" si="32"/>
        <v>2.3509999999999991</v>
      </c>
      <c r="AJ63" s="12">
        <f t="shared" si="33"/>
        <v>1.6859999999999999</v>
      </c>
      <c r="AK63" s="12">
        <f t="shared" si="34"/>
        <v>-0.78200000000000358</v>
      </c>
      <c r="AL63" s="12">
        <f t="shared" si="35"/>
        <v>0.41000000000000014</v>
      </c>
      <c r="AM63" s="12">
        <f t="shared" si="36"/>
        <v>-4.6220000000000141</v>
      </c>
      <c r="AN63" s="12">
        <f t="shared" si="37"/>
        <v>1.722999999999999</v>
      </c>
      <c r="AO63" s="12">
        <f t="shared" si="38"/>
        <v>7.527000000000001</v>
      </c>
      <c r="AP63" s="12">
        <f t="shared" si="39"/>
        <v>1.078000000000003</v>
      </c>
      <c r="AQ63" s="12">
        <f t="shared" si="40"/>
        <v>5.0829999999999984</v>
      </c>
      <c r="AR63" s="12">
        <f t="shared" si="41"/>
        <v>-6.5899999999999892</v>
      </c>
      <c r="AS63" s="12">
        <f t="shared" si="42"/>
        <v>2.4019999999999939</v>
      </c>
      <c r="AT63" s="12">
        <f t="shared" si="43"/>
        <v>-0.26099999999999568</v>
      </c>
      <c r="AU63" s="12">
        <f t="shared" si="44"/>
        <v>2.8140000000000214</v>
      </c>
      <c r="AV63" s="12">
        <f t="shared" si="45"/>
        <v>3.2550000000000026</v>
      </c>
      <c r="AW63" s="12">
        <f t="shared" si="46"/>
        <v>9.4999999999998863E-2</v>
      </c>
      <c r="AX63" s="12">
        <f t="shared" si="47"/>
        <v>-2.1370000000000005</v>
      </c>
      <c r="AY63" s="195">
        <v>41640</v>
      </c>
      <c r="AZ63" s="11">
        <f t="shared" si="48"/>
        <v>2.1491894850012017E-3</v>
      </c>
      <c r="BA63" s="11">
        <f t="shared" si="49"/>
        <v>-2.6995449151135942E-3</v>
      </c>
      <c r="BB63" s="11">
        <f t="shared" si="50"/>
        <v>8.6469490026530593E-3</v>
      </c>
      <c r="BC63" s="11">
        <f t="shared" si="51"/>
        <v>7.9251546702882258E-2</v>
      </c>
      <c r="BD63" s="11">
        <f t="shared" si="52"/>
        <v>2.5725704669751659E-2</v>
      </c>
      <c r="BE63" s="11">
        <f t="shared" si="53"/>
        <v>2.9549996335960227E-3</v>
      </c>
      <c r="BF63" s="11">
        <f t="shared" si="54"/>
        <v>8.2821002049324743E-3</v>
      </c>
      <c r="BG63" s="11">
        <f t="shared" si="55"/>
        <v>4.4119406556597518E-4</v>
      </c>
      <c r="BH63" s="11">
        <f t="shared" si="56"/>
        <v>9.4410087543169263E-2</v>
      </c>
      <c r="BI63" s="11">
        <f t="shared" si="57"/>
        <v>2.9099570237663741E-2</v>
      </c>
      <c r="BJ63" s="11">
        <f t="shared" si="58"/>
        <v>-2.1471718835804565E-2</v>
      </c>
      <c r="BK63" s="11">
        <f t="shared" si="59"/>
        <v>1.4220803995699027E-2</v>
      </c>
      <c r="BL63" s="11">
        <f t="shared" si="60"/>
        <v>-1.8829031417025188E-2</v>
      </c>
      <c r="BM63" s="11">
        <f t="shared" si="61"/>
        <v>1.8095508155056228E-2</v>
      </c>
      <c r="BN63" s="11">
        <f t="shared" si="62"/>
        <v>7.8335258671828667E-2</v>
      </c>
      <c r="BO63" s="11">
        <f t="shared" si="63"/>
        <v>9.5380504508011388E-3</v>
      </c>
      <c r="BP63" s="11">
        <f t="shared" si="64"/>
        <v>4.5555983760093843E-2</v>
      </c>
      <c r="BQ63" s="11">
        <f t="shared" si="65"/>
        <v>-7.2326181199582784E-2</v>
      </c>
      <c r="BR63" s="11">
        <f t="shared" si="66"/>
        <v>4.2926585174065224E-2</v>
      </c>
      <c r="BS63" s="11">
        <f t="shared" si="67"/>
        <v>-4.2417643139229799E-3</v>
      </c>
      <c r="BT63" s="11">
        <f t="shared" si="68"/>
        <v>5.701261206503716E-3</v>
      </c>
      <c r="BU63" s="11">
        <f t="shared" si="69"/>
        <v>6.8928276475446415E-2</v>
      </c>
      <c r="BV63" s="11">
        <f t="shared" si="70"/>
        <v>2.4775714583766817E-3</v>
      </c>
      <c r="BW63" s="11">
        <f t="shared" si="71"/>
        <v>-1.4455696031278942E-2</v>
      </c>
    </row>
    <row r="64" spans="1:75" ht="18.75" x14ac:dyDescent="0.3">
      <c r="A64" s="195">
        <v>41671</v>
      </c>
      <c r="B64" s="187">
        <v>1955.415</v>
      </c>
      <c r="C64" s="187">
        <v>1518.13</v>
      </c>
      <c r="D64" s="187">
        <v>31.431999999999999</v>
      </c>
      <c r="E64" s="187">
        <v>71.665000000000006</v>
      </c>
      <c r="F64" s="187">
        <v>97.747</v>
      </c>
      <c r="G64" s="187">
        <v>503.01400000000001</v>
      </c>
      <c r="H64" s="187">
        <v>71.451999999999998</v>
      </c>
      <c r="I64" s="187">
        <v>133.00299999999999</v>
      </c>
      <c r="J64" s="187">
        <v>27.01</v>
      </c>
      <c r="K64" s="187">
        <v>59.176000000000002</v>
      </c>
      <c r="L64" s="187">
        <v>35.533999999999999</v>
      </c>
      <c r="M64" s="187">
        <v>32.856000000000002</v>
      </c>
      <c r="N64" s="187">
        <v>246.94</v>
      </c>
      <c r="O64" s="187">
        <v>97.903999999999996</v>
      </c>
      <c r="P64" s="187">
        <v>104.714</v>
      </c>
      <c r="Q64" s="187">
        <v>115.398</v>
      </c>
      <c r="R64" s="187">
        <v>116.191</v>
      </c>
      <c r="S64" s="187">
        <v>84.989000000000004</v>
      </c>
      <c r="T64" s="187">
        <v>57.83</v>
      </c>
      <c r="U64" s="187">
        <v>62.359000000000002</v>
      </c>
      <c r="V64" s="187">
        <v>492.21300000000002</v>
      </c>
      <c r="W64" s="187">
        <v>50.499000000000002</v>
      </c>
      <c r="X64" s="187">
        <v>37.975999999999999</v>
      </c>
      <c r="Y64" s="188">
        <v>144.50800000000001</v>
      </c>
      <c r="Z64" s="195">
        <v>41671</v>
      </c>
      <c r="AA64" s="12">
        <f t="shared" si="24"/>
        <v>2.8509999999998854</v>
      </c>
      <c r="AB64" s="12">
        <f t="shared" si="25"/>
        <v>-4.0759999999997945</v>
      </c>
      <c r="AC64" s="12">
        <f t="shared" si="26"/>
        <v>-0.22900000000000276</v>
      </c>
      <c r="AD64" s="12">
        <f t="shared" si="27"/>
        <v>4.7150000000000034</v>
      </c>
      <c r="AE64" s="12">
        <f t="shared" si="28"/>
        <v>2.6689999999999969</v>
      </c>
      <c r="AF64" s="12">
        <f t="shared" si="29"/>
        <v>0.7510000000000332</v>
      </c>
      <c r="AG64" s="12">
        <f t="shared" si="30"/>
        <v>0.62999999999999545</v>
      </c>
      <c r="AH64" s="12">
        <f t="shared" si="31"/>
        <v>-0.14400000000000546</v>
      </c>
      <c r="AI64" s="12">
        <f t="shared" si="32"/>
        <v>1.9800000000000004</v>
      </c>
      <c r="AJ64" s="12">
        <f t="shared" si="33"/>
        <v>1.9920000000000044</v>
      </c>
      <c r="AK64" s="12">
        <f t="shared" si="34"/>
        <v>-0.79700000000000415</v>
      </c>
      <c r="AL64" s="12">
        <f t="shared" si="35"/>
        <v>-1.6269999999999953</v>
      </c>
      <c r="AM64" s="12">
        <f t="shared" si="36"/>
        <v>-7.0120000000000005</v>
      </c>
      <c r="AN64" s="12">
        <f t="shared" si="37"/>
        <v>1.0249999999999915</v>
      </c>
      <c r="AO64" s="12">
        <f t="shared" si="38"/>
        <v>7.2270000000000039</v>
      </c>
      <c r="AP64" s="12">
        <f t="shared" si="39"/>
        <v>1.2590000000000003</v>
      </c>
      <c r="AQ64" s="12">
        <f t="shared" si="40"/>
        <v>5.034000000000006</v>
      </c>
      <c r="AR64" s="12">
        <f t="shared" si="41"/>
        <v>-8.083999999999989</v>
      </c>
      <c r="AS64" s="12">
        <f t="shared" si="42"/>
        <v>2.0349999999999966</v>
      </c>
      <c r="AT64" s="12">
        <f t="shared" si="43"/>
        <v>-7.6999999999998181E-2</v>
      </c>
      <c r="AU64" s="12">
        <f t="shared" si="44"/>
        <v>0.61200000000002319</v>
      </c>
      <c r="AV64" s="12">
        <f t="shared" si="45"/>
        <v>3.3140000000000001</v>
      </c>
      <c r="AW64" s="12">
        <f t="shared" si="46"/>
        <v>-0.77600000000000335</v>
      </c>
      <c r="AX64" s="12">
        <f t="shared" si="47"/>
        <v>-2.0339999999999918</v>
      </c>
      <c r="AY64" s="195">
        <v>41671</v>
      </c>
      <c r="AZ64" s="11">
        <f t="shared" si="48"/>
        <v>1.4601313964612839E-3</v>
      </c>
      <c r="BA64" s="11">
        <f t="shared" si="49"/>
        <v>-2.6776927695724151E-3</v>
      </c>
      <c r="BB64" s="11">
        <f t="shared" si="50"/>
        <v>-7.2328732510028582E-3</v>
      </c>
      <c r="BC64" s="11">
        <f t="shared" si="51"/>
        <v>7.0425690814040376E-2</v>
      </c>
      <c r="BD64" s="11">
        <f t="shared" si="52"/>
        <v>2.8071688508382486E-2</v>
      </c>
      <c r="BE64" s="11">
        <f t="shared" si="53"/>
        <v>1.4952325773549546E-3</v>
      </c>
      <c r="BF64" s="11">
        <f t="shared" si="54"/>
        <v>8.8955409336082258E-3</v>
      </c>
      <c r="BG64" s="11">
        <f t="shared" si="55"/>
        <v>-1.081511412198588E-3</v>
      </c>
      <c r="BH64" s="11">
        <f t="shared" si="56"/>
        <v>7.9105073911306389E-2</v>
      </c>
      <c r="BI64" s="11">
        <f t="shared" si="57"/>
        <v>3.4834918858422048E-2</v>
      </c>
      <c r="BJ64" s="11">
        <f t="shared" si="58"/>
        <v>-2.1937188626792614E-2</v>
      </c>
      <c r="BK64" s="11">
        <f t="shared" si="59"/>
        <v>-4.7182669721311798E-2</v>
      </c>
      <c r="BL64" s="11">
        <f t="shared" si="60"/>
        <v>-2.7611517137096753E-2</v>
      </c>
      <c r="BM64" s="11">
        <f t="shared" si="61"/>
        <v>1.0580208301076421E-2</v>
      </c>
      <c r="BN64" s="11">
        <f t="shared" si="62"/>
        <v>7.4132961317919355E-2</v>
      </c>
      <c r="BO64" s="11">
        <f t="shared" si="63"/>
        <v>1.1030410289208703E-2</v>
      </c>
      <c r="BP64" s="11">
        <f t="shared" si="64"/>
        <v>4.5287296346608885E-2</v>
      </c>
      <c r="BQ64" s="11">
        <f t="shared" si="65"/>
        <v>-8.6856553458038221E-2</v>
      </c>
      <c r="BR64" s="11">
        <f t="shared" si="66"/>
        <v>3.6472802222421219E-2</v>
      </c>
      <c r="BS64" s="11">
        <f t="shared" si="67"/>
        <v>-1.2332628611697594E-3</v>
      </c>
      <c r="BT64" s="11">
        <f t="shared" si="68"/>
        <v>1.2449120323190233E-3</v>
      </c>
      <c r="BU64" s="11">
        <f t="shared" si="69"/>
        <v>7.0234184592561144E-2</v>
      </c>
      <c r="BV64" s="11">
        <f t="shared" si="70"/>
        <v>-2.002477291494642E-2</v>
      </c>
      <c r="BW64" s="11">
        <f t="shared" si="71"/>
        <v>-1.3879979801012632E-2</v>
      </c>
    </row>
    <row r="65" spans="1:75" ht="18.75" x14ac:dyDescent="0.3">
      <c r="A65" s="195">
        <v>41699</v>
      </c>
      <c r="B65" s="187">
        <v>1931.7739999999999</v>
      </c>
      <c r="C65" s="187">
        <v>1518.2449999999999</v>
      </c>
      <c r="D65" s="187">
        <v>31.638999999999999</v>
      </c>
      <c r="E65" s="187">
        <v>71.662000000000006</v>
      </c>
      <c r="F65" s="187">
        <v>96.968000000000004</v>
      </c>
      <c r="G65" s="187">
        <v>497.41699999999997</v>
      </c>
      <c r="H65" s="187">
        <v>71.337999999999994</v>
      </c>
      <c r="I65" s="187">
        <v>133.35400000000001</v>
      </c>
      <c r="J65" s="187">
        <v>27.009</v>
      </c>
      <c r="K65" s="187">
        <v>55.731999999999999</v>
      </c>
      <c r="L65" s="187">
        <v>35.713999999999999</v>
      </c>
      <c r="M65" s="187">
        <v>33.298999999999999</v>
      </c>
      <c r="N65" s="187">
        <v>255.73</v>
      </c>
      <c r="O65" s="187">
        <v>100.24299999999999</v>
      </c>
      <c r="P65" s="187">
        <v>104.73099999999999</v>
      </c>
      <c r="Q65" s="187">
        <v>112.04300000000001</v>
      </c>
      <c r="R65" s="187">
        <v>115.062</v>
      </c>
      <c r="S65" s="187">
        <v>87.853999999999999</v>
      </c>
      <c r="T65" s="187">
        <v>57.417000000000002</v>
      </c>
      <c r="U65" s="187">
        <v>62.33</v>
      </c>
      <c r="V65" s="187">
        <v>492.99900000000002</v>
      </c>
      <c r="W65" s="187">
        <v>50.883000000000003</v>
      </c>
      <c r="X65" s="187">
        <v>38.476999999999997</v>
      </c>
      <c r="Y65" s="188">
        <v>145.13300000000001</v>
      </c>
      <c r="Z65" s="195">
        <v>41699</v>
      </c>
      <c r="AA65" s="12">
        <f t="shared" si="24"/>
        <v>-1.15300000000002</v>
      </c>
      <c r="AB65" s="12">
        <f t="shared" si="25"/>
        <v>-6.8130000000001019</v>
      </c>
      <c r="AC65" s="12">
        <f t="shared" si="26"/>
        <v>-0.56400000000000361</v>
      </c>
      <c r="AD65" s="12">
        <f t="shared" si="27"/>
        <v>3.9130000000000109</v>
      </c>
      <c r="AE65" s="12">
        <f t="shared" si="28"/>
        <v>2.3389999999999986</v>
      </c>
      <c r="AF65" s="12">
        <f t="shared" si="29"/>
        <v>-4.2800000000000296</v>
      </c>
      <c r="AG65" s="12">
        <f t="shared" si="30"/>
        <v>0.25699999999999079</v>
      </c>
      <c r="AH65" s="12">
        <f t="shared" si="31"/>
        <v>-1.2999999999976808E-2</v>
      </c>
      <c r="AI65" s="12">
        <f t="shared" si="32"/>
        <v>1.8659999999999997</v>
      </c>
      <c r="AJ65" s="12">
        <f t="shared" si="33"/>
        <v>2.0799999999999983</v>
      </c>
      <c r="AK65" s="12">
        <f t="shared" si="34"/>
        <v>-0.72100000000000364</v>
      </c>
      <c r="AL65" s="12">
        <f t="shared" si="35"/>
        <v>-2.4660000000000011</v>
      </c>
      <c r="AM65" s="12">
        <f t="shared" si="36"/>
        <v>-7.0619999999999834</v>
      </c>
      <c r="AN65" s="12">
        <f t="shared" si="37"/>
        <v>0.87999999999999545</v>
      </c>
      <c r="AO65" s="12">
        <f t="shared" si="38"/>
        <v>7.0919999999999987</v>
      </c>
      <c r="AP65" s="12">
        <f t="shared" si="39"/>
        <v>0.58200000000000784</v>
      </c>
      <c r="AQ65" s="12">
        <f t="shared" si="40"/>
        <v>5.6880000000000024</v>
      </c>
      <c r="AR65" s="12">
        <f t="shared" si="41"/>
        <v>-6.9260000000000019</v>
      </c>
      <c r="AS65" s="12">
        <f t="shared" si="42"/>
        <v>1.1829999999999998</v>
      </c>
      <c r="AT65" s="12">
        <f t="shared" si="43"/>
        <v>-0.15200000000000102</v>
      </c>
      <c r="AU65" s="12">
        <f t="shared" si="44"/>
        <v>-1.8179999999999836</v>
      </c>
      <c r="AV65" s="12">
        <f t="shared" si="45"/>
        <v>2.3200000000000003</v>
      </c>
      <c r="AW65" s="12">
        <f t="shared" si="46"/>
        <v>-0.94700000000000273</v>
      </c>
      <c r="AX65" s="12">
        <f t="shared" si="47"/>
        <v>-7.8389999999999986</v>
      </c>
      <c r="AY65" s="195">
        <v>41699</v>
      </c>
      <c r="AZ65" s="11">
        <f t="shared" si="48"/>
        <v>-5.9650467917304884E-4</v>
      </c>
      <c r="BA65" s="11">
        <f t="shared" si="49"/>
        <v>-4.4673710770345432E-3</v>
      </c>
      <c r="BB65" s="11">
        <f t="shared" si="50"/>
        <v>-1.751389622084909E-2</v>
      </c>
      <c r="BC65" s="11">
        <f t="shared" si="51"/>
        <v>5.7757310070997603E-2</v>
      </c>
      <c r="BD65" s="11">
        <f t="shared" si="52"/>
        <v>2.4717581291147539E-2</v>
      </c>
      <c r="BE65" s="11">
        <f t="shared" si="53"/>
        <v>-8.5310456311280536E-3</v>
      </c>
      <c r="BF65" s="11">
        <f t="shared" si="54"/>
        <v>3.6155934778632215E-3</v>
      </c>
      <c r="BG65" s="11">
        <f t="shared" si="55"/>
        <v>-9.7475387464518448E-5</v>
      </c>
      <c r="BH65" s="11">
        <f t="shared" si="56"/>
        <v>7.4215487412003345E-2</v>
      </c>
      <c r="BI65" s="11">
        <f t="shared" si="57"/>
        <v>3.8768359054648371E-2</v>
      </c>
      <c r="BJ65" s="11">
        <f t="shared" si="58"/>
        <v>-1.9788664745437168E-2</v>
      </c>
      <c r="BK65" s="11">
        <f t="shared" si="59"/>
        <v>-6.8950090870963265E-2</v>
      </c>
      <c r="BL65" s="11">
        <f t="shared" si="60"/>
        <v>-2.6872964169381008E-2</v>
      </c>
      <c r="BM65" s="11">
        <f t="shared" si="61"/>
        <v>8.8564153658805544E-3</v>
      </c>
      <c r="BN65" s="11">
        <f t="shared" si="62"/>
        <v>7.2634910230543026E-2</v>
      </c>
      <c r="BO65" s="11">
        <f t="shared" si="63"/>
        <v>5.2215573160119266E-3</v>
      </c>
      <c r="BP65" s="11">
        <f t="shared" si="64"/>
        <v>5.2005046903286001E-2</v>
      </c>
      <c r="BQ65" s="11">
        <f t="shared" si="65"/>
        <v>-7.3074488288668471E-2</v>
      </c>
      <c r="BR65" s="11">
        <f t="shared" si="66"/>
        <v>2.103709499591E-2</v>
      </c>
      <c r="BS65" s="11">
        <f t="shared" si="67"/>
        <v>-2.4327006177778943E-3</v>
      </c>
      <c r="BT65" s="11">
        <f t="shared" si="68"/>
        <v>-3.6740855710292175E-3</v>
      </c>
      <c r="BU65" s="11">
        <f t="shared" si="69"/>
        <v>4.7772995902230164E-2</v>
      </c>
      <c r="BV65" s="11">
        <f t="shared" si="70"/>
        <v>-2.4020900974026094E-2</v>
      </c>
      <c r="BW65" s="11">
        <f t="shared" si="71"/>
        <v>-5.124467222759721E-2</v>
      </c>
    </row>
    <row r="66" spans="1:75" ht="18.75" x14ac:dyDescent="0.3">
      <c r="A66" s="195">
        <v>41730</v>
      </c>
      <c r="B66" s="187">
        <v>1922.575</v>
      </c>
      <c r="C66" s="187">
        <v>1513.1769999999999</v>
      </c>
      <c r="D66" s="187">
        <v>32.11</v>
      </c>
      <c r="E66" s="187">
        <v>72.212000000000003</v>
      </c>
      <c r="F66" s="187">
        <v>96.257999999999996</v>
      </c>
      <c r="G66" s="187">
        <v>495.04399999999998</v>
      </c>
      <c r="H66" s="187">
        <v>71.495000000000005</v>
      </c>
      <c r="I66" s="187">
        <v>133.71199999999999</v>
      </c>
      <c r="J66" s="187">
        <v>26.983000000000001</v>
      </c>
      <c r="K66" s="187">
        <v>52.484999999999999</v>
      </c>
      <c r="L66" s="187">
        <v>35.652000000000001</v>
      </c>
      <c r="M66" s="187">
        <v>31.992999999999999</v>
      </c>
      <c r="N66" s="187">
        <v>255.18</v>
      </c>
      <c r="O66" s="187">
        <v>102.61199999999999</v>
      </c>
      <c r="P66" s="187">
        <v>102.32599999999999</v>
      </c>
      <c r="Q66" s="187">
        <v>105.131</v>
      </c>
      <c r="R66" s="187">
        <v>109.401</v>
      </c>
      <c r="S66" s="187">
        <v>82.870999999999995</v>
      </c>
      <c r="T66" s="187">
        <v>57.01</v>
      </c>
      <c r="U66" s="187">
        <v>62.161999999999999</v>
      </c>
      <c r="V66" s="187">
        <v>494.09800000000001</v>
      </c>
      <c r="W66" s="187">
        <v>52.606000000000002</v>
      </c>
      <c r="X66" s="187">
        <v>38.444000000000003</v>
      </c>
      <c r="Y66" s="188">
        <v>150.90299999999999</v>
      </c>
      <c r="Z66" s="195">
        <v>41730</v>
      </c>
      <c r="AA66" s="12">
        <f t="shared" si="24"/>
        <v>-2.5999999999999091</v>
      </c>
      <c r="AB66" s="12">
        <f t="shared" si="25"/>
        <v>-7.8130000000001019</v>
      </c>
      <c r="AC66" s="12">
        <f t="shared" si="26"/>
        <v>-0.45600000000000307</v>
      </c>
      <c r="AD66" s="12">
        <f t="shared" si="27"/>
        <v>3.7190000000000083</v>
      </c>
      <c r="AE66" s="12">
        <f t="shared" si="28"/>
        <v>2.4449999999999932</v>
      </c>
      <c r="AF66" s="12">
        <f t="shared" si="29"/>
        <v>-5.9209999999999923</v>
      </c>
      <c r="AG66" s="12">
        <f t="shared" si="30"/>
        <v>0.3060000000000116</v>
      </c>
      <c r="AH66" s="12">
        <f t="shared" si="31"/>
        <v>-0.12300000000001887</v>
      </c>
      <c r="AI66" s="12">
        <f t="shared" si="32"/>
        <v>1.6829999999999998</v>
      </c>
      <c r="AJ66" s="12">
        <f t="shared" si="33"/>
        <v>0.11500000000000199</v>
      </c>
      <c r="AK66" s="12">
        <f t="shared" si="34"/>
        <v>-0.81899999999999551</v>
      </c>
      <c r="AL66" s="12">
        <f t="shared" si="35"/>
        <v>-1.4630000000000045</v>
      </c>
      <c r="AM66" s="12">
        <f t="shared" si="36"/>
        <v>-7.2099999999999795</v>
      </c>
      <c r="AN66" s="12">
        <f t="shared" si="37"/>
        <v>1.2409999999999997</v>
      </c>
      <c r="AO66" s="12">
        <f t="shared" si="38"/>
        <v>7.1899999999999977</v>
      </c>
      <c r="AP66" s="12">
        <f t="shared" si="39"/>
        <v>2.0049999999999955</v>
      </c>
      <c r="AQ66" s="12">
        <f t="shared" si="40"/>
        <v>3.9899999999999949</v>
      </c>
      <c r="AR66" s="12">
        <f t="shared" si="41"/>
        <v>-11.920000000000002</v>
      </c>
      <c r="AS66" s="12">
        <f t="shared" si="42"/>
        <v>0.69599999999999795</v>
      </c>
      <c r="AT66" s="12">
        <f t="shared" si="43"/>
        <v>0.2879999999999967</v>
      </c>
      <c r="AU66" s="12">
        <f t="shared" si="44"/>
        <v>-1.0809999999999604</v>
      </c>
      <c r="AV66" s="12">
        <f t="shared" si="45"/>
        <v>3.3980000000000032</v>
      </c>
      <c r="AW66" s="12">
        <f t="shared" si="46"/>
        <v>-0.71099999999999852</v>
      </c>
      <c r="AX66" s="12">
        <f t="shared" si="47"/>
        <v>-12.128000000000014</v>
      </c>
      <c r="AY66" s="195">
        <v>41730</v>
      </c>
      <c r="AZ66" s="11">
        <f t="shared" si="48"/>
        <v>-1.3505265755060503E-3</v>
      </c>
      <c r="BA66" s="11">
        <f t="shared" si="49"/>
        <v>-5.1367859091776547E-3</v>
      </c>
      <c r="BB66" s="11">
        <f t="shared" si="50"/>
        <v>-1.4002333722287097E-2</v>
      </c>
      <c r="BC66" s="11">
        <f t="shared" si="51"/>
        <v>5.4297519454542975E-2</v>
      </c>
      <c r="BD66" s="11">
        <f t="shared" si="52"/>
        <v>2.6062486009401642E-2</v>
      </c>
      <c r="BE66" s="11">
        <f t="shared" si="53"/>
        <v>-1.1819188965296989E-2</v>
      </c>
      <c r="BF66" s="11">
        <f t="shared" si="54"/>
        <v>4.2984168902500119E-3</v>
      </c>
      <c r="BG66" s="11">
        <f t="shared" si="55"/>
        <v>-9.1904210408355613E-4</v>
      </c>
      <c r="BH66" s="11">
        <f t="shared" si="56"/>
        <v>6.6521739130434687E-2</v>
      </c>
      <c r="BI66" s="11">
        <f t="shared" si="57"/>
        <v>2.1959136910445487E-3</v>
      </c>
      <c r="BJ66" s="11">
        <f t="shared" si="58"/>
        <v>-2.2456198075182954E-2</v>
      </c>
      <c r="BK66" s="11">
        <f t="shared" si="59"/>
        <v>-4.3729076996652405E-2</v>
      </c>
      <c r="BL66" s="11">
        <f t="shared" si="60"/>
        <v>-2.7478181333129958E-2</v>
      </c>
      <c r="BM66" s="11">
        <f t="shared" si="61"/>
        <v>1.2242159986583845E-2</v>
      </c>
      <c r="BN66" s="11">
        <f t="shared" si="62"/>
        <v>7.5576017490750047E-2</v>
      </c>
      <c r="BO66" s="11">
        <f t="shared" si="63"/>
        <v>1.944223571165371E-2</v>
      </c>
      <c r="BP66" s="11">
        <f t="shared" si="64"/>
        <v>3.7851837094800223E-2</v>
      </c>
      <c r="BQ66" s="11">
        <f t="shared" si="65"/>
        <v>-0.12575033494741061</v>
      </c>
      <c r="BR66" s="11">
        <f t="shared" si="66"/>
        <v>1.2359271229179125E-2</v>
      </c>
      <c r="BS66" s="11">
        <f t="shared" si="67"/>
        <v>4.6546206807382973E-3</v>
      </c>
      <c r="BT66" s="11">
        <f t="shared" si="68"/>
        <v>-2.1830489580534351E-3</v>
      </c>
      <c r="BU66" s="11">
        <f t="shared" si="69"/>
        <v>6.9053812388229607E-2</v>
      </c>
      <c r="BV66" s="11">
        <f t="shared" si="70"/>
        <v>-1.8158600434171834E-2</v>
      </c>
      <c r="BW66" s="11">
        <f t="shared" si="71"/>
        <v>-7.4390760039501735E-2</v>
      </c>
    </row>
    <row r="67" spans="1:75" ht="18.75" x14ac:dyDescent="0.3">
      <c r="A67" s="195">
        <v>41760</v>
      </c>
      <c r="B67" s="187">
        <v>1918.079</v>
      </c>
      <c r="C67" s="187">
        <v>1509.086</v>
      </c>
      <c r="D67" s="187">
        <v>32.316000000000003</v>
      </c>
      <c r="E67" s="187">
        <v>73.123000000000005</v>
      </c>
      <c r="F67" s="187">
        <v>96.242999999999995</v>
      </c>
      <c r="G67" s="187">
        <v>494.43599999999998</v>
      </c>
      <c r="H67" s="187">
        <v>71.632999999999996</v>
      </c>
      <c r="I67" s="187">
        <v>134.15</v>
      </c>
      <c r="J67" s="187">
        <v>27.131</v>
      </c>
      <c r="K67" s="187">
        <v>52.55</v>
      </c>
      <c r="L67" s="187">
        <v>35.612000000000002</v>
      </c>
      <c r="M67" s="187">
        <v>30.501999999999999</v>
      </c>
      <c r="N67" s="187">
        <v>238.81899999999999</v>
      </c>
      <c r="O67" s="187">
        <v>104.01300000000001</v>
      </c>
      <c r="P67" s="187">
        <v>101.32899999999999</v>
      </c>
      <c r="Q67" s="187">
        <v>101.8</v>
      </c>
      <c r="R67" s="187">
        <v>110.679</v>
      </c>
      <c r="S67" s="187">
        <v>81.433999999999997</v>
      </c>
      <c r="T67" s="187">
        <v>57.02</v>
      </c>
      <c r="U67" s="187">
        <v>61.978999999999999</v>
      </c>
      <c r="V67" s="187">
        <v>494.608</v>
      </c>
      <c r="W67" s="187">
        <v>52.148000000000003</v>
      </c>
      <c r="X67" s="187">
        <v>38.210999999999999</v>
      </c>
      <c r="Y67" s="188">
        <v>159.89099999999999</v>
      </c>
      <c r="Z67" s="195">
        <v>41760</v>
      </c>
      <c r="AA67" s="12">
        <f t="shared" si="24"/>
        <v>1.5869999999999891</v>
      </c>
      <c r="AB67" s="12">
        <f t="shared" si="25"/>
        <v>-7.0199999999999818</v>
      </c>
      <c r="AC67" s="12">
        <f t="shared" si="26"/>
        <v>-4.8999999999999488E-2</v>
      </c>
      <c r="AD67" s="12">
        <f t="shared" si="27"/>
        <v>3.6690000000000111</v>
      </c>
      <c r="AE67" s="12">
        <f t="shared" si="28"/>
        <v>2.8960000000000008</v>
      </c>
      <c r="AF67" s="12">
        <f t="shared" si="29"/>
        <v>-4.9879999999999995</v>
      </c>
      <c r="AG67" s="12">
        <f t="shared" si="30"/>
        <v>0.69699999999998852</v>
      </c>
      <c r="AH67" s="12">
        <f t="shared" si="31"/>
        <v>0.38300000000000978</v>
      </c>
      <c r="AI67" s="12">
        <f t="shared" si="32"/>
        <v>1.6780000000000008</v>
      </c>
      <c r="AJ67" s="12">
        <f t="shared" si="33"/>
        <v>-0.257000000000005</v>
      </c>
      <c r="AK67" s="12">
        <f t="shared" si="34"/>
        <v>-0.90399999999999636</v>
      </c>
      <c r="AL67" s="12">
        <f t="shared" si="35"/>
        <v>-1.213000000000001</v>
      </c>
      <c r="AM67" s="12">
        <f t="shared" si="36"/>
        <v>-4.092000000000013</v>
      </c>
      <c r="AN67" s="12">
        <f t="shared" si="37"/>
        <v>1.5150000000000006</v>
      </c>
      <c r="AO67" s="12">
        <f t="shared" si="38"/>
        <v>7.6119999999999948</v>
      </c>
      <c r="AP67" s="12">
        <f t="shared" si="39"/>
        <v>1.5769999999999982</v>
      </c>
      <c r="AQ67" s="12">
        <f t="shared" si="40"/>
        <v>4.9159999999999968</v>
      </c>
      <c r="AR67" s="12">
        <f t="shared" si="41"/>
        <v>-11.030000000000001</v>
      </c>
      <c r="AS67" s="12">
        <f t="shared" si="42"/>
        <v>0.95400000000000063</v>
      </c>
      <c r="AT67" s="12">
        <f t="shared" si="43"/>
        <v>0.93900000000000006</v>
      </c>
      <c r="AU67" s="12">
        <f t="shared" si="44"/>
        <v>-1.6240000000000236</v>
      </c>
      <c r="AV67" s="12">
        <f t="shared" si="45"/>
        <v>2.8719999999999999</v>
      </c>
      <c r="AW67" s="12">
        <f t="shared" si="46"/>
        <v>-1.1510000000000034</v>
      </c>
      <c r="AX67" s="12">
        <f t="shared" si="47"/>
        <v>-7.5630000000000166</v>
      </c>
      <c r="AY67" s="195">
        <v>41760</v>
      </c>
      <c r="AZ67" s="11">
        <f t="shared" si="48"/>
        <v>8.2807546287688716E-4</v>
      </c>
      <c r="BA67" s="11">
        <f t="shared" si="49"/>
        <v>-4.6302831068539829E-3</v>
      </c>
      <c r="BB67" s="11">
        <f t="shared" si="50"/>
        <v>-1.5139811524794711E-3</v>
      </c>
      <c r="BC67" s="11">
        <f t="shared" si="51"/>
        <v>5.2826331096841317E-2</v>
      </c>
      <c r="BD67" s="11">
        <f t="shared" si="52"/>
        <v>3.1024028624379918E-2</v>
      </c>
      <c r="BE67" s="11">
        <f t="shared" si="53"/>
        <v>-9.9875056064586687E-3</v>
      </c>
      <c r="BF67" s="11">
        <f t="shared" si="54"/>
        <v>9.8257584301340017E-3</v>
      </c>
      <c r="BG67" s="11">
        <f t="shared" si="55"/>
        <v>2.8631874827125259E-3</v>
      </c>
      <c r="BH67" s="11">
        <f t="shared" si="56"/>
        <v>6.5925431186893535E-2</v>
      </c>
      <c r="BI67" s="11">
        <f t="shared" si="57"/>
        <v>-4.8667790255080279E-3</v>
      </c>
      <c r="BJ67" s="11">
        <f t="shared" si="58"/>
        <v>-2.4756271223573156E-2</v>
      </c>
      <c r="BK67" s="11">
        <f t="shared" si="59"/>
        <v>-3.8246886331388952E-2</v>
      </c>
      <c r="BL67" s="11">
        <f t="shared" si="60"/>
        <v>-1.6845675988324982E-2</v>
      </c>
      <c r="BM67" s="11">
        <f t="shared" si="61"/>
        <v>1.4780776210267632E-2</v>
      </c>
      <c r="BN67" s="11">
        <f t="shared" si="62"/>
        <v>8.1223257253219661E-2</v>
      </c>
      <c r="BO67" s="11">
        <f t="shared" si="63"/>
        <v>1.5734911148139741E-2</v>
      </c>
      <c r="BP67" s="11">
        <f t="shared" si="64"/>
        <v>4.6481283624707936E-2</v>
      </c>
      <c r="BQ67" s="11">
        <f t="shared" si="65"/>
        <v>-0.11928966949299191</v>
      </c>
      <c r="BR67" s="11">
        <f t="shared" si="66"/>
        <v>1.701566011486455E-2</v>
      </c>
      <c r="BS67" s="11">
        <f t="shared" si="67"/>
        <v>1.5383355176933122E-2</v>
      </c>
      <c r="BT67" s="11">
        <f t="shared" si="68"/>
        <v>-3.2726627867610825E-3</v>
      </c>
      <c r="BU67" s="11">
        <f t="shared" si="69"/>
        <v>5.8283951619449548E-2</v>
      </c>
      <c r="BV67" s="11">
        <f t="shared" si="70"/>
        <v>-2.9241400335348944E-2</v>
      </c>
      <c r="BW67" s="11">
        <f t="shared" si="71"/>
        <v>-4.5164642230105079E-2</v>
      </c>
    </row>
    <row r="68" spans="1:75" ht="18.75" x14ac:dyDescent="0.3">
      <c r="A68" s="195">
        <v>41791</v>
      </c>
      <c r="B68" s="187">
        <v>1913.297</v>
      </c>
      <c r="C68" s="187">
        <v>1506.242</v>
      </c>
      <c r="D68" s="187">
        <v>32.061999999999998</v>
      </c>
      <c r="E68" s="187">
        <v>73.531000000000006</v>
      </c>
      <c r="F68" s="187">
        <v>96.905000000000001</v>
      </c>
      <c r="G68" s="187">
        <v>493.11900000000003</v>
      </c>
      <c r="H68" s="187">
        <v>71.454999999999998</v>
      </c>
      <c r="I68" s="187">
        <v>134.74299999999999</v>
      </c>
      <c r="J68" s="187">
        <v>27.274999999999999</v>
      </c>
      <c r="K68" s="187">
        <v>53.564</v>
      </c>
      <c r="L68" s="187">
        <v>35.779000000000003</v>
      </c>
      <c r="M68" s="187">
        <v>29.838000000000001</v>
      </c>
      <c r="N68" s="187">
        <v>238.32900000000001</v>
      </c>
      <c r="O68" s="187">
        <v>104.46299999999999</v>
      </c>
      <c r="P68" s="187">
        <v>101.764</v>
      </c>
      <c r="Q68" s="187">
        <v>101.491</v>
      </c>
      <c r="R68" s="187">
        <v>111.316</v>
      </c>
      <c r="S68" s="187">
        <v>81.307000000000002</v>
      </c>
      <c r="T68" s="187">
        <v>57.494999999999997</v>
      </c>
      <c r="U68" s="187">
        <v>61.558999999999997</v>
      </c>
      <c r="V68" s="187">
        <v>494.94400000000002</v>
      </c>
      <c r="W68" s="187">
        <v>52.445</v>
      </c>
      <c r="X68" s="187">
        <v>38.078000000000003</v>
      </c>
      <c r="Y68" s="188">
        <v>164.21199999999999</v>
      </c>
      <c r="Z68" s="195">
        <v>41791</v>
      </c>
      <c r="AA68" s="12">
        <f t="shared" si="24"/>
        <v>4.7329999999999472</v>
      </c>
      <c r="AB68" s="12">
        <f t="shared" si="25"/>
        <v>-7.2290000000000418</v>
      </c>
      <c r="AC68" s="12">
        <f t="shared" si="26"/>
        <v>-8.0000000000026716E-3</v>
      </c>
      <c r="AD68" s="12">
        <f t="shared" si="27"/>
        <v>3.335000000000008</v>
      </c>
      <c r="AE68" s="12">
        <f t="shared" si="28"/>
        <v>4.2169999999999987</v>
      </c>
      <c r="AF68" s="12">
        <f t="shared" si="29"/>
        <v>-4.5839999999999463</v>
      </c>
      <c r="AG68" s="12">
        <f t="shared" si="30"/>
        <v>0.76099999999999568</v>
      </c>
      <c r="AH68" s="12">
        <f t="shared" si="31"/>
        <v>0.44599999999999795</v>
      </c>
      <c r="AI68" s="12">
        <f t="shared" si="32"/>
        <v>1.8759999999999977</v>
      </c>
      <c r="AJ68" s="12">
        <f t="shared" si="33"/>
        <v>4.5999999999999375E-2</v>
      </c>
      <c r="AK68" s="12">
        <f t="shared" si="34"/>
        <v>-0.68799999999999528</v>
      </c>
      <c r="AL68" s="12">
        <f t="shared" si="35"/>
        <v>-1.1690000000000005</v>
      </c>
      <c r="AM68" s="12">
        <f t="shared" si="36"/>
        <v>-0.53499999999999659</v>
      </c>
      <c r="AN68" s="12">
        <f t="shared" si="37"/>
        <v>1.3719999999999999</v>
      </c>
      <c r="AO68" s="12">
        <f t="shared" si="38"/>
        <v>7.9189999999999969</v>
      </c>
      <c r="AP68" s="12">
        <f t="shared" si="39"/>
        <v>1.6170000000000044</v>
      </c>
      <c r="AQ68" s="12">
        <f t="shared" si="40"/>
        <v>5.7540000000000049</v>
      </c>
      <c r="AR68" s="12">
        <f t="shared" si="41"/>
        <v>-10.061999999999998</v>
      </c>
      <c r="AS68" s="12">
        <f t="shared" si="42"/>
        <v>1.5700000000000003</v>
      </c>
      <c r="AT68" s="12">
        <f t="shared" si="43"/>
        <v>1.8499999999999943</v>
      </c>
      <c r="AU68" s="12">
        <f t="shared" si="44"/>
        <v>0.99500000000000455</v>
      </c>
      <c r="AV68" s="12">
        <f t="shared" si="45"/>
        <v>3.1950000000000003</v>
      </c>
      <c r="AW68" s="12">
        <f t="shared" si="46"/>
        <v>-1.2769999999999939</v>
      </c>
      <c r="AX68" s="12">
        <f t="shared" si="47"/>
        <v>-4.3250000000000171</v>
      </c>
      <c r="AY68" s="195">
        <v>41791</v>
      </c>
      <c r="AZ68" s="11">
        <f t="shared" si="48"/>
        <v>2.4798749216687899E-3</v>
      </c>
      <c r="BA68" s="11">
        <f t="shared" si="49"/>
        <v>-4.7764377381529499E-3</v>
      </c>
      <c r="BB68" s="11">
        <f t="shared" si="50"/>
        <v>-2.494543186779552E-4</v>
      </c>
      <c r="BC68" s="11">
        <f t="shared" si="51"/>
        <v>4.7509829619921451E-2</v>
      </c>
      <c r="BD68" s="11">
        <f t="shared" si="52"/>
        <v>4.5496720179527106E-2</v>
      </c>
      <c r="BE68" s="11">
        <f t="shared" si="53"/>
        <v>-9.2103121741278215E-3</v>
      </c>
      <c r="BF68" s="11">
        <f t="shared" si="54"/>
        <v>1.0764704218179766E-2</v>
      </c>
      <c r="BG68" s="11">
        <f t="shared" si="55"/>
        <v>3.3209974906363016E-3</v>
      </c>
      <c r="BH68" s="11">
        <f t="shared" si="56"/>
        <v>7.3861175636835918E-2</v>
      </c>
      <c r="BI68" s="11">
        <f t="shared" si="57"/>
        <v>8.5952389850141309E-4</v>
      </c>
      <c r="BJ68" s="11">
        <f t="shared" si="58"/>
        <v>-1.8866372336633019E-2</v>
      </c>
      <c r="BK68" s="11">
        <f t="shared" si="59"/>
        <v>-3.770116425323311E-2</v>
      </c>
      <c r="BL68" s="11">
        <f t="shared" si="60"/>
        <v>-2.2397682363185512E-3</v>
      </c>
      <c r="BM68" s="11">
        <f t="shared" si="61"/>
        <v>1.3308630239303065E-2</v>
      </c>
      <c r="BN68" s="11">
        <f t="shared" si="62"/>
        <v>8.4383824391283557E-2</v>
      </c>
      <c r="BO68" s="11">
        <f t="shared" si="63"/>
        <v>1.6190399903878827E-2</v>
      </c>
      <c r="BP68" s="11">
        <f t="shared" si="64"/>
        <v>5.4508251075197522E-2</v>
      </c>
      <c r="BQ68" s="11">
        <f t="shared" si="65"/>
        <v>-0.11012487824097883</v>
      </c>
      <c r="BR68" s="11">
        <f t="shared" si="66"/>
        <v>2.8073312472060907E-2</v>
      </c>
      <c r="BS68" s="11">
        <f t="shared" si="67"/>
        <v>3.0983603811820526E-2</v>
      </c>
      <c r="BT68" s="11">
        <f t="shared" si="68"/>
        <v>2.0143780025874136E-3</v>
      </c>
      <c r="BU68" s="11">
        <f t="shared" si="69"/>
        <v>6.4873096446700584E-2</v>
      </c>
      <c r="BV68" s="11">
        <f t="shared" si="70"/>
        <v>-3.2448227671197927E-2</v>
      </c>
      <c r="BW68" s="11">
        <f t="shared" si="71"/>
        <v>-2.5662020802553864E-2</v>
      </c>
    </row>
    <row r="69" spans="1:75" ht="18.75" x14ac:dyDescent="0.3">
      <c r="A69" s="195">
        <v>41821</v>
      </c>
      <c r="B69" s="187">
        <v>1911.1079999999999</v>
      </c>
      <c r="C69" s="187">
        <v>1508.356</v>
      </c>
      <c r="D69" s="187">
        <v>31.939</v>
      </c>
      <c r="E69" s="187">
        <v>73.605000000000004</v>
      </c>
      <c r="F69" s="187">
        <v>97.13</v>
      </c>
      <c r="G69" s="187">
        <v>493.77800000000002</v>
      </c>
      <c r="H69" s="187">
        <v>71.323999999999998</v>
      </c>
      <c r="I69" s="187">
        <v>134.38300000000001</v>
      </c>
      <c r="J69" s="187">
        <v>27.242000000000001</v>
      </c>
      <c r="K69" s="187">
        <v>54.13</v>
      </c>
      <c r="L69" s="187">
        <v>35.826999999999998</v>
      </c>
      <c r="M69" s="187">
        <v>29.367999999999999</v>
      </c>
      <c r="N69" s="187">
        <v>238.66499999999999</v>
      </c>
      <c r="O69" s="187">
        <v>105.095</v>
      </c>
      <c r="P69" s="187">
        <v>103.574</v>
      </c>
      <c r="Q69" s="187">
        <v>103.068</v>
      </c>
      <c r="R69" s="187">
        <v>111.628</v>
      </c>
      <c r="S69" s="187">
        <v>80.968000000000004</v>
      </c>
      <c r="T69" s="187">
        <v>57.249000000000002</v>
      </c>
      <c r="U69" s="187">
        <v>61.164000000000001</v>
      </c>
      <c r="V69" s="187">
        <v>494.35599999999999</v>
      </c>
      <c r="W69" s="187">
        <v>52.988999999999997</v>
      </c>
      <c r="X69" s="187">
        <v>38.484999999999999</v>
      </c>
      <c r="Y69" s="188">
        <v>165.06399999999999</v>
      </c>
      <c r="Z69" s="195">
        <v>41821</v>
      </c>
      <c r="AA69" s="12">
        <f t="shared" si="24"/>
        <v>1.7010000000000218</v>
      </c>
      <c r="AB69" s="12">
        <f t="shared" si="25"/>
        <v>-9.6169999999999618</v>
      </c>
      <c r="AC69" s="12">
        <f t="shared" si="26"/>
        <v>0.11400000000000077</v>
      </c>
      <c r="AD69" s="12">
        <f t="shared" si="27"/>
        <v>2.6030000000000086</v>
      </c>
      <c r="AE69" s="12">
        <f t="shared" si="28"/>
        <v>3.9320000000000022</v>
      </c>
      <c r="AF69" s="12">
        <f t="shared" si="29"/>
        <v>-5.5809999999999604</v>
      </c>
      <c r="AG69" s="12">
        <f t="shared" si="30"/>
        <v>0.5519999999999925</v>
      </c>
      <c r="AH69" s="12">
        <f t="shared" si="31"/>
        <v>-0.22499999999999432</v>
      </c>
      <c r="AI69" s="12">
        <f t="shared" si="32"/>
        <v>1.4550000000000018</v>
      </c>
      <c r="AJ69" s="12">
        <f t="shared" si="33"/>
        <v>0.29299999999999926</v>
      </c>
      <c r="AK69" s="12">
        <f t="shared" si="34"/>
        <v>-0.61700000000000443</v>
      </c>
      <c r="AL69" s="12">
        <f t="shared" si="35"/>
        <v>-1.1720000000000006</v>
      </c>
      <c r="AM69" s="12">
        <f t="shared" si="36"/>
        <v>-0.34399999999999409</v>
      </c>
      <c r="AN69" s="12">
        <f t="shared" si="37"/>
        <v>1.4749999999999943</v>
      </c>
      <c r="AO69" s="12">
        <f t="shared" si="38"/>
        <v>7.507000000000005</v>
      </c>
      <c r="AP69" s="12">
        <f t="shared" si="39"/>
        <v>2.0619999999999976</v>
      </c>
      <c r="AQ69" s="12">
        <f t="shared" si="40"/>
        <v>5.3010000000000019</v>
      </c>
      <c r="AR69" s="12">
        <f t="shared" si="41"/>
        <v>-9.6679999999999922</v>
      </c>
      <c r="AS69" s="12">
        <f t="shared" si="42"/>
        <v>1.0860000000000056</v>
      </c>
      <c r="AT69" s="12">
        <f t="shared" si="43"/>
        <v>1.8640000000000043</v>
      </c>
      <c r="AU69" s="12">
        <f t="shared" si="44"/>
        <v>0.98399999999998045</v>
      </c>
      <c r="AV69" s="12">
        <f t="shared" si="45"/>
        <v>3.5619999999999976</v>
      </c>
      <c r="AW69" s="12">
        <f t="shared" si="46"/>
        <v>-1.2520000000000024</v>
      </c>
      <c r="AX69" s="12">
        <f t="shared" si="47"/>
        <v>-3.5010000000000048</v>
      </c>
      <c r="AY69" s="195">
        <v>41821</v>
      </c>
      <c r="AZ69" s="11">
        <f t="shared" si="48"/>
        <v>8.9085250027887142E-4</v>
      </c>
      <c r="BA69" s="11">
        <f t="shared" si="49"/>
        <v>-6.3354223032952017E-3</v>
      </c>
      <c r="BB69" s="11">
        <f t="shared" si="50"/>
        <v>3.5820895522389318E-3</v>
      </c>
      <c r="BC69" s="11">
        <f t="shared" si="51"/>
        <v>3.6660939128475345E-2</v>
      </c>
      <c r="BD69" s="11">
        <f t="shared" si="52"/>
        <v>4.2189746561084984E-2</v>
      </c>
      <c r="BE69" s="11">
        <f t="shared" si="53"/>
        <v>-1.11763280525633E-2</v>
      </c>
      <c r="BF69" s="11">
        <f t="shared" si="54"/>
        <v>7.7996947945513373E-3</v>
      </c>
      <c r="BG69" s="11">
        <f t="shared" si="55"/>
        <v>-1.6715202662546114E-3</v>
      </c>
      <c r="BH69" s="11">
        <f t="shared" si="56"/>
        <v>5.6423779423740772E-2</v>
      </c>
      <c r="BI69" s="11">
        <f t="shared" si="57"/>
        <v>5.4423537715697634E-3</v>
      </c>
      <c r="BJ69" s="11">
        <f t="shared" si="58"/>
        <v>-1.6930084513225863E-2</v>
      </c>
      <c r="BK69" s="11">
        <f t="shared" si="59"/>
        <v>-3.8375900458415213E-2</v>
      </c>
      <c r="BL69" s="11">
        <f t="shared" si="60"/>
        <v>-1.439276345242213E-3</v>
      </c>
      <c r="BM69" s="11">
        <f t="shared" si="61"/>
        <v>1.4234703725149567E-2</v>
      </c>
      <c r="BN69" s="11">
        <f t="shared" si="62"/>
        <v>7.8143379100003241E-2</v>
      </c>
      <c r="BO69" s="11">
        <f t="shared" si="63"/>
        <v>2.0414628833930637E-2</v>
      </c>
      <c r="BP69" s="11">
        <f t="shared" si="64"/>
        <v>4.9855634034629004E-2</v>
      </c>
      <c r="BQ69" s="11">
        <f t="shared" si="65"/>
        <v>-0.10666843196963671</v>
      </c>
      <c r="BR69" s="11">
        <f t="shared" si="66"/>
        <v>1.9336573900966991E-2</v>
      </c>
      <c r="BS69" s="11">
        <f t="shared" si="67"/>
        <v>3.1433389544688106E-2</v>
      </c>
      <c r="BT69" s="11">
        <f t="shared" si="68"/>
        <v>1.9944382737568933E-3</v>
      </c>
      <c r="BU69" s="11">
        <f t="shared" si="69"/>
        <v>7.206587492665939E-2</v>
      </c>
      <c r="BV69" s="11">
        <f t="shared" si="70"/>
        <v>-3.1507159574200472E-2</v>
      </c>
      <c r="BW69" s="11">
        <f t="shared" si="71"/>
        <v>-2.0769436122563989E-2</v>
      </c>
    </row>
    <row r="70" spans="1:75" ht="18.75" x14ac:dyDescent="0.3">
      <c r="A70" s="195">
        <v>41852</v>
      </c>
      <c r="B70" s="187">
        <v>1909.306</v>
      </c>
      <c r="C70" s="187">
        <v>1511.7270000000001</v>
      </c>
      <c r="D70" s="187">
        <v>31.593</v>
      </c>
      <c r="E70" s="187">
        <v>73.635000000000005</v>
      </c>
      <c r="F70" s="187">
        <v>97.674999999999997</v>
      </c>
      <c r="G70" s="187">
        <v>492.75299999999999</v>
      </c>
      <c r="H70" s="187">
        <v>72.040999999999997</v>
      </c>
      <c r="I70" s="187">
        <v>134.928</v>
      </c>
      <c r="J70" s="187">
        <v>25.716000000000001</v>
      </c>
      <c r="K70" s="187">
        <v>55.481999999999999</v>
      </c>
      <c r="L70" s="187">
        <v>35.817999999999998</v>
      </c>
      <c r="M70" s="187">
        <v>29.413</v>
      </c>
      <c r="N70" s="187">
        <v>237.428</v>
      </c>
      <c r="O70" s="187">
        <v>103.541</v>
      </c>
      <c r="P70" s="187">
        <v>104.151</v>
      </c>
      <c r="Q70" s="187">
        <v>102.846</v>
      </c>
      <c r="R70" s="187">
        <v>111.925</v>
      </c>
      <c r="S70" s="187">
        <v>81.022000000000006</v>
      </c>
      <c r="T70" s="187">
        <v>57.34</v>
      </c>
      <c r="U70" s="187">
        <v>61.347000000000001</v>
      </c>
      <c r="V70" s="187">
        <v>494.19499999999999</v>
      </c>
      <c r="W70" s="187">
        <v>51.043999999999997</v>
      </c>
      <c r="X70" s="187">
        <v>39.070999999999998</v>
      </c>
      <c r="Y70" s="188">
        <v>162.87299999999999</v>
      </c>
      <c r="Z70" s="195">
        <v>41852</v>
      </c>
      <c r="AA70" s="12">
        <f t="shared" si="24"/>
        <v>-11.350999999999885</v>
      </c>
      <c r="AB70" s="12">
        <f t="shared" si="25"/>
        <v>-4.9379999999998745</v>
      </c>
      <c r="AC70" s="12">
        <f t="shared" si="26"/>
        <v>-0.39100000000000179</v>
      </c>
      <c r="AD70" s="12">
        <f t="shared" si="27"/>
        <v>0.78300000000000125</v>
      </c>
      <c r="AE70" s="12">
        <f t="shared" si="28"/>
        <v>3.5339999999999918</v>
      </c>
      <c r="AF70" s="12">
        <f t="shared" si="29"/>
        <v>-6.6539999999999964</v>
      </c>
      <c r="AG70" s="12">
        <f t="shared" si="30"/>
        <v>0.51699999999999591</v>
      </c>
      <c r="AH70" s="12">
        <f t="shared" si="31"/>
        <v>-0.48599999999999</v>
      </c>
      <c r="AI70" s="12">
        <f t="shared" si="32"/>
        <v>-0.45100000000000051</v>
      </c>
      <c r="AJ70" s="12">
        <f t="shared" si="33"/>
        <v>9.5999999999996533E-2</v>
      </c>
      <c r="AK70" s="12">
        <f t="shared" si="34"/>
        <v>-0.73100000000000165</v>
      </c>
      <c r="AL70" s="12">
        <f t="shared" si="35"/>
        <v>-0.59600000000000009</v>
      </c>
      <c r="AM70" s="12">
        <f t="shared" si="36"/>
        <v>-2.1949999999999932</v>
      </c>
      <c r="AN70" s="12">
        <f t="shared" si="37"/>
        <v>0.84900000000000375</v>
      </c>
      <c r="AO70" s="12">
        <f t="shared" si="38"/>
        <v>7.3439999999999941</v>
      </c>
      <c r="AP70" s="12">
        <f t="shared" si="39"/>
        <v>1.9780000000000086</v>
      </c>
      <c r="AQ70" s="12">
        <f t="shared" si="40"/>
        <v>4.5889999999999986</v>
      </c>
      <c r="AR70" s="12">
        <f t="shared" si="41"/>
        <v>-7.8769999999999953</v>
      </c>
      <c r="AS70" s="12">
        <f t="shared" si="42"/>
        <v>0.92200000000000415</v>
      </c>
      <c r="AT70" s="12">
        <f t="shared" si="43"/>
        <v>1.7710000000000008</v>
      </c>
      <c r="AU70" s="12">
        <f t="shared" si="44"/>
        <v>-0.36599999999998545</v>
      </c>
      <c r="AV70" s="12">
        <f t="shared" si="45"/>
        <v>1.6359999999999957</v>
      </c>
      <c r="AW70" s="12">
        <f t="shared" si="46"/>
        <v>-1.3800000000000026</v>
      </c>
      <c r="AX70" s="12">
        <f t="shared" si="47"/>
        <v>-2.6980000000000075</v>
      </c>
      <c r="AY70" s="195">
        <v>41852</v>
      </c>
      <c r="AZ70" s="11">
        <f t="shared" si="48"/>
        <v>-5.9099568533058644E-3</v>
      </c>
      <c r="BA70" s="11">
        <f t="shared" si="49"/>
        <v>-3.255827753656737E-3</v>
      </c>
      <c r="BB70" s="11">
        <f t="shared" si="50"/>
        <v>-1.2224862431215677E-2</v>
      </c>
      <c r="BC70" s="11">
        <f t="shared" si="51"/>
        <v>1.0747817492999578E-2</v>
      </c>
      <c r="BD70" s="11">
        <f t="shared" si="52"/>
        <v>3.7539435527559561E-2</v>
      </c>
      <c r="BE70" s="11">
        <f t="shared" si="53"/>
        <v>-1.3323802029206577E-2</v>
      </c>
      <c r="BF70" s="11">
        <f t="shared" si="54"/>
        <v>7.2283429338402261E-3</v>
      </c>
      <c r="BG70" s="11">
        <f t="shared" si="55"/>
        <v>-3.588993752492331E-3</v>
      </c>
      <c r="BH70" s="11">
        <f t="shared" si="56"/>
        <v>-1.7235449229946131E-2</v>
      </c>
      <c r="BI70" s="11">
        <f t="shared" si="57"/>
        <v>1.7332900010833541E-3</v>
      </c>
      <c r="BJ70" s="11">
        <f t="shared" si="58"/>
        <v>-2.0000547210594077E-2</v>
      </c>
      <c r="BK70" s="11">
        <f t="shared" si="59"/>
        <v>-1.986070845413046E-2</v>
      </c>
      <c r="BL70" s="11">
        <f t="shared" si="60"/>
        <v>-9.1602225162025208E-3</v>
      </c>
      <c r="BM70" s="11">
        <f t="shared" si="61"/>
        <v>8.2674405016944785E-3</v>
      </c>
      <c r="BN70" s="11">
        <f t="shared" si="62"/>
        <v>7.5862282686169236E-2</v>
      </c>
      <c r="BO70" s="11">
        <f t="shared" si="63"/>
        <v>1.9609787048419758E-2</v>
      </c>
      <c r="BP70" s="11">
        <f t="shared" si="64"/>
        <v>4.2753596183945808E-2</v>
      </c>
      <c r="BQ70" s="11">
        <f t="shared" si="65"/>
        <v>-8.8606171048043247E-2</v>
      </c>
      <c r="BR70" s="11">
        <f t="shared" si="66"/>
        <v>1.6342302102166029E-2</v>
      </c>
      <c r="BS70" s="11">
        <f t="shared" si="67"/>
        <v>2.9726735598227583E-2</v>
      </c>
      <c r="BT70" s="11">
        <f t="shared" si="68"/>
        <v>-7.4005026680223907E-4</v>
      </c>
      <c r="BU70" s="11">
        <f t="shared" si="69"/>
        <v>3.3112046632124192E-2</v>
      </c>
      <c r="BV70" s="11">
        <f t="shared" si="70"/>
        <v>-3.4115349435119069E-2</v>
      </c>
      <c r="BW70" s="11">
        <f t="shared" si="71"/>
        <v>-1.6295124146136764E-2</v>
      </c>
    </row>
    <row r="71" spans="1:75" ht="18.75" x14ac:dyDescent="0.3">
      <c r="A71" s="195">
        <v>41883</v>
      </c>
      <c r="B71" s="187">
        <v>1914.915</v>
      </c>
      <c r="C71" s="187">
        <v>1515.8320000000001</v>
      </c>
      <c r="D71" s="187">
        <v>31.245999999999999</v>
      </c>
      <c r="E71" s="187">
        <v>73.677999999999997</v>
      </c>
      <c r="F71" s="187">
        <v>98.683000000000007</v>
      </c>
      <c r="G71" s="187">
        <v>492.78100000000001</v>
      </c>
      <c r="H71" s="187">
        <v>72.816000000000003</v>
      </c>
      <c r="I71" s="187">
        <v>136.80600000000001</v>
      </c>
      <c r="J71" s="187">
        <v>25.896999999999998</v>
      </c>
      <c r="K71" s="187">
        <v>57.323</v>
      </c>
      <c r="L71" s="187">
        <v>35.988999999999997</v>
      </c>
      <c r="M71" s="187">
        <v>29.31</v>
      </c>
      <c r="N71" s="187">
        <v>237.054</v>
      </c>
      <c r="O71" s="187">
        <v>102.13800000000001</v>
      </c>
      <c r="P71" s="187">
        <v>104.44199999999999</v>
      </c>
      <c r="Q71" s="187">
        <v>102.527</v>
      </c>
      <c r="R71" s="187">
        <v>116.886</v>
      </c>
      <c r="S71" s="187">
        <v>81.061000000000007</v>
      </c>
      <c r="T71" s="187">
        <v>57.600999999999999</v>
      </c>
      <c r="U71" s="187">
        <v>62.094000000000001</v>
      </c>
      <c r="V71" s="187">
        <v>494.36500000000001</v>
      </c>
      <c r="W71" s="187">
        <v>51.039000000000001</v>
      </c>
      <c r="X71" s="187">
        <v>39.622</v>
      </c>
      <c r="Y71" s="188">
        <v>162.93100000000001</v>
      </c>
      <c r="Z71" s="195">
        <v>41883</v>
      </c>
      <c r="AA71" s="12">
        <f t="shared" si="24"/>
        <v>-4.4960000000000946</v>
      </c>
      <c r="AB71" s="12">
        <f t="shared" si="25"/>
        <v>-0.3409999999998945</v>
      </c>
      <c r="AC71" s="12">
        <f t="shared" si="26"/>
        <v>-0.13300000000000267</v>
      </c>
      <c r="AD71" s="12">
        <f t="shared" si="27"/>
        <v>0.98000000000000398</v>
      </c>
      <c r="AE71" s="12">
        <f t="shared" si="28"/>
        <v>4.01400000000001</v>
      </c>
      <c r="AF71" s="12">
        <f t="shared" si="29"/>
        <v>-7.6150000000000091</v>
      </c>
      <c r="AG71" s="12">
        <f t="shared" si="30"/>
        <v>1.5870000000000033</v>
      </c>
      <c r="AH71" s="12">
        <f t="shared" si="31"/>
        <v>1.8030000000000257</v>
      </c>
      <c r="AI71" s="12">
        <f t="shared" si="32"/>
        <v>-0.20400000000000063</v>
      </c>
      <c r="AJ71" s="12">
        <f t="shared" si="33"/>
        <v>0.85600000000000165</v>
      </c>
      <c r="AK71" s="12">
        <f t="shared" si="34"/>
        <v>-0.27600000000000335</v>
      </c>
      <c r="AL71" s="12">
        <f t="shared" si="35"/>
        <v>-0.2170000000000023</v>
      </c>
      <c r="AM71" s="12">
        <f t="shared" si="36"/>
        <v>-1.3569999999999993</v>
      </c>
      <c r="AN71" s="12">
        <f t="shared" si="37"/>
        <v>1.3580000000000041</v>
      </c>
      <c r="AO71" s="12">
        <f t="shared" si="38"/>
        <v>7.8259999999999934</v>
      </c>
      <c r="AP71" s="12">
        <f t="shared" si="39"/>
        <v>2.453000000000003</v>
      </c>
      <c r="AQ71" s="12">
        <f t="shared" si="40"/>
        <v>7.4080000000000013</v>
      </c>
      <c r="AR71" s="12">
        <f t="shared" si="41"/>
        <v>-6.2879999999999967</v>
      </c>
      <c r="AS71" s="12">
        <f t="shared" si="42"/>
        <v>1.1199999999999974</v>
      </c>
      <c r="AT71" s="12">
        <f t="shared" si="43"/>
        <v>1.919000000000004</v>
      </c>
      <c r="AU71" s="12">
        <f t="shared" si="44"/>
        <v>0.90699999999998226</v>
      </c>
      <c r="AV71" s="12">
        <f t="shared" si="45"/>
        <v>1.7330000000000041</v>
      </c>
      <c r="AW71" s="12">
        <f t="shared" si="46"/>
        <v>-1.2430000000000021</v>
      </c>
      <c r="AX71" s="12">
        <f t="shared" si="47"/>
        <v>-0.59799999999998477</v>
      </c>
      <c r="AY71" s="195">
        <v>41883</v>
      </c>
      <c r="AZ71" s="11">
        <f t="shared" si="48"/>
        <v>-2.3423852421394775E-3</v>
      </c>
      <c r="BA71" s="11">
        <f t="shared" si="49"/>
        <v>-2.2490837127420171E-4</v>
      </c>
      <c r="BB71" s="11">
        <f t="shared" si="50"/>
        <v>-4.2385034577265834E-3</v>
      </c>
      <c r="BC71" s="11">
        <f t="shared" si="51"/>
        <v>1.3480425871413404E-2</v>
      </c>
      <c r="BD71" s="11">
        <f t="shared" si="52"/>
        <v>4.2400363371325467E-2</v>
      </c>
      <c r="BE71" s="11">
        <f t="shared" si="53"/>
        <v>-1.5217947385670616E-2</v>
      </c>
      <c r="BF71" s="11">
        <f t="shared" si="54"/>
        <v>2.2280251021353781E-2</v>
      </c>
      <c r="BG71" s="11">
        <f t="shared" si="55"/>
        <v>1.3355258772027589E-2</v>
      </c>
      <c r="BH71" s="11">
        <f t="shared" si="56"/>
        <v>-7.8157924983717209E-3</v>
      </c>
      <c r="BI71" s="11">
        <f t="shared" si="57"/>
        <v>1.5159296580303572E-2</v>
      </c>
      <c r="BJ71" s="11">
        <f t="shared" si="58"/>
        <v>-7.6106438715015656E-3</v>
      </c>
      <c r="BK71" s="11">
        <f t="shared" si="59"/>
        <v>-7.3492058116301218E-3</v>
      </c>
      <c r="BL71" s="11">
        <f t="shared" si="60"/>
        <v>-5.6918514665850184E-3</v>
      </c>
      <c r="BM71" s="11">
        <f t="shared" si="61"/>
        <v>1.3474895812661369E-2</v>
      </c>
      <c r="BN71" s="11">
        <f t="shared" si="62"/>
        <v>8.1001076426264751E-2</v>
      </c>
      <c r="BO71" s="11">
        <f t="shared" si="63"/>
        <v>2.451186122269533E-2</v>
      </c>
      <c r="BP71" s="11">
        <f t="shared" si="64"/>
        <v>6.7666563145106773E-2</v>
      </c>
      <c r="BQ71" s="11">
        <f t="shared" si="65"/>
        <v>-7.1987086286047886E-2</v>
      </c>
      <c r="BR71" s="11">
        <f t="shared" si="66"/>
        <v>1.982967723659268E-2</v>
      </c>
      <c r="BS71" s="11">
        <f t="shared" si="67"/>
        <v>3.1890319900290898E-2</v>
      </c>
      <c r="BT71" s="11">
        <f t="shared" si="68"/>
        <v>1.8380490335550004E-3</v>
      </c>
      <c r="BU71" s="11">
        <f t="shared" si="69"/>
        <v>3.5147852188374795E-2</v>
      </c>
      <c r="BV71" s="11">
        <f t="shared" si="70"/>
        <v>-3.0417227456258411E-2</v>
      </c>
      <c r="BW71" s="11">
        <f t="shared" si="71"/>
        <v>-3.6568437402538789E-3</v>
      </c>
    </row>
    <row r="72" spans="1:75" ht="18.75" x14ac:dyDescent="0.3">
      <c r="A72" s="195">
        <v>41913</v>
      </c>
      <c r="B72" s="187">
        <v>1925.788</v>
      </c>
      <c r="C72" s="187">
        <v>1519.741</v>
      </c>
      <c r="D72" s="187">
        <v>31.97</v>
      </c>
      <c r="E72" s="187">
        <v>73.677999999999997</v>
      </c>
      <c r="F72" s="187">
        <v>99.590999999999994</v>
      </c>
      <c r="G72" s="187">
        <v>494.71199999999999</v>
      </c>
      <c r="H72" s="187">
        <v>73.358000000000004</v>
      </c>
      <c r="I72" s="187">
        <v>143.077</v>
      </c>
      <c r="J72" s="187">
        <v>26.087</v>
      </c>
      <c r="K72" s="187">
        <v>58.238999999999997</v>
      </c>
      <c r="L72" s="187">
        <v>36.317999999999998</v>
      </c>
      <c r="M72" s="187">
        <v>29.356000000000002</v>
      </c>
      <c r="N72" s="187">
        <v>239.89</v>
      </c>
      <c r="O72" s="187">
        <v>100.672</v>
      </c>
      <c r="P72" s="187">
        <v>105.664</v>
      </c>
      <c r="Q72" s="187">
        <v>102.992</v>
      </c>
      <c r="R72" s="187">
        <v>118.127</v>
      </c>
      <c r="S72" s="187">
        <v>81.882999999999996</v>
      </c>
      <c r="T72" s="187">
        <v>57.604999999999997</v>
      </c>
      <c r="U72" s="187">
        <v>63.070999999999998</v>
      </c>
      <c r="V72" s="187">
        <v>496.22199999999998</v>
      </c>
      <c r="W72" s="187">
        <v>50.755000000000003</v>
      </c>
      <c r="X72" s="187">
        <v>39.615000000000002</v>
      </c>
      <c r="Y72" s="188">
        <v>160.49199999999999</v>
      </c>
      <c r="Z72" s="195">
        <v>41913</v>
      </c>
      <c r="AA72" s="12">
        <f t="shared" si="24"/>
        <v>0.10799999999994725</v>
      </c>
      <c r="AB72" s="12">
        <f t="shared" si="25"/>
        <v>-2.9449999999999363</v>
      </c>
      <c r="AC72" s="12">
        <f t="shared" si="26"/>
        <v>0.3349999999999973</v>
      </c>
      <c r="AD72" s="12">
        <f t="shared" si="27"/>
        <v>-6.6000000000002501E-2</v>
      </c>
      <c r="AE72" s="12">
        <f t="shared" si="28"/>
        <v>3.5219999999999914</v>
      </c>
      <c r="AF72" s="12">
        <f t="shared" si="29"/>
        <v>-9.0389999999999873</v>
      </c>
      <c r="AG72" s="12">
        <f t="shared" si="30"/>
        <v>1.3149999999999977</v>
      </c>
      <c r="AH72" s="12">
        <f t="shared" si="31"/>
        <v>3.7299999999999898</v>
      </c>
      <c r="AI72" s="12">
        <f t="shared" si="32"/>
        <v>-1.0889999999999986</v>
      </c>
      <c r="AJ72" s="12">
        <f t="shared" si="33"/>
        <v>1.2179999999999964</v>
      </c>
      <c r="AK72" s="12">
        <f t="shared" si="34"/>
        <v>-0.10999999999999943</v>
      </c>
      <c r="AL72" s="12">
        <f t="shared" si="35"/>
        <v>-0.3349999999999973</v>
      </c>
      <c r="AM72" s="12">
        <f t="shared" si="36"/>
        <v>1.8959999999999866</v>
      </c>
      <c r="AN72" s="12">
        <f t="shared" si="37"/>
        <v>0.5870000000000033</v>
      </c>
      <c r="AO72" s="12">
        <f t="shared" si="38"/>
        <v>8.6209999999999951</v>
      </c>
      <c r="AP72" s="12">
        <f t="shared" si="39"/>
        <v>2.9579999999999984</v>
      </c>
      <c r="AQ72" s="12">
        <f t="shared" si="40"/>
        <v>3.4409999999999883</v>
      </c>
      <c r="AR72" s="12">
        <f t="shared" si="41"/>
        <v>-8.5310000000000059</v>
      </c>
      <c r="AS72" s="12">
        <f t="shared" si="42"/>
        <v>0.76099999999999568</v>
      </c>
      <c r="AT72" s="12">
        <f t="shared" si="43"/>
        <v>2.1319999999999979</v>
      </c>
      <c r="AU72" s="12">
        <f t="shared" si="44"/>
        <v>0.61199999999996635</v>
      </c>
      <c r="AV72" s="12">
        <f t="shared" si="45"/>
        <v>-0.125</v>
      </c>
      <c r="AW72" s="12">
        <f t="shared" si="46"/>
        <v>-1.9469999999999956</v>
      </c>
      <c r="AX72" s="12">
        <f t="shared" si="47"/>
        <v>5.2809999999999775</v>
      </c>
      <c r="AY72" s="195">
        <v>41913</v>
      </c>
      <c r="AZ72" s="11">
        <f t="shared" si="48"/>
        <v>5.6084084583130078E-5</v>
      </c>
      <c r="BA72" s="11">
        <f t="shared" si="49"/>
        <v>-1.9340822730359308E-3</v>
      </c>
      <c r="BB72" s="11">
        <f t="shared" si="50"/>
        <v>1.058953690532638E-2</v>
      </c>
      <c r="BC72" s="11">
        <f t="shared" si="51"/>
        <v>-8.9498806682586363E-4</v>
      </c>
      <c r="BD72" s="11">
        <f t="shared" si="52"/>
        <v>3.666114979858226E-2</v>
      </c>
      <c r="BE72" s="11">
        <f t="shared" si="53"/>
        <v>-1.7943388697987617E-2</v>
      </c>
      <c r="BF72" s="11">
        <f t="shared" si="54"/>
        <v>1.8252987798953457E-2</v>
      </c>
      <c r="BG72" s="11">
        <f t="shared" si="55"/>
        <v>2.676770938735662E-2</v>
      </c>
      <c r="BH72" s="11">
        <f t="shared" si="56"/>
        <v>-4.0072122460994897E-2</v>
      </c>
      <c r="BI72" s="11">
        <f t="shared" si="57"/>
        <v>2.1360551375808834E-2</v>
      </c>
      <c r="BJ72" s="11">
        <f t="shared" si="58"/>
        <v>-3.0196552102778051E-3</v>
      </c>
      <c r="BK72" s="11">
        <f t="shared" si="59"/>
        <v>-1.1282880334107848E-2</v>
      </c>
      <c r="BL72" s="11">
        <f t="shared" si="60"/>
        <v>7.9665873929595232E-3</v>
      </c>
      <c r="BM72" s="11">
        <f t="shared" si="61"/>
        <v>5.8650147374732509E-3</v>
      </c>
      <c r="BN72" s="11">
        <f t="shared" si="62"/>
        <v>8.8836907350349881E-2</v>
      </c>
      <c r="BO72" s="11">
        <f t="shared" si="63"/>
        <v>2.9569946218285681E-2</v>
      </c>
      <c r="BP72" s="11">
        <f t="shared" si="64"/>
        <v>3.0003662173238022E-2</v>
      </c>
      <c r="BQ72" s="11">
        <f t="shared" si="65"/>
        <v>-9.4354856548764632E-2</v>
      </c>
      <c r="BR72" s="11">
        <f t="shared" si="66"/>
        <v>1.3387516712405789E-2</v>
      </c>
      <c r="BS72" s="11">
        <f t="shared" si="67"/>
        <v>3.4985805477608656E-2</v>
      </c>
      <c r="BT72" s="11">
        <f t="shared" si="68"/>
        <v>1.2348419119871945E-3</v>
      </c>
      <c r="BU72" s="11">
        <f t="shared" si="69"/>
        <v>-2.4567610062893319E-3</v>
      </c>
      <c r="BV72" s="11">
        <f t="shared" si="70"/>
        <v>-4.6845676338963416E-2</v>
      </c>
      <c r="BW72" s="11">
        <f t="shared" si="71"/>
        <v>3.4024650314732785E-2</v>
      </c>
    </row>
    <row r="73" spans="1:75" ht="18.75" x14ac:dyDescent="0.3">
      <c r="A73" s="195">
        <v>41944</v>
      </c>
      <c r="B73" s="187">
        <v>1933.03</v>
      </c>
      <c r="C73" s="187">
        <v>1522.607</v>
      </c>
      <c r="D73" s="187">
        <v>32.533999999999999</v>
      </c>
      <c r="E73" s="187">
        <v>73.512</v>
      </c>
      <c r="F73" s="187">
        <v>100.614</v>
      </c>
      <c r="G73" s="187">
        <v>494.798</v>
      </c>
      <c r="H73" s="187">
        <v>73.221000000000004</v>
      </c>
      <c r="I73" s="187">
        <v>141.78399999999999</v>
      </c>
      <c r="J73" s="187">
        <v>26.172000000000001</v>
      </c>
      <c r="K73" s="187">
        <v>59.61</v>
      </c>
      <c r="L73" s="187">
        <v>36.435000000000002</v>
      </c>
      <c r="M73" s="187">
        <v>29.292999999999999</v>
      </c>
      <c r="N73" s="187">
        <v>241.583</v>
      </c>
      <c r="O73" s="187">
        <v>101.178</v>
      </c>
      <c r="P73" s="187">
        <v>107.697</v>
      </c>
      <c r="Q73" s="187">
        <v>105.083</v>
      </c>
      <c r="R73" s="187">
        <v>118.605</v>
      </c>
      <c r="S73" s="187">
        <v>82.200999999999993</v>
      </c>
      <c r="T73" s="187">
        <v>58.063000000000002</v>
      </c>
      <c r="U73" s="187">
        <v>62.786000000000001</v>
      </c>
      <c r="V73" s="187">
        <v>498.41</v>
      </c>
      <c r="W73" s="187">
        <v>50.378999999999998</v>
      </c>
      <c r="X73" s="187">
        <v>39.683</v>
      </c>
      <c r="Y73" s="188">
        <v>155.96799999999999</v>
      </c>
      <c r="Z73" s="195">
        <v>41944</v>
      </c>
      <c r="AA73" s="12">
        <f t="shared" si="24"/>
        <v>-5.2819999999999254</v>
      </c>
      <c r="AB73" s="12">
        <f t="shared" si="25"/>
        <v>-2.2899999999999636</v>
      </c>
      <c r="AC73" s="12">
        <f t="shared" si="26"/>
        <v>0.7240000000000002</v>
      </c>
      <c r="AD73" s="12">
        <f t="shared" si="27"/>
        <v>-0.75600000000000023</v>
      </c>
      <c r="AE73" s="12">
        <f t="shared" si="28"/>
        <v>3.9190000000000111</v>
      </c>
      <c r="AF73" s="12">
        <f t="shared" si="29"/>
        <v>-9.4010000000000105</v>
      </c>
      <c r="AG73" s="12">
        <f t="shared" si="30"/>
        <v>1.0670000000000073</v>
      </c>
      <c r="AH73" s="12">
        <f t="shared" si="31"/>
        <v>2.3340000000000032</v>
      </c>
      <c r="AI73" s="12">
        <f t="shared" si="32"/>
        <v>-1.6639999999999979</v>
      </c>
      <c r="AJ73" s="12">
        <f t="shared" si="33"/>
        <v>1.1910000000000025</v>
      </c>
      <c r="AK73" s="12">
        <f t="shared" si="34"/>
        <v>0.11200000000000188</v>
      </c>
      <c r="AL73" s="12">
        <f t="shared" si="35"/>
        <v>-0.1039999999999992</v>
      </c>
      <c r="AM73" s="12">
        <f t="shared" si="36"/>
        <v>1.9519999999999982</v>
      </c>
      <c r="AN73" s="12">
        <f t="shared" si="37"/>
        <v>0.27199999999999136</v>
      </c>
      <c r="AO73" s="12">
        <f t="shared" si="38"/>
        <v>8.7319999999999993</v>
      </c>
      <c r="AP73" s="12">
        <f t="shared" si="39"/>
        <v>3.5699999999999932</v>
      </c>
      <c r="AQ73" s="12">
        <f t="shared" si="40"/>
        <v>2.7390000000000043</v>
      </c>
      <c r="AR73" s="12">
        <f t="shared" si="41"/>
        <v>-4.8220000000000027</v>
      </c>
      <c r="AS73" s="12">
        <f t="shared" si="42"/>
        <v>0.66700000000000159</v>
      </c>
      <c r="AT73" s="12">
        <f t="shared" si="43"/>
        <v>1.4280000000000044</v>
      </c>
      <c r="AU73" s="12">
        <f t="shared" si="44"/>
        <v>-0.57599999999996498</v>
      </c>
      <c r="AV73" s="12">
        <f t="shared" si="45"/>
        <v>-0.34700000000000131</v>
      </c>
      <c r="AW73" s="12">
        <f t="shared" si="46"/>
        <v>-2.0870000000000033</v>
      </c>
      <c r="AX73" s="12">
        <f t="shared" si="47"/>
        <v>2.2599999999999909</v>
      </c>
      <c r="AY73" s="195">
        <v>41944</v>
      </c>
      <c r="AZ73" s="11">
        <f t="shared" si="48"/>
        <v>-2.725051488098873E-3</v>
      </c>
      <c r="BA73" s="11">
        <f t="shared" si="49"/>
        <v>-1.501740773311222E-3</v>
      </c>
      <c r="BB73" s="11">
        <f t="shared" si="50"/>
        <v>2.2760138321282541E-2</v>
      </c>
      <c r="BC73" s="11">
        <f t="shared" si="51"/>
        <v>-1.0179350460494452E-2</v>
      </c>
      <c r="BD73" s="11">
        <f t="shared" si="52"/>
        <v>4.0529499974145677E-2</v>
      </c>
      <c r="BE73" s="11">
        <f t="shared" si="53"/>
        <v>-1.8645415798127396E-2</v>
      </c>
      <c r="BF73" s="11">
        <f t="shared" si="54"/>
        <v>1.4787814951354061E-2</v>
      </c>
      <c r="BG73" s="11">
        <f t="shared" si="55"/>
        <v>1.6737181785586364E-2</v>
      </c>
      <c r="BH73" s="11">
        <f t="shared" si="56"/>
        <v>-5.9778703836758096E-2</v>
      </c>
      <c r="BI73" s="11">
        <f t="shared" si="57"/>
        <v>2.0387202793611614E-2</v>
      </c>
      <c r="BJ73" s="11">
        <f t="shared" si="58"/>
        <v>3.0834457506263568E-3</v>
      </c>
      <c r="BK73" s="11">
        <f t="shared" si="59"/>
        <v>-3.5377759635336625E-3</v>
      </c>
      <c r="BL73" s="11">
        <f t="shared" si="60"/>
        <v>8.1458575893769147E-3</v>
      </c>
      <c r="BM73" s="11">
        <f t="shared" si="61"/>
        <v>2.6955780627513359E-3</v>
      </c>
      <c r="BN73" s="11">
        <f t="shared" si="62"/>
        <v>8.8233213762441309E-2</v>
      </c>
      <c r="BO73" s="11">
        <f t="shared" si="63"/>
        <v>3.5167909528828645E-2</v>
      </c>
      <c r="BP73" s="11">
        <f t="shared" si="64"/>
        <v>2.3639376521153777E-2</v>
      </c>
      <c r="BQ73" s="11">
        <f t="shared" si="65"/>
        <v>-5.5410638566815718E-2</v>
      </c>
      <c r="BR73" s="11">
        <f t="shared" si="66"/>
        <v>1.162101888633349E-2</v>
      </c>
      <c r="BS73" s="11">
        <f t="shared" si="67"/>
        <v>2.3273248802112345E-2</v>
      </c>
      <c r="BT73" s="11">
        <f t="shared" si="68"/>
        <v>-1.1543410035551593E-3</v>
      </c>
      <c r="BU73" s="11">
        <f t="shared" si="69"/>
        <v>-6.8406734219138565E-3</v>
      </c>
      <c r="BV73" s="11">
        <f t="shared" si="70"/>
        <v>-4.996408905913341E-2</v>
      </c>
      <c r="BW73" s="11">
        <f t="shared" si="71"/>
        <v>1.4703203476722049E-2</v>
      </c>
    </row>
    <row r="74" spans="1:75" ht="18.75" x14ac:dyDescent="0.3">
      <c r="A74" s="195">
        <v>41974</v>
      </c>
      <c r="B74" s="187">
        <v>1948.808</v>
      </c>
      <c r="C74" s="187">
        <v>1526.09</v>
      </c>
      <c r="D74" s="187">
        <v>31.893000000000001</v>
      </c>
      <c r="E74" s="187">
        <v>73.552000000000007</v>
      </c>
      <c r="F74" s="187">
        <v>101.488</v>
      </c>
      <c r="G74" s="187">
        <v>496.726</v>
      </c>
      <c r="H74" s="187">
        <v>72.861000000000004</v>
      </c>
      <c r="I74" s="187">
        <v>135.40100000000001</v>
      </c>
      <c r="J74" s="187">
        <v>26.068000000000001</v>
      </c>
      <c r="K74" s="187">
        <v>62.52</v>
      </c>
      <c r="L74" s="187">
        <v>36.372999999999998</v>
      </c>
      <c r="M74" s="187">
        <v>29.030999999999999</v>
      </c>
      <c r="N74" s="187">
        <v>242.26599999999999</v>
      </c>
      <c r="O74" s="187">
        <v>101.099</v>
      </c>
      <c r="P74" s="187">
        <v>108.883</v>
      </c>
      <c r="Q74" s="187">
        <v>106.822</v>
      </c>
      <c r="R74" s="187">
        <v>119.792</v>
      </c>
      <c r="S74" s="187">
        <v>82.206000000000003</v>
      </c>
      <c r="T74" s="187">
        <v>59.149000000000001</v>
      </c>
      <c r="U74" s="187">
        <v>63.332000000000001</v>
      </c>
      <c r="V74" s="187">
        <v>500.77499999999998</v>
      </c>
      <c r="W74" s="187">
        <v>50.418999999999997</v>
      </c>
      <c r="X74" s="187">
        <v>38.890999999999998</v>
      </c>
      <c r="Y74" s="188">
        <v>154.58099999999999</v>
      </c>
      <c r="Z74" s="195">
        <v>41974</v>
      </c>
      <c r="AA74" s="12">
        <f t="shared" si="24"/>
        <v>-3.0519999999999072</v>
      </c>
      <c r="AB74" s="12">
        <f t="shared" si="25"/>
        <v>-0.59400000000005093</v>
      </c>
      <c r="AC74" s="12">
        <f t="shared" si="26"/>
        <v>0.28800000000000026</v>
      </c>
      <c r="AD74" s="12">
        <f t="shared" si="27"/>
        <v>0.83900000000001285</v>
      </c>
      <c r="AE74" s="12">
        <f t="shared" si="28"/>
        <v>3.6539999999999964</v>
      </c>
      <c r="AF74" s="12">
        <f t="shared" si="29"/>
        <v>-7.2230000000000132</v>
      </c>
      <c r="AG74" s="12">
        <f t="shared" si="30"/>
        <v>1.1869999999999976</v>
      </c>
      <c r="AH74" s="12">
        <f t="shared" si="31"/>
        <v>8.100000000001728E-2</v>
      </c>
      <c r="AI74" s="12">
        <f t="shared" si="32"/>
        <v>-1.2530000000000001</v>
      </c>
      <c r="AJ74" s="12">
        <f t="shared" si="33"/>
        <v>2.5710000000000051</v>
      </c>
      <c r="AK74" s="12">
        <f t="shared" si="34"/>
        <v>0.14300000000000068</v>
      </c>
      <c r="AL74" s="12">
        <f t="shared" si="35"/>
        <v>-0.38600000000000279</v>
      </c>
      <c r="AM74" s="12">
        <f t="shared" si="36"/>
        <v>1.4329999999999927</v>
      </c>
      <c r="AN74" s="12">
        <f t="shared" si="37"/>
        <v>2.980000000000004</v>
      </c>
      <c r="AO74" s="12">
        <f t="shared" si="38"/>
        <v>8.6919999999999931</v>
      </c>
      <c r="AP74" s="12">
        <f t="shared" si="39"/>
        <v>3.4720000000000084</v>
      </c>
      <c r="AQ74" s="12">
        <f t="shared" si="40"/>
        <v>5.9519999999999982</v>
      </c>
      <c r="AR74" s="12">
        <f t="shared" si="41"/>
        <v>-4.137999999999991</v>
      </c>
      <c r="AS74" s="12">
        <f t="shared" si="42"/>
        <v>1.6499999999999986</v>
      </c>
      <c r="AT74" s="12">
        <f t="shared" si="43"/>
        <v>2.0009999999999977</v>
      </c>
      <c r="AU74" s="12">
        <f t="shared" si="44"/>
        <v>0.78699999999997772</v>
      </c>
      <c r="AV74" s="12">
        <f t="shared" si="45"/>
        <v>-0.1980000000000004</v>
      </c>
      <c r="AW74" s="12">
        <f t="shared" si="46"/>
        <v>-2.6110000000000042</v>
      </c>
      <c r="AX74" s="12">
        <f t="shared" si="47"/>
        <v>4.8269999999999982</v>
      </c>
      <c r="AY74" s="195">
        <v>41974</v>
      </c>
      <c r="AZ74" s="11">
        <f t="shared" si="48"/>
        <v>-1.5636367362412695E-3</v>
      </c>
      <c r="BA74" s="11">
        <f t="shared" si="49"/>
        <v>-3.8907855194658669E-4</v>
      </c>
      <c r="BB74" s="11">
        <f t="shared" si="50"/>
        <v>9.112482202183303E-3</v>
      </c>
      <c r="BC74" s="11">
        <f t="shared" si="51"/>
        <v>1.1538514433457658E-2</v>
      </c>
      <c r="BD74" s="11">
        <f t="shared" si="52"/>
        <v>3.7348978882596917E-2</v>
      </c>
      <c r="BE74" s="11">
        <f t="shared" si="53"/>
        <v>-1.433279954916078E-2</v>
      </c>
      <c r="BF74" s="11">
        <f t="shared" si="54"/>
        <v>1.6561096073890003E-2</v>
      </c>
      <c r="BG74" s="11">
        <f t="shared" si="55"/>
        <v>5.9858114099919923E-4</v>
      </c>
      <c r="BH74" s="11">
        <f t="shared" si="56"/>
        <v>-4.5862157314885965E-2</v>
      </c>
      <c r="BI74" s="11">
        <f t="shared" si="57"/>
        <v>4.2886453485462717E-2</v>
      </c>
      <c r="BJ74" s="11">
        <f t="shared" si="58"/>
        <v>3.9470052442727166E-3</v>
      </c>
      <c r="BK74" s="11">
        <f t="shared" si="59"/>
        <v>-1.3121664343746953E-2</v>
      </c>
      <c r="BL74" s="11">
        <f t="shared" si="60"/>
        <v>5.950181245925501E-3</v>
      </c>
      <c r="BM74" s="11">
        <f t="shared" si="61"/>
        <v>3.0371283849203623E-2</v>
      </c>
      <c r="BN74" s="11">
        <f t="shared" si="62"/>
        <v>8.6754299288359205E-2</v>
      </c>
      <c r="BO74" s="11">
        <f t="shared" si="63"/>
        <v>3.3594581519109878E-2</v>
      </c>
      <c r="BP74" s="11">
        <f t="shared" si="64"/>
        <v>5.2283907238229066E-2</v>
      </c>
      <c r="BQ74" s="11">
        <f t="shared" si="65"/>
        <v>-4.7924580746780188E-2</v>
      </c>
      <c r="BR74" s="11">
        <f t="shared" si="66"/>
        <v>2.869615123741287E-2</v>
      </c>
      <c r="BS74" s="11">
        <f t="shared" si="67"/>
        <v>3.2626241215698348E-2</v>
      </c>
      <c r="BT74" s="11">
        <f t="shared" si="68"/>
        <v>1.5740377769066782E-3</v>
      </c>
      <c r="BU74" s="11">
        <f t="shared" si="69"/>
        <v>-3.9117292609202048E-3</v>
      </c>
      <c r="BV74" s="11">
        <f t="shared" si="70"/>
        <v>-6.2912630716592033E-2</v>
      </c>
      <c r="BW74" s="11">
        <f t="shared" si="71"/>
        <v>3.2232861893505271E-2</v>
      </c>
    </row>
    <row r="75" spans="1:75" ht="18.75" x14ac:dyDescent="0.3">
      <c r="A75" s="195">
        <v>42005</v>
      </c>
      <c r="B75" s="187">
        <v>1971.731</v>
      </c>
      <c r="C75" s="187">
        <v>1521.8820000000001</v>
      </c>
      <c r="D75" s="187">
        <v>31.597000000000001</v>
      </c>
      <c r="E75" s="187">
        <v>72.492000000000004</v>
      </c>
      <c r="F75" s="187">
        <v>101.254</v>
      </c>
      <c r="G75" s="187">
        <v>501.85300000000001</v>
      </c>
      <c r="H75" s="187">
        <v>72.671000000000006</v>
      </c>
      <c r="I75" s="187">
        <v>134.654</v>
      </c>
      <c r="J75" s="187">
        <v>25.664999999999999</v>
      </c>
      <c r="K75" s="187">
        <v>62.947000000000003</v>
      </c>
      <c r="L75" s="187">
        <v>36.155999999999999</v>
      </c>
      <c r="M75" s="187">
        <v>29.942</v>
      </c>
      <c r="N75" s="187">
        <v>245.154</v>
      </c>
      <c r="O75" s="187">
        <v>100.652</v>
      </c>
      <c r="P75" s="187">
        <v>112.035</v>
      </c>
      <c r="Q75" s="187">
        <v>116.24299999999999</v>
      </c>
      <c r="R75" s="187">
        <v>119.477</v>
      </c>
      <c r="S75" s="187">
        <v>82.787000000000006</v>
      </c>
      <c r="T75" s="187">
        <v>60.045999999999999</v>
      </c>
      <c r="U75" s="187">
        <v>62.985999999999997</v>
      </c>
      <c r="V75" s="187">
        <v>497.82600000000002</v>
      </c>
      <c r="W75" s="187">
        <v>50.128999999999998</v>
      </c>
      <c r="X75" s="187">
        <v>36.838999999999999</v>
      </c>
      <c r="Y75" s="188">
        <v>150.16200000000001</v>
      </c>
      <c r="Z75" s="195">
        <v>42005</v>
      </c>
      <c r="AA75" s="12">
        <f t="shared" si="24"/>
        <v>8.6430000000000291</v>
      </c>
      <c r="AB75" s="12">
        <f t="shared" si="25"/>
        <v>1.6660000000001673</v>
      </c>
      <c r="AC75" s="12">
        <f t="shared" si="26"/>
        <v>0.8019999999999996</v>
      </c>
      <c r="AD75" s="12">
        <f t="shared" si="27"/>
        <v>0.96999999999999886</v>
      </c>
      <c r="AE75" s="12">
        <f t="shared" si="28"/>
        <v>3.7280000000000086</v>
      </c>
      <c r="AF75" s="12">
        <f t="shared" si="29"/>
        <v>-4.5459999999999923</v>
      </c>
      <c r="AG75" s="12">
        <f t="shared" si="30"/>
        <v>1.3300000000000125</v>
      </c>
      <c r="AH75" s="12">
        <f t="shared" si="31"/>
        <v>0.86699999999999022</v>
      </c>
      <c r="AI75" s="12">
        <f t="shared" si="32"/>
        <v>-1.588000000000001</v>
      </c>
      <c r="AJ75" s="12">
        <f t="shared" si="33"/>
        <v>3.3220000000000027</v>
      </c>
      <c r="AK75" s="12">
        <f t="shared" si="34"/>
        <v>0.51800000000000068</v>
      </c>
      <c r="AL75" s="12">
        <f t="shared" si="35"/>
        <v>0.70100000000000051</v>
      </c>
      <c r="AM75" s="12">
        <f t="shared" si="36"/>
        <v>4.304000000000002</v>
      </c>
      <c r="AN75" s="12">
        <f t="shared" si="37"/>
        <v>3.7120000000000033</v>
      </c>
      <c r="AO75" s="12">
        <f t="shared" si="38"/>
        <v>8.4209999999999923</v>
      </c>
      <c r="AP75" s="12">
        <f t="shared" si="39"/>
        <v>2.1439999999999912</v>
      </c>
      <c r="AQ75" s="12">
        <f t="shared" si="40"/>
        <v>2.8170000000000073</v>
      </c>
      <c r="AR75" s="12">
        <f t="shared" si="41"/>
        <v>-1.7379999999999995</v>
      </c>
      <c r="AS75" s="12">
        <f t="shared" si="42"/>
        <v>1.6880000000000024</v>
      </c>
      <c r="AT75" s="12">
        <f t="shared" si="43"/>
        <v>1.715999999999994</v>
      </c>
      <c r="AU75" s="12">
        <f t="shared" si="44"/>
        <v>1.4370000000000118</v>
      </c>
      <c r="AV75" s="12">
        <f t="shared" si="45"/>
        <v>-0.34900000000000375</v>
      </c>
      <c r="AW75" s="12">
        <f t="shared" si="46"/>
        <v>-1.6000000000000014</v>
      </c>
      <c r="AX75" s="12">
        <f t="shared" si="47"/>
        <v>4.4680000000000177</v>
      </c>
      <c r="AY75" s="195">
        <v>42005</v>
      </c>
      <c r="AZ75" s="11">
        <f t="shared" si="48"/>
        <v>4.4027572885168009E-3</v>
      </c>
      <c r="BA75" s="11">
        <f t="shared" si="49"/>
        <v>1.0958968988619144E-3</v>
      </c>
      <c r="BB75" s="11">
        <f t="shared" si="50"/>
        <v>2.6043188829355302E-2</v>
      </c>
      <c r="BC75" s="11">
        <f t="shared" si="51"/>
        <v>1.3562260563183326E-2</v>
      </c>
      <c r="BD75" s="11">
        <f t="shared" si="52"/>
        <v>3.8225703914853471E-2</v>
      </c>
      <c r="BE75" s="11">
        <f t="shared" si="53"/>
        <v>-8.9771109342632327E-3</v>
      </c>
      <c r="BF75" s="11">
        <f t="shared" si="54"/>
        <v>1.864285614162986E-2</v>
      </c>
      <c r="BG75" s="11">
        <f t="shared" si="55"/>
        <v>6.4804502679631781E-3</v>
      </c>
      <c r="BH75" s="11">
        <f t="shared" si="56"/>
        <v>-5.8268814442446693E-2</v>
      </c>
      <c r="BI75" s="11">
        <f t="shared" si="57"/>
        <v>5.5714884696016709E-2</v>
      </c>
      <c r="BJ75" s="11">
        <f t="shared" si="58"/>
        <v>1.4535046860093104E-2</v>
      </c>
      <c r="BK75" s="11">
        <f t="shared" si="59"/>
        <v>2.3973188331452455E-2</v>
      </c>
      <c r="BL75" s="11">
        <f t="shared" si="60"/>
        <v>1.7870043595598961E-2</v>
      </c>
      <c r="BM75" s="11">
        <f t="shared" si="61"/>
        <v>3.8291726841345186E-2</v>
      </c>
      <c r="BN75" s="11">
        <f t="shared" si="62"/>
        <v>8.1272800972841397E-2</v>
      </c>
      <c r="BO75" s="11">
        <f t="shared" si="63"/>
        <v>1.8790699304989555E-2</v>
      </c>
      <c r="BP75" s="11">
        <f t="shared" si="64"/>
        <v>2.4147094119663981E-2</v>
      </c>
      <c r="BQ75" s="11">
        <f t="shared" si="65"/>
        <v>-2.056196391600118E-2</v>
      </c>
      <c r="BR75" s="11">
        <f t="shared" si="66"/>
        <v>2.8924911751602167E-2</v>
      </c>
      <c r="BS75" s="11">
        <f t="shared" si="67"/>
        <v>2.8007181328545627E-2</v>
      </c>
      <c r="BT75" s="11">
        <f t="shared" si="68"/>
        <v>2.8949070184876025E-3</v>
      </c>
      <c r="BU75" s="11">
        <f t="shared" si="69"/>
        <v>-6.9139030864932005E-3</v>
      </c>
      <c r="BV75" s="11">
        <f t="shared" si="70"/>
        <v>-4.1624391893649748E-2</v>
      </c>
      <c r="BW75" s="11">
        <f t="shared" si="71"/>
        <v>3.0667014427498751E-2</v>
      </c>
    </row>
    <row r="76" spans="1:75" ht="18.75" x14ac:dyDescent="0.3">
      <c r="A76" s="195">
        <f>EDATE(A75,1)</f>
        <v>42036</v>
      </c>
      <c r="B76" s="187">
        <v>1966.511</v>
      </c>
      <c r="C76" s="187">
        <v>1524.5150000000001</v>
      </c>
      <c r="D76" s="187">
        <v>32.868000000000002</v>
      </c>
      <c r="E76" s="187">
        <v>72.796999999999997</v>
      </c>
      <c r="F76" s="187">
        <v>101.062</v>
      </c>
      <c r="G76" s="187">
        <v>500.78800000000001</v>
      </c>
      <c r="H76" s="187">
        <v>73.087999999999994</v>
      </c>
      <c r="I76" s="187">
        <v>135.49100000000001</v>
      </c>
      <c r="J76" s="187">
        <v>25.97</v>
      </c>
      <c r="K76" s="187">
        <v>62.305999999999997</v>
      </c>
      <c r="L76" s="187">
        <v>36.027000000000001</v>
      </c>
      <c r="M76" s="187">
        <v>35.695999999999998</v>
      </c>
      <c r="N76" s="187">
        <v>252.24100000000001</v>
      </c>
      <c r="O76" s="187">
        <v>101.914</v>
      </c>
      <c r="P76" s="187">
        <v>113.48</v>
      </c>
      <c r="Q76" s="187">
        <v>118.437</v>
      </c>
      <c r="R76" s="187">
        <v>121.3</v>
      </c>
      <c r="S76" s="187">
        <v>83.593999999999994</v>
      </c>
      <c r="T76" s="187">
        <v>60.691000000000003</v>
      </c>
      <c r="U76" s="187">
        <v>63.825000000000003</v>
      </c>
      <c r="V76" s="187">
        <v>495.80500000000001</v>
      </c>
      <c r="W76" s="187">
        <v>50.087000000000003</v>
      </c>
      <c r="X76" s="187">
        <v>37.338999999999999</v>
      </c>
      <c r="Y76" s="188">
        <v>149.75299999999999</v>
      </c>
      <c r="Z76" s="195">
        <f>EDATE(Z75,1)</f>
        <v>42036</v>
      </c>
      <c r="AA76" s="12">
        <f t="shared" si="24"/>
        <v>11.096000000000004</v>
      </c>
      <c r="AB76" s="12">
        <f t="shared" si="25"/>
        <v>6.3849999999999909</v>
      </c>
      <c r="AC76" s="12">
        <f t="shared" si="26"/>
        <v>1.4360000000000035</v>
      </c>
      <c r="AD76" s="12">
        <f t="shared" si="27"/>
        <v>1.1319999999999908</v>
      </c>
      <c r="AE76" s="12">
        <f t="shared" si="28"/>
        <v>3.3149999999999977</v>
      </c>
      <c r="AF76" s="12">
        <f t="shared" si="29"/>
        <v>-2.2259999999999991</v>
      </c>
      <c r="AG76" s="12">
        <f t="shared" si="30"/>
        <v>1.6359999999999957</v>
      </c>
      <c r="AH76" s="12">
        <f t="shared" si="31"/>
        <v>2.488000000000028</v>
      </c>
      <c r="AI76" s="12">
        <f t="shared" si="32"/>
        <v>-1.0400000000000027</v>
      </c>
      <c r="AJ76" s="12">
        <f t="shared" si="33"/>
        <v>3.1299999999999955</v>
      </c>
      <c r="AK76" s="12">
        <f t="shared" si="34"/>
        <v>0.4930000000000021</v>
      </c>
      <c r="AL76" s="12">
        <f t="shared" si="35"/>
        <v>2.8399999999999963</v>
      </c>
      <c r="AM76" s="12">
        <f t="shared" si="36"/>
        <v>5.3010000000000161</v>
      </c>
      <c r="AN76" s="12">
        <f t="shared" si="37"/>
        <v>4.0100000000000051</v>
      </c>
      <c r="AO76" s="12">
        <f t="shared" si="38"/>
        <v>8.7660000000000053</v>
      </c>
      <c r="AP76" s="12">
        <f t="shared" si="39"/>
        <v>3.0390000000000015</v>
      </c>
      <c r="AQ76" s="12">
        <f t="shared" si="40"/>
        <v>5.1089999999999947</v>
      </c>
      <c r="AR76" s="12">
        <f t="shared" si="41"/>
        <v>-1.3950000000000102</v>
      </c>
      <c r="AS76" s="12">
        <f t="shared" si="42"/>
        <v>2.8610000000000042</v>
      </c>
      <c r="AT76" s="12">
        <f t="shared" si="43"/>
        <v>1.4660000000000011</v>
      </c>
      <c r="AU76" s="12">
        <f t="shared" si="44"/>
        <v>3.5919999999999845</v>
      </c>
      <c r="AV76" s="12">
        <f t="shared" si="45"/>
        <v>-0.41199999999999903</v>
      </c>
      <c r="AW76" s="12">
        <f t="shared" si="46"/>
        <v>-0.63700000000000045</v>
      </c>
      <c r="AX76" s="12">
        <f t="shared" si="47"/>
        <v>5.2449999999999761</v>
      </c>
      <c r="AY76" s="195">
        <f>EDATE(AY75,1)</f>
        <v>42036</v>
      </c>
      <c r="AZ76" s="11">
        <f t="shared" si="48"/>
        <v>5.6744987636896393E-3</v>
      </c>
      <c r="BA76" s="11">
        <f t="shared" si="49"/>
        <v>4.205832175110169E-3</v>
      </c>
      <c r="BB76" s="11">
        <f t="shared" si="50"/>
        <v>4.5685925171799591E-2</v>
      </c>
      <c r="BC76" s="11">
        <f t="shared" si="51"/>
        <v>1.5795716179445973E-2</v>
      </c>
      <c r="BD76" s="11">
        <f t="shared" si="52"/>
        <v>3.3914084319723425E-2</v>
      </c>
      <c r="BE76" s="11">
        <f t="shared" si="53"/>
        <v>-4.4253241460475712E-3</v>
      </c>
      <c r="BF76" s="11">
        <f t="shared" si="54"/>
        <v>2.2896489951296006E-2</v>
      </c>
      <c r="BG76" s="11">
        <f t="shared" si="55"/>
        <v>1.8706344969662503E-2</v>
      </c>
      <c r="BH76" s="11">
        <f t="shared" si="56"/>
        <v>-3.8504257682340004E-2</v>
      </c>
      <c r="BI76" s="11">
        <f t="shared" si="57"/>
        <v>5.2893064755981989E-2</v>
      </c>
      <c r="BJ76" s="11">
        <f t="shared" si="58"/>
        <v>1.387403613440652E-2</v>
      </c>
      <c r="BK76" s="11">
        <f t="shared" si="59"/>
        <v>8.6437789140491716E-2</v>
      </c>
      <c r="BL76" s="11">
        <f t="shared" si="60"/>
        <v>2.1466753057422849E-2</v>
      </c>
      <c r="BM76" s="11">
        <f t="shared" si="61"/>
        <v>4.0958489949338261E-2</v>
      </c>
      <c r="BN76" s="11">
        <f t="shared" si="62"/>
        <v>8.3713734553163999E-2</v>
      </c>
      <c r="BO76" s="11">
        <f t="shared" si="63"/>
        <v>2.6334945146363031E-2</v>
      </c>
      <c r="BP76" s="11">
        <f t="shared" si="64"/>
        <v>4.3970703410763257E-2</v>
      </c>
      <c r="BQ76" s="11">
        <f t="shared" si="65"/>
        <v>-1.6413888856205094E-2</v>
      </c>
      <c r="BR76" s="11">
        <f t="shared" si="66"/>
        <v>4.9472592080235245E-2</v>
      </c>
      <c r="BS76" s="11">
        <f t="shared" si="67"/>
        <v>2.3509036386087034E-2</v>
      </c>
      <c r="BT76" s="11">
        <f t="shared" si="68"/>
        <v>7.2976536580706686E-3</v>
      </c>
      <c r="BU76" s="11">
        <f t="shared" si="69"/>
        <v>-8.1585773975721976E-3</v>
      </c>
      <c r="BV76" s="11">
        <f t="shared" si="70"/>
        <v>-1.6773751843269458E-2</v>
      </c>
      <c r="BW76" s="11">
        <f t="shared" si="71"/>
        <v>3.6295568411437218E-2</v>
      </c>
    </row>
    <row r="77" spans="1:75" ht="18.75" x14ac:dyDescent="0.3">
      <c r="A77" s="195">
        <f t="shared" ref="A77:A140" si="72">EDATE(A76,1)</f>
        <v>42064</v>
      </c>
      <c r="B77" s="187">
        <v>1955.1869999999999</v>
      </c>
      <c r="C77" s="187">
        <v>1534.3789999999999</v>
      </c>
      <c r="D77" s="187">
        <v>33.234999999999999</v>
      </c>
      <c r="E77" s="187">
        <v>73.662000000000006</v>
      </c>
      <c r="F77" s="187">
        <v>101.301</v>
      </c>
      <c r="G77" s="187">
        <v>498.91</v>
      </c>
      <c r="H77" s="187">
        <v>74.566999999999993</v>
      </c>
      <c r="I77" s="187">
        <v>135.422</v>
      </c>
      <c r="J77" s="187">
        <v>26.571999999999999</v>
      </c>
      <c r="K77" s="187">
        <v>58.28</v>
      </c>
      <c r="L77" s="187">
        <v>36.317999999999998</v>
      </c>
      <c r="M77" s="187">
        <v>36.645000000000003</v>
      </c>
      <c r="N77" s="187">
        <v>259.30799999999999</v>
      </c>
      <c r="O77" s="187">
        <v>105.355</v>
      </c>
      <c r="P77" s="187">
        <v>114.172</v>
      </c>
      <c r="Q77" s="187">
        <v>115.11799999999999</v>
      </c>
      <c r="R77" s="187">
        <v>120.554</v>
      </c>
      <c r="S77" s="187">
        <v>84.161000000000001</v>
      </c>
      <c r="T77" s="187">
        <v>61.354999999999997</v>
      </c>
      <c r="U77" s="187">
        <v>64.137</v>
      </c>
      <c r="V77" s="187">
        <v>499.86799999999999</v>
      </c>
      <c r="W77" s="187">
        <v>50.526000000000003</v>
      </c>
      <c r="X77" s="187">
        <v>37.840000000000003</v>
      </c>
      <c r="Y77" s="188">
        <v>151.88999999999999</v>
      </c>
      <c r="Z77" s="195">
        <f t="shared" ref="Z77:Z140" si="73">EDATE(Z76,1)</f>
        <v>42064</v>
      </c>
      <c r="AA77" s="12">
        <f t="shared" si="24"/>
        <v>23.413000000000011</v>
      </c>
      <c r="AB77" s="12">
        <f t="shared" si="25"/>
        <v>16.134000000000015</v>
      </c>
      <c r="AC77" s="12">
        <f t="shared" si="26"/>
        <v>1.5960000000000001</v>
      </c>
      <c r="AD77" s="12">
        <f t="shared" si="27"/>
        <v>2</v>
      </c>
      <c r="AE77" s="12">
        <f t="shared" si="28"/>
        <v>4.3329999999999984</v>
      </c>
      <c r="AF77" s="12">
        <f t="shared" si="29"/>
        <v>1.4930000000000518</v>
      </c>
      <c r="AG77" s="12">
        <f t="shared" si="30"/>
        <v>3.2289999999999992</v>
      </c>
      <c r="AH77" s="12">
        <f t="shared" si="31"/>
        <v>2.0679999999999836</v>
      </c>
      <c r="AI77" s="12">
        <f t="shared" si="32"/>
        <v>-0.43700000000000117</v>
      </c>
      <c r="AJ77" s="12">
        <f t="shared" si="33"/>
        <v>2.5480000000000018</v>
      </c>
      <c r="AK77" s="12">
        <f t="shared" si="34"/>
        <v>0.6039999999999992</v>
      </c>
      <c r="AL77" s="12">
        <f t="shared" si="35"/>
        <v>3.3460000000000036</v>
      </c>
      <c r="AM77" s="12">
        <f t="shared" si="36"/>
        <v>3.578000000000003</v>
      </c>
      <c r="AN77" s="12">
        <f t="shared" si="37"/>
        <v>5.112000000000009</v>
      </c>
      <c r="AO77" s="12">
        <f t="shared" si="38"/>
        <v>9.4410000000000025</v>
      </c>
      <c r="AP77" s="12">
        <f t="shared" si="39"/>
        <v>3.0749999999999886</v>
      </c>
      <c r="AQ77" s="12">
        <f t="shared" si="40"/>
        <v>5.4920000000000044</v>
      </c>
      <c r="AR77" s="12">
        <f t="shared" si="41"/>
        <v>-3.6929999999999978</v>
      </c>
      <c r="AS77" s="12">
        <f t="shared" si="42"/>
        <v>3.9379999999999953</v>
      </c>
      <c r="AT77" s="12">
        <f t="shared" si="43"/>
        <v>1.8070000000000022</v>
      </c>
      <c r="AU77" s="12">
        <f t="shared" si="44"/>
        <v>6.8689999999999714</v>
      </c>
      <c r="AV77" s="12">
        <f t="shared" si="45"/>
        <v>-0.35699999999999932</v>
      </c>
      <c r="AW77" s="12">
        <f t="shared" si="46"/>
        <v>-0.63699999999999335</v>
      </c>
      <c r="AX77" s="12">
        <f t="shared" si="47"/>
        <v>6.7569999999999766</v>
      </c>
      <c r="AY77" s="195">
        <f t="shared" ref="AY77:AY140" si="74">EDATE(AY76,1)</f>
        <v>42064</v>
      </c>
      <c r="AZ77" s="11">
        <f t="shared" si="48"/>
        <v>1.2119947778570284E-2</v>
      </c>
      <c r="BA77" s="11">
        <f t="shared" si="49"/>
        <v>1.0626743378045145E-2</v>
      </c>
      <c r="BB77" s="11">
        <f t="shared" si="50"/>
        <v>5.0444072189386624E-2</v>
      </c>
      <c r="BC77" s="11">
        <f t="shared" si="51"/>
        <v>2.7908794061008546E-2</v>
      </c>
      <c r="BD77" s="11">
        <f t="shared" si="52"/>
        <v>4.4684844484778496E-2</v>
      </c>
      <c r="BE77" s="11">
        <f t="shared" si="53"/>
        <v>3.0015057788537192E-3</v>
      </c>
      <c r="BF77" s="11">
        <f t="shared" si="54"/>
        <v>4.5263393983571154E-2</v>
      </c>
      <c r="BG77" s="11">
        <f t="shared" si="55"/>
        <v>1.5507596322569928E-2</v>
      </c>
      <c r="BH77" s="11">
        <f t="shared" si="56"/>
        <v>-1.6179791921211439E-2</v>
      </c>
      <c r="BI77" s="11">
        <f t="shared" si="57"/>
        <v>4.5718797100409159E-2</v>
      </c>
      <c r="BJ77" s="11">
        <f t="shared" si="58"/>
        <v>1.6912135297082465E-2</v>
      </c>
      <c r="BK77" s="11">
        <f t="shared" si="59"/>
        <v>0.10048349800294321</v>
      </c>
      <c r="BL77" s="11">
        <f t="shared" si="60"/>
        <v>1.3991318969225341E-2</v>
      </c>
      <c r="BM77" s="11">
        <f t="shared" si="61"/>
        <v>5.0996079526750115E-2</v>
      </c>
      <c r="BN77" s="11">
        <f t="shared" si="62"/>
        <v>9.0145229206252342E-2</v>
      </c>
      <c r="BO77" s="11">
        <f t="shared" si="63"/>
        <v>2.7444820292209071E-2</v>
      </c>
      <c r="BP77" s="11">
        <f t="shared" si="64"/>
        <v>4.773078861831026E-2</v>
      </c>
      <c r="BQ77" s="11">
        <f t="shared" si="65"/>
        <v>-4.2035650055774365E-2</v>
      </c>
      <c r="BR77" s="11">
        <f t="shared" si="66"/>
        <v>6.8585958862357854E-2</v>
      </c>
      <c r="BS77" s="11">
        <f t="shared" si="67"/>
        <v>2.8990855125942572E-2</v>
      </c>
      <c r="BT77" s="11">
        <f t="shared" si="68"/>
        <v>1.3933091142172671E-2</v>
      </c>
      <c r="BU77" s="11">
        <f t="shared" si="69"/>
        <v>-7.0160957490713605E-3</v>
      </c>
      <c r="BV77" s="11">
        <f t="shared" si="70"/>
        <v>-1.655534475140974E-2</v>
      </c>
      <c r="BW77" s="11">
        <f t="shared" si="71"/>
        <v>4.6557295721854963E-2</v>
      </c>
    </row>
    <row r="78" spans="1:75" ht="18.75" x14ac:dyDescent="0.3">
      <c r="A78" s="195">
        <f t="shared" si="72"/>
        <v>42095</v>
      </c>
      <c r="B78" s="187">
        <v>1953.3019999999999</v>
      </c>
      <c r="C78" s="187">
        <v>1534.1679999999999</v>
      </c>
      <c r="D78" s="187">
        <v>33.418999999999997</v>
      </c>
      <c r="E78" s="187">
        <v>74.659000000000006</v>
      </c>
      <c r="F78" s="187">
        <v>100.453</v>
      </c>
      <c r="G78" s="187">
        <v>500.15499999999997</v>
      </c>
      <c r="H78" s="187">
        <v>74.795000000000002</v>
      </c>
      <c r="I78" s="187">
        <v>135.95400000000001</v>
      </c>
      <c r="J78" s="187">
        <v>26.853999999999999</v>
      </c>
      <c r="K78" s="187">
        <v>54.734000000000002</v>
      </c>
      <c r="L78" s="187">
        <v>36.533999999999999</v>
      </c>
      <c r="M78" s="187">
        <v>35.048000000000002</v>
      </c>
      <c r="N78" s="187">
        <v>259.12700000000001</v>
      </c>
      <c r="O78" s="187">
        <v>107.922</v>
      </c>
      <c r="P78" s="187">
        <v>112.29900000000001</v>
      </c>
      <c r="Q78" s="187">
        <v>109.351</v>
      </c>
      <c r="R78" s="187">
        <v>115.321</v>
      </c>
      <c r="S78" s="187">
        <v>83.95</v>
      </c>
      <c r="T78" s="187">
        <v>61.158999999999999</v>
      </c>
      <c r="U78" s="187">
        <v>64.174000000000007</v>
      </c>
      <c r="V78" s="187">
        <v>502.00400000000002</v>
      </c>
      <c r="W78" s="187">
        <v>51.408999999999999</v>
      </c>
      <c r="X78" s="187">
        <v>38.549999999999997</v>
      </c>
      <c r="Y78" s="188">
        <v>158.98400000000001</v>
      </c>
      <c r="Z78" s="195">
        <f t="shared" si="73"/>
        <v>42095</v>
      </c>
      <c r="AA78" s="12">
        <f t="shared" si="24"/>
        <v>30.726999999999862</v>
      </c>
      <c r="AB78" s="12">
        <f t="shared" si="25"/>
        <v>20.990999999999985</v>
      </c>
      <c r="AC78" s="12">
        <f t="shared" si="26"/>
        <v>1.3089999999999975</v>
      </c>
      <c r="AD78" s="12">
        <f t="shared" si="27"/>
        <v>2.4470000000000027</v>
      </c>
      <c r="AE78" s="12">
        <f t="shared" si="28"/>
        <v>4.1950000000000074</v>
      </c>
      <c r="AF78" s="12">
        <f t="shared" si="29"/>
        <v>5.11099999999999</v>
      </c>
      <c r="AG78" s="12">
        <f t="shared" si="30"/>
        <v>3.2999999999999972</v>
      </c>
      <c r="AH78" s="12">
        <f t="shared" si="31"/>
        <v>2.2420000000000186</v>
      </c>
      <c r="AI78" s="12">
        <f t="shared" si="32"/>
        <v>-0.12900000000000134</v>
      </c>
      <c r="AJ78" s="12">
        <f t="shared" si="33"/>
        <v>2.2490000000000023</v>
      </c>
      <c r="AK78" s="12">
        <f t="shared" si="34"/>
        <v>0.8819999999999979</v>
      </c>
      <c r="AL78" s="12">
        <f t="shared" si="35"/>
        <v>3.0550000000000033</v>
      </c>
      <c r="AM78" s="12">
        <f t="shared" si="36"/>
        <v>3.9470000000000027</v>
      </c>
      <c r="AN78" s="12">
        <f t="shared" si="37"/>
        <v>5.3100000000000023</v>
      </c>
      <c r="AO78" s="12">
        <f t="shared" si="38"/>
        <v>9.9730000000000132</v>
      </c>
      <c r="AP78" s="12">
        <f t="shared" si="39"/>
        <v>4.2199999999999989</v>
      </c>
      <c r="AQ78" s="12">
        <f t="shared" si="40"/>
        <v>5.9200000000000017</v>
      </c>
      <c r="AR78" s="12">
        <f t="shared" si="41"/>
        <v>1.0790000000000077</v>
      </c>
      <c r="AS78" s="12">
        <f t="shared" si="42"/>
        <v>4.1490000000000009</v>
      </c>
      <c r="AT78" s="12">
        <f t="shared" si="43"/>
        <v>2.0120000000000076</v>
      </c>
      <c r="AU78" s="12">
        <f t="shared" si="44"/>
        <v>7.9060000000000059</v>
      </c>
      <c r="AV78" s="12">
        <f t="shared" si="45"/>
        <v>-1.1970000000000027</v>
      </c>
      <c r="AW78" s="12">
        <f t="shared" si="46"/>
        <v>0.10599999999999454</v>
      </c>
      <c r="AX78" s="12">
        <f t="shared" si="47"/>
        <v>8.0810000000000173</v>
      </c>
      <c r="AY78" s="195">
        <f t="shared" si="74"/>
        <v>42095</v>
      </c>
      <c r="AZ78" s="11">
        <f t="shared" si="48"/>
        <v>1.5982211357164156E-2</v>
      </c>
      <c r="BA78" s="11">
        <f t="shared" si="49"/>
        <v>1.3872137892658953E-2</v>
      </c>
      <c r="BB78" s="11">
        <f t="shared" si="50"/>
        <v>4.0766116474618475E-2</v>
      </c>
      <c r="BC78" s="11">
        <f t="shared" si="51"/>
        <v>3.3886334681216379E-2</v>
      </c>
      <c r="BD78" s="11">
        <f t="shared" si="52"/>
        <v>4.3580793284714092E-2</v>
      </c>
      <c r="BE78" s="11">
        <f t="shared" si="53"/>
        <v>1.0324334806603108E-2</v>
      </c>
      <c r="BF78" s="11">
        <f t="shared" si="54"/>
        <v>4.6157073921253122E-2</v>
      </c>
      <c r="BG78" s="11">
        <f t="shared" si="55"/>
        <v>1.6767380638985419E-2</v>
      </c>
      <c r="BH78" s="11">
        <f t="shared" si="56"/>
        <v>-4.7807879034947875E-3</v>
      </c>
      <c r="BI78" s="11">
        <f t="shared" si="57"/>
        <v>4.2850338191864346E-2</v>
      </c>
      <c r="BJ78" s="11">
        <f t="shared" si="58"/>
        <v>2.4739145069000212E-2</v>
      </c>
      <c r="BK78" s="11">
        <f t="shared" si="59"/>
        <v>9.5489638358390971E-2</v>
      </c>
      <c r="BL78" s="11">
        <f t="shared" si="60"/>
        <v>1.5467513127987997E-2</v>
      </c>
      <c r="BM78" s="11">
        <f t="shared" si="61"/>
        <v>5.1748333528242263E-2</v>
      </c>
      <c r="BN78" s="11">
        <f t="shared" si="62"/>
        <v>9.7463010378594062E-2</v>
      </c>
      <c r="BO78" s="11">
        <f t="shared" si="63"/>
        <v>4.0140396267513756E-2</v>
      </c>
      <c r="BP78" s="11">
        <f t="shared" si="64"/>
        <v>5.4112850888017539E-2</v>
      </c>
      <c r="BQ78" s="11">
        <f t="shared" si="65"/>
        <v>1.302023627083071E-2</v>
      </c>
      <c r="BR78" s="11">
        <f t="shared" si="66"/>
        <v>7.2776705841080425E-2</v>
      </c>
      <c r="BS78" s="11">
        <f t="shared" si="67"/>
        <v>3.2367040957498316E-2</v>
      </c>
      <c r="BT78" s="11">
        <f t="shared" si="68"/>
        <v>1.6000874320478919E-2</v>
      </c>
      <c r="BU78" s="11">
        <f t="shared" si="69"/>
        <v>-2.2754058472417626E-2</v>
      </c>
      <c r="BV78" s="11">
        <f t="shared" si="70"/>
        <v>2.7572573093328501E-3</v>
      </c>
      <c r="BW78" s="11">
        <f t="shared" si="71"/>
        <v>5.3550956574753394E-2</v>
      </c>
    </row>
    <row r="79" spans="1:75" ht="18.75" x14ac:dyDescent="0.3">
      <c r="A79" s="195">
        <f t="shared" si="72"/>
        <v>42125</v>
      </c>
      <c r="B79" s="187">
        <v>1947.751</v>
      </c>
      <c r="C79" s="187">
        <v>1530.232</v>
      </c>
      <c r="D79" s="187">
        <v>32.994</v>
      </c>
      <c r="E79" s="187">
        <v>76.272000000000006</v>
      </c>
      <c r="F79" s="187">
        <v>99.709000000000003</v>
      </c>
      <c r="G79" s="187">
        <v>498.75299999999999</v>
      </c>
      <c r="H79" s="187">
        <v>75.263999999999996</v>
      </c>
      <c r="I79" s="187">
        <v>136.32499999999999</v>
      </c>
      <c r="J79" s="187">
        <v>27.231999999999999</v>
      </c>
      <c r="K79" s="187">
        <v>54.41</v>
      </c>
      <c r="L79" s="187">
        <v>36.744999999999997</v>
      </c>
      <c r="M79" s="187">
        <v>33.192999999999998</v>
      </c>
      <c r="N79" s="187">
        <v>243.458</v>
      </c>
      <c r="O79" s="187">
        <v>110.03100000000001</v>
      </c>
      <c r="P79" s="187">
        <v>110.80200000000001</v>
      </c>
      <c r="Q79" s="187">
        <v>106.59699999999999</v>
      </c>
      <c r="R79" s="187">
        <v>114.925</v>
      </c>
      <c r="S79" s="187">
        <v>82.201999999999998</v>
      </c>
      <c r="T79" s="187">
        <v>61.576999999999998</v>
      </c>
      <c r="U79" s="187">
        <v>63.843000000000004</v>
      </c>
      <c r="V79" s="187">
        <v>500.822</v>
      </c>
      <c r="W79" s="187">
        <v>51.180999999999997</v>
      </c>
      <c r="X79" s="187">
        <v>38.97</v>
      </c>
      <c r="Y79" s="188">
        <v>164.36699999999999</v>
      </c>
      <c r="Z79" s="195">
        <f t="shared" si="73"/>
        <v>42125</v>
      </c>
      <c r="AA79" s="12">
        <f t="shared" si="24"/>
        <v>29.672000000000025</v>
      </c>
      <c r="AB79" s="12">
        <f t="shared" si="25"/>
        <v>21.145999999999958</v>
      </c>
      <c r="AC79" s="12">
        <f t="shared" si="26"/>
        <v>0.67799999999999727</v>
      </c>
      <c r="AD79" s="12">
        <f t="shared" si="27"/>
        <v>3.1490000000000009</v>
      </c>
      <c r="AE79" s="12">
        <f t="shared" si="28"/>
        <v>3.4660000000000082</v>
      </c>
      <c r="AF79" s="12">
        <f t="shared" si="29"/>
        <v>4.3170000000000073</v>
      </c>
      <c r="AG79" s="12">
        <f t="shared" si="30"/>
        <v>3.6310000000000002</v>
      </c>
      <c r="AH79" s="12">
        <f t="shared" si="31"/>
        <v>2.1749999999999829</v>
      </c>
      <c r="AI79" s="12">
        <f t="shared" si="32"/>
        <v>0.10099999999999909</v>
      </c>
      <c r="AJ79" s="12">
        <f t="shared" si="33"/>
        <v>1.8599999999999994</v>
      </c>
      <c r="AK79" s="12">
        <f t="shared" si="34"/>
        <v>1.1329999999999956</v>
      </c>
      <c r="AL79" s="12">
        <f t="shared" si="35"/>
        <v>2.6909999999999989</v>
      </c>
      <c r="AM79" s="12">
        <f t="shared" si="36"/>
        <v>4.63900000000001</v>
      </c>
      <c r="AN79" s="12">
        <f t="shared" si="37"/>
        <v>6.0180000000000007</v>
      </c>
      <c r="AO79" s="12">
        <f t="shared" si="38"/>
        <v>9.4730000000000132</v>
      </c>
      <c r="AP79" s="12">
        <f t="shared" si="39"/>
        <v>4.796999999999997</v>
      </c>
      <c r="AQ79" s="12">
        <f t="shared" si="40"/>
        <v>4.2459999999999951</v>
      </c>
      <c r="AR79" s="12">
        <f t="shared" si="41"/>
        <v>0.76800000000000068</v>
      </c>
      <c r="AS79" s="12">
        <f t="shared" si="42"/>
        <v>4.5569999999999951</v>
      </c>
      <c r="AT79" s="12">
        <f t="shared" si="43"/>
        <v>1.8640000000000043</v>
      </c>
      <c r="AU79" s="12">
        <f t="shared" si="44"/>
        <v>6.2139999999999986</v>
      </c>
      <c r="AV79" s="12">
        <f t="shared" si="45"/>
        <v>-0.96700000000000585</v>
      </c>
      <c r="AW79" s="12">
        <f t="shared" si="46"/>
        <v>0.75900000000000034</v>
      </c>
      <c r="AX79" s="12">
        <f t="shared" si="47"/>
        <v>4.4759999999999991</v>
      </c>
      <c r="AY79" s="195">
        <f t="shared" si="74"/>
        <v>42125</v>
      </c>
      <c r="AZ79" s="11">
        <f t="shared" si="48"/>
        <v>1.5469644368141244E-2</v>
      </c>
      <c r="BA79" s="11">
        <f t="shared" si="49"/>
        <v>1.401245522123995E-2</v>
      </c>
      <c r="BB79" s="11">
        <f t="shared" si="50"/>
        <v>2.0980319346453724E-2</v>
      </c>
      <c r="BC79" s="11">
        <f t="shared" si="51"/>
        <v>4.3064425693694286E-2</v>
      </c>
      <c r="BD79" s="11">
        <f t="shared" si="52"/>
        <v>3.6013008738297936E-2</v>
      </c>
      <c r="BE79" s="11">
        <f t="shared" si="53"/>
        <v>8.7311603524016235E-3</v>
      </c>
      <c r="BF79" s="11">
        <f t="shared" si="54"/>
        <v>5.068892828724203E-2</v>
      </c>
      <c r="BG79" s="11">
        <f t="shared" si="55"/>
        <v>1.6213194185612956E-2</v>
      </c>
      <c r="BH79" s="11">
        <f t="shared" si="56"/>
        <v>3.7226788544468814E-3</v>
      </c>
      <c r="BI79" s="11">
        <f t="shared" si="57"/>
        <v>3.5394862036155939E-2</v>
      </c>
      <c r="BJ79" s="11">
        <f t="shared" si="58"/>
        <v>3.1815118499382011E-2</v>
      </c>
      <c r="BK79" s="11">
        <f t="shared" si="59"/>
        <v>8.8223723034555057E-2</v>
      </c>
      <c r="BL79" s="11">
        <f t="shared" si="60"/>
        <v>1.9424752636934217E-2</v>
      </c>
      <c r="BM79" s="11">
        <f t="shared" si="61"/>
        <v>5.7858152346341285E-2</v>
      </c>
      <c r="BN79" s="11">
        <f t="shared" si="62"/>
        <v>9.3487550454460333E-2</v>
      </c>
      <c r="BO79" s="11">
        <f t="shared" si="63"/>
        <v>4.7121807465618781E-2</v>
      </c>
      <c r="BP79" s="11">
        <f t="shared" si="64"/>
        <v>3.8363194463267636E-2</v>
      </c>
      <c r="BQ79" s="11">
        <f t="shared" si="65"/>
        <v>9.4309502173539617E-3</v>
      </c>
      <c r="BR79" s="11">
        <f t="shared" si="66"/>
        <v>7.9919326552087E-2</v>
      </c>
      <c r="BS79" s="11">
        <f t="shared" si="67"/>
        <v>3.0074702721889723E-2</v>
      </c>
      <c r="BT79" s="11">
        <f t="shared" si="68"/>
        <v>1.2563484618121734E-2</v>
      </c>
      <c r="BU79" s="11">
        <f t="shared" si="69"/>
        <v>-1.8543376543683432E-2</v>
      </c>
      <c r="BV79" s="11">
        <f t="shared" si="70"/>
        <v>1.9863390123262992E-2</v>
      </c>
      <c r="BW79" s="11">
        <f t="shared" si="71"/>
        <v>2.7994070960842166E-2</v>
      </c>
    </row>
    <row r="80" spans="1:75" ht="18.75" x14ac:dyDescent="0.3">
      <c r="A80" s="195">
        <f t="shared" si="72"/>
        <v>42156</v>
      </c>
      <c r="B80" s="187">
        <v>1951.893</v>
      </c>
      <c r="C80" s="187">
        <v>1534.1579999999999</v>
      </c>
      <c r="D80" s="187">
        <v>32.695</v>
      </c>
      <c r="E80" s="187">
        <v>76.099999999999994</v>
      </c>
      <c r="F80" s="187">
        <v>99.974999999999994</v>
      </c>
      <c r="G80" s="187">
        <v>498.40699999999998</v>
      </c>
      <c r="H80" s="187">
        <v>75.813999999999993</v>
      </c>
      <c r="I80" s="187">
        <v>136.678</v>
      </c>
      <c r="J80" s="187">
        <v>27.779</v>
      </c>
      <c r="K80" s="187">
        <v>54.744</v>
      </c>
      <c r="L80" s="187">
        <v>36.837000000000003</v>
      </c>
      <c r="M80" s="187">
        <v>32.168999999999997</v>
      </c>
      <c r="N80" s="187">
        <v>244.572</v>
      </c>
      <c r="O80" s="187">
        <v>111.61199999999999</v>
      </c>
      <c r="P80" s="187">
        <v>111.215</v>
      </c>
      <c r="Q80" s="187">
        <v>106.184</v>
      </c>
      <c r="R80" s="187">
        <v>115.56399999999999</v>
      </c>
      <c r="S80" s="187">
        <v>83.114000000000004</v>
      </c>
      <c r="T80" s="187">
        <v>61.334000000000003</v>
      </c>
      <c r="U80" s="187">
        <v>63.491</v>
      </c>
      <c r="V80" s="187">
        <v>503.29700000000003</v>
      </c>
      <c r="W80" s="187">
        <v>51.393000000000001</v>
      </c>
      <c r="X80" s="187">
        <v>39.058</v>
      </c>
      <c r="Y80" s="188">
        <v>167.965</v>
      </c>
      <c r="Z80" s="195">
        <f t="shared" si="73"/>
        <v>42156</v>
      </c>
      <c r="AA80" s="12">
        <f t="shared" ref="AA80:AA143" si="75">B80-B68</f>
        <v>38.596000000000004</v>
      </c>
      <c r="AB80" s="12">
        <f t="shared" ref="AB80:AB143" si="76">C80-C68</f>
        <v>27.91599999999994</v>
      </c>
      <c r="AC80" s="12">
        <f t="shared" ref="AC80:AC143" si="77">D80-D68</f>
        <v>0.63300000000000267</v>
      </c>
      <c r="AD80" s="12">
        <f t="shared" ref="AD80:AD143" si="78">E80-E68</f>
        <v>2.5689999999999884</v>
      </c>
      <c r="AE80" s="12">
        <f t="shared" ref="AE80:AE143" si="79">F80-F68</f>
        <v>3.0699999999999932</v>
      </c>
      <c r="AF80" s="12">
        <f t="shared" ref="AF80:AF143" si="80">G80-G68</f>
        <v>5.2879999999999541</v>
      </c>
      <c r="AG80" s="12">
        <f t="shared" ref="AG80:AG143" si="81">H80-H68</f>
        <v>4.3589999999999947</v>
      </c>
      <c r="AH80" s="12">
        <f t="shared" ref="AH80:AH143" si="82">I80-I68</f>
        <v>1.9350000000000023</v>
      </c>
      <c r="AI80" s="12">
        <f t="shared" ref="AI80:AI143" si="83">J80-J68</f>
        <v>0.50400000000000134</v>
      </c>
      <c r="AJ80" s="12">
        <f t="shared" ref="AJ80:AJ143" si="84">K80-K68</f>
        <v>1.1799999999999997</v>
      </c>
      <c r="AK80" s="12">
        <f t="shared" ref="AK80:AK143" si="85">L80-L68</f>
        <v>1.0579999999999998</v>
      </c>
      <c r="AL80" s="12">
        <f t="shared" ref="AL80:AL143" si="86">M80-M68</f>
        <v>2.330999999999996</v>
      </c>
      <c r="AM80" s="12">
        <f t="shared" ref="AM80:AM143" si="87">N80-N68</f>
        <v>6.242999999999995</v>
      </c>
      <c r="AN80" s="12">
        <f t="shared" ref="AN80:AN143" si="88">O80-O68</f>
        <v>7.1490000000000009</v>
      </c>
      <c r="AO80" s="12">
        <f t="shared" ref="AO80:AO143" si="89">P80-P68</f>
        <v>9.4510000000000076</v>
      </c>
      <c r="AP80" s="12">
        <f t="shared" ref="AP80:AP143" si="90">Q80-Q68</f>
        <v>4.6929999999999978</v>
      </c>
      <c r="AQ80" s="12">
        <f t="shared" ref="AQ80:AQ143" si="91">R80-R68</f>
        <v>4.2479999999999905</v>
      </c>
      <c r="AR80" s="12">
        <f t="shared" ref="AR80:AR143" si="92">S80-S68</f>
        <v>1.8070000000000022</v>
      </c>
      <c r="AS80" s="12">
        <f t="shared" ref="AS80:AS143" si="93">T80-T68</f>
        <v>3.8390000000000057</v>
      </c>
      <c r="AT80" s="12">
        <f t="shared" ref="AT80:AT143" si="94">U80-U68</f>
        <v>1.9320000000000022</v>
      </c>
      <c r="AU80" s="12">
        <f t="shared" ref="AU80:AU143" si="95">V80-V68</f>
        <v>8.3530000000000086</v>
      </c>
      <c r="AV80" s="12">
        <f t="shared" ref="AV80:AV143" si="96">W80-W68</f>
        <v>-1.0519999999999996</v>
      </c>
      <c r="AW80" s="12">
        <f t="shared" ref="AW80:AW143" si="97">X80-X68</f>
        <v>0.97999999999999687</v>
      </c>
      <c r="AX80" s="12">
        <f t="shared" ref="AX80:AX143" si="98">Y80-Y68</f>
        <v>3.7530000000000143</v>
      </c>
      <c r="AY80" s="195">
        <f t="shared" si="74"/>
        <v>42156</v>
      </c>
      <c r="AZ80" s="11">
        <f t="shared" ref="AZ80:AZ143" si="99">B80/B68-1</f>
        <v>2.0172508502339204E-2</v>
      </c>
      <c r="BA80" s="11">
        <f t="shared" ref="BA80:BA143" si="100">C80/C68-1</f>
        <v>1.8533542418814442E-2</v>
      </c>
      <c r="BB80" s="11">
        <f t="shared" ref="BB80:BB143" si="101">D80/D68-1</f>
        <v>1.9742997941488483E-2</v>
      </c>
      <c r="BC80" s="11">
        <f t="shared" ref="BC80:BC143" si="102">E80/E68-1</f>
        <v>3.4937645346860391E-2</v>
      </c>
      <c r="BD80" s="11">
        <f t="shared" ref="BD80:BD143" si="103">F80/F68-1</f>
        <v>3.168051184149423E-2</v>
      </c>
      <c r="BE80" s="11">
        <f t="shared" ref="BE80:BE143" si="104">G80/G68-1</f>
        <v>1.0723577878767543E-2</v>
      </c>
      <c r="BF80" s="11">
        <f t="shared" ref="BF80:BF143" si="105">H80/H68-1</f>
        <v>6.1003428731369214E-2</v>
      </c>
      <c r="BG80" s="11">
        <f t="shared" ref="BG80:BG143" si="106">I80/I68-1</f>
        <v>1.4360671797421842E-2</v>
      </c>
      <c r="BH80" s="11">
        <f t="shared" ref="BH80:BH143" si="107">J80/J68-1</f>
        <v>1.8478460128322771E-2</v>
      </c>
      <c r="BI80" s="11">
        <f t="shared" ref="BI80:BI143" si="108">K80/K68-1</f>
        <v>2.2029721454708273E-2</v>
      </c>
      <c r="BJ80" s="11">
        <f t="shared" ref="BJ80:BJ143" si="109">L80/L68-1</f>
        <v>2.9570418401855925E-2</v>
      </c>
      <c r="BK80" s="11">
        <f t="shared" ref="BK80:BK143" si="110">M80/M68-1</f>
        <v>7.8121858033380009E-2</v>
      </c>
      <c r="BL80" s="11">
        <f t="shared" ref="BL80:BL143" si="111">N80/N68-1</f>
        <v>2.6194881864984865E-2</v>
      </c>
      <c r="BM80" s="11">
        <f t="shared" ref="BM80:BM143" si="112">O80/O68-1</f>
        <v>6.8435714080583576E-2</v>
      </c>
      <c r="BN80" s="11">
        <f t="shared" ref="BN80:BN143" si="113">P80/P68-1</f>
        <v>9.2871742462953488E-2</v>
      </c>
      <c r="BO80" s="11">
        <f t="shared" ref="BO80:BO143" si="114">Q80/Q68-1</f>
        <v>4.6240553349558011E-2</v>
      </c>
      <c r="BP80" s="11">
        <f t="shared" ref="BP80:BP143" si="115">R80/R68-1</f>
        <v>3.8161629954364118E-2</v>
      </c>
      <c r="BQ80" s="11">
        <f t="shared" ref="BQ80:BQ143" si="116">S80/S68-1</f>
        <v>2.2224408722496314E-2</v>
      </c>
      <c r="BR80" s="11">
        <f t="shared" ref="BR80:BR143" si="117">T80/T68-1</f>
        <v>6.6771023567266719E-2</v>
      </c>
      <c r="BS80" s="11">
        <f t="shared" ref="BS80:BS143" si="118">U80/U68-1</f>
        <v>3.1384525414642983E-2</v>
      </c>
      <c r="BT80" s="11">
        <f t="shared" ref="BT80:BT143" si="119">V80/V68-1</f>
        <v>1.6876656753087138E-2</v>
      </c>
      <c r="BU80" s="11">
        <f t="shared" ref="BU80:BU143" si="120">W80/W68-1</f>
        <v>-2.0059109543331122E-2</v>
      </c>
      <c r="BV80" s="11">
        <f t="shared" ref="BV80:BV143" si="121">X80/X68-1</f>
        <v>2.5736645832239002E-2</v>
      </c>
      <c r="BW80" s="11">
        <f t="shared" ref="BW80:BW143" si="122">Y80/Y68-1</f>
        <v>2.2854602586899864E-2</v>
      </c>
    </row>
    <row r="81" spans="1:75" ht="18.75" x14ac:dyDescent="0.3">
      <c r="A81" s="195">
        <f t="shared" si="72"/>
        <v>42186</v>
      </c>
      <c r="B81" s="187">
        <v>1953.104</v>
      </c>
      <c r="C81" s="187">
        <v>1537.961</v>
      </c>
      <c r="D81" s="187">
        <v>32.1</v>
      </c>
      <c r="E81" s="187">
        <v>76.488</v>
      </c>
      <c r="F81" s="187">
        <v>100.20699999999999</v>
      </c>
      <c r="G81" s="187">
        <v>500.33800000000002</v>
      </c>
      <c r="H81" s="187">
        <v>76.542000000000002</v>
      </c>
      <c r="I81" s="187">
        <v>137.01499999999999</v>
      </c>
      <c r="J81" s="187">
        <v>28.254000000000001</v>
      </c>
      <c r="K81" s="187">
        <v>54.959000000000003</v>
      </c>
      <c r="L81" s="187">
        <v>37.076999999999998</v>
      </c>
      <c r="M81" s="187">
        <v>31.294</v>
      </c>
      <c r="N81" s="187">
        <v>244.07300000000001</v>
      </c>
      <c r="O81" s="187">
        <v>111.938</v>
      </c>
      <c r="P81" s="187">
        <v>112.59</v>
      </c>
      <c r="Q81" s="187">
        <v>106.929</v>
      </c>
      <c r="R81" s="187">
        <v>114.429</v>
      </c>
      <c r="S81" s="187">
        <v>81.713999999999999</v>
      </c>
      <c r="T81" s="187">
        <v>61.31</v>
      </c>
      <c r="U81" s="187">
        <v>63.167999999999999</v>
      </c>
      <c r="V81" s="187">
        <v>501.41500000000002</v>
      </c>
      <c r="W81" s="187">
        <v>51.414000000000001</v>
      </c>
      <c r="X81" s="187">
        <v>39.69</v>
      </c>
      <c r="Y81" s="188">
        <v>169.398</v>
      </c>
      <c r="Z81" s="195">
        <f t="shared" si="73"/>
        <v>42186</v>
      </c>
      <c r="AA81" s="12">
        <f t="shared" si="75"/>
        <v>41.996000000000095</v>
      </c>
      <c r="AB81" s="12">
        <f t="shared" si="76"/>
        <v>29.605000000000018</v>
      </c>
      <c r="AC81" s="12">
        <f t="shared" si="77"/>
        <v>0.16100000000000136</v>
      </c>
      <c r="AD81" s="12">
        <f t="shared" si="78"/>
        <v>2.8829999999999956</v>
      </c>
      <c r="AE81" s="12">
        <f t="shared" si="79"/>
        <v>3.0769999999999982</v>
      </c>
      <c r="AF81" s="12">
        <f t="shared" si="80"/>
        <v>6.5600000000000023</v>
      </c>
      <c r="AG81" s="12">
        <f t="shared" si="81"/>
        <v>5.2180000000000035</v>
      </c>
      <c r="AH81" s="12">
        <f t="shared" si="82"/>
        <v>2.6319999999999766</v>
      </c>
      <c r="AI81" s="12">
        <f t="shared" si="83"/>
        <v>1.0120000000000005</v>
      </c>
      <c r="AJ81" s="12">
        <f t="shared" si="84"/>
        <v>0.82900000000000063</v>
      </c>
      <c r="AK81" s="12">
        <f t="shared" si="85"/>
        <v>1.25</v>
      </c>
      <c r="AL81" s="12">
        <f t="shared" si="86"/>
        <v>1.9260000000000019</v>
      </c>
      <c r="AM81" s="12">
        <f t="shared" si="87"/>
        <v>5.4080000000000155</v>
      </c>
      <c r="AN81" s="12">
        <f t="shared" si="88"/>
        <v>6.8430000000000035</v>
      </c>
      <c r="AO81" s="12">
        <f t="shared" si="89"/>
        <v>9.0160000000000053</v>
      </c>
      <c r="AP81" s="12">
        <f t="shared" si="90"/>
        <v>3.8610000000000042</v>
      </c>
      <c r="AQ81" s="12">
        <f t="shared" si="91"/>
        <v>2.8010000000000019</v>
      </c>
      <c r="AR81" s="12">
        <f t="shared" si="92"/>
        <v>0.74599999999999511</v>
      </c>
      <c r="AS81" s="12">
        <f t="shared" si="93"/>
        <v>4.0609999999999999</v>
      </c>
      <c r="AT81" s="12">
        <f t="shared" si="94"/>
        <v>2.0039999999999978</v>
      </c>
      <c r="AU81" s="12">
        <f t="shared" si="95"/>
        <v>7.0590000000000259</v>
      </c>
      <c r="AV81" s="12">
        <f t="shared" si="96"/>
        <v>-1.5749999999999957</v>
      </c>
      <c r="AW81" s="12">
        <f t="shared" si="97"/>
        <v>1.2049999999999983</v>
      </c>
      <c r="AX81" s="12">
        <f t="shared" si="98"/>
        <v>4.3340000000000032</v>
      </c>
      <c r="AY81" s="195">
        <f t="shared" si="74"/>
        <v>42186</v>
      </c>
      <c r="AZ81" s="11">
        <f t="shared" si="99"/>
        <v>2.1974686935536836E-2</v>
      </c>
      <c r="BA81" s="11">
        <f t="shared" si="100"/>
        <v>1.9627329357260415E-2</v>
      </c>
      <c r="BB81" s="11">
        <f t="shared" si="101"/>
        <v>5.040859137731335E-3</v>
      </c>
      <c r="BC81" s="11">
        <f t="shared" si="102"/>
        <v>3.9168534746280681E-2</v>
      </c>
      <c r="BD81" s="11">
        <f t="shared" si="103"/>
        <v>3.1679192834345615E-2</v>
      </c>
      <c r="BE81" s="11">
        <f t="shared" si="104"/>
        <v>1.3285322553860279E-2</v>
      </c>
      <c r="BF81" s="11">
        <f t="shared" si="105"/>
        <v>7.3159104929616969E-2</v>
      </c>
      <c r="BG81" s="11">
        <f t="shared" si="106"/>
        <v>1.9585810705222917E-2</v>
      </c>
      <c r="BH81" s="11">
        <f t="shared" si="107"/>
        <v>3.7148520666617779E-2</v>
      </c>
      <c r="BI81" s="11">
        <f t="shared" si="108"/>
        <v>1.5314982449658343E-2</v>
      </c>
      <c r="BJ81" s="11">
        <f t="shared" si="109"/>
        <v>3.4889887515002549E-2</v>
      </c>
      <c r="BK81" s="11">
        <f t="shared" si="110"/>
        <v>6.5581585399073994E-2</v>
      </c>
      <c r="BL81" s="11">
        <f t="shared" si="111"/>
        <v>2.2659376112961649E-2</v>
      </c>
      <c r="BM81" s="11">
        <f t="shared" si="112"/>
        <v>6.511251724630096E-2</v>
      </c>
      <c r="BN81" s="11">
        <f t="shared" si="113"/>
        <v>8.7048873269353289E-2</v>
      </c>
      <c r="BO81" s="11">
        <f t="shared" si="114"/>
        <v>3.7460705553615137E-2</v>
      </c>
      <c r="BP81" s="11">
        <f t="shared" si="115"/>
        <v>2.509227075644116E-2</v>
      </c>
      <c r="BQ81" s="11">
        <f t="shared" si="116"/>
        <v>9.2135164509434819E-3</v>
      </c>
      <c r="BR81" s="11">
        <f t="shared" si="117"/>
        <v>7.0935736868766197E-2</v>
      </c>
      <c r="BS81" s="11">
        <f t="shared" si="118"/>
        <v>3.2764371198744424E-2</v>
      </c>
      <c r="BT81" s="11">
        <f t="shared" si="119"/>
        <v>1.4279183422472919E-2</v>
      </c>
      <c r="BU81" s="11">
        <f t="shared" si="120"/>
        <v>-2.9723150087753947E-2</v>
      </c>
      <c r="BV81" s="11">
        <f t="shared" si="121"/>
        <v>3.1310900350785875E-2</v>
      </c>
      <c r="BW81" s="11">
        <f t="shared" si="122"/>
        <v>2.625648233412492E-2</v>
      </c>
    </row>
    <row r="82" spans="1:75" ht="18.75" x14ac:dyDescent="0.3">
      <c r="A82" s="195">
        <f t="shared" si="72"/>
        <v>42217</v>
      </c>
      <c r="B82" s="187">
        <v>1956.404</v>
      </c>
      <c r="C82" s="187">
        <v>1537.8789999999999</v>
      </c>
      <c r="D82" s="187">
        <v>31.826000000000001</v>
      </c>
      <c r="E82" s="187">
        <v>77.623000000000005</v>
      </c>
      <c r="F82" s="187">
        <v>100.919</v>
      </c>
      <c r="G82" s="187">
        <v>499.29</v>
      </c>
      <c r="H82" s="187">
        <v>77.147999999999996</v>
      </c>
      <c r="I82" s="187">
        <v>139</v>
      </c>
      <c r="J82" s="187">
        <v>29.076000000000001</v>
      </c>
      <c r="K82" s="187">
        <v>56.817</v>
      </c>
      <c r="L82" s="187">
        <v>37.185000000000002</v>
      </c>
      <c r="M82" s="187">
        <v>30.670999999999999</v>
      </c>
      <c r="N82" s="187">
        <v>243.06399999999999</v>
      </c>
      <c r="O82" s="187">
        <v>111.81699999999999</v>
      </c>
      <c r="P82" s="187">
        <v>113.879</v>
      </c>
      <c r="Q82" s="187">
        <v>106.86499999999999</v>
      </c>
      <c r="R82" s="187">
        <v>115.29300000000001</v>
      </c>
      <c r="S82" s="187">
        <v>81.372</v>
      </c>
      <c r="T82" s="187">
        <v>61.768000000000001</v>
      </c>
      <c r="U82" s="187">
        <v>63.71</v>
      </c>
      <c r="V82" s="187">
        <v>502.83600000000001</v>
      </c>
      <c r="W82" s="187">
        <v>51.744</v>
      </c>
      <c r="X82" s="187">
        <v>40.844000000000001</v>
      </c>
      <c r="Y82" s="188">
        <v>167.41</v>
      </c>
      <c r="Z82" s="195">
        <f t="shared" si="73"/>
        <v>42217</v>
      </c>
      <c r="AA82" s="12">
        <f t="shared" si="75"/>
        <v>47.097999999999956</v>
      </c>
      <c r="AB82" s="12">
        <f t="shared" si="76"/>
        <v>26.151999999999816</v>
      </c>
      <c r="AC82" s="12">
        <f t="shared" si="77"/>
        <v>0.23300000000000054</v>
      </c>
      <c r="AD82" s="12">
        <f t="shared" si="78"/>
        <v>3.9879999999999995</v>
      </c>
      <c r="AE82" s="12">
        <f t="shared" si="79"/>
        <v>3.2439999999999998</v>
      </c>
      <c r="AF82" s="12">
        <f t="shared" si="80"/>
        <v>6.5370000000000346</v>
      </c>
      <c r="AG82" s="12">
        <f t="shared" si="81"/>
        <v>5.1069999999999993</v>
      </c>
      <c r="AH82" s="12">
        <f t="shared" si="82"/>
        <v>4.0720000000000027</v>
      </c>
      <c r="AI82" s="12">
        <f t="shared" si="83"/>
        <v>3.3599999999999994</v>
      </c>
      <c r="AJ82" s="12">
        <f t="shared" si="84"/>
        <v>1.3350000000000009</v>
      </c>
      <c r="AK82" s="12">
        <f t="shared" si="85"/>
        <v>1.3670000000000044</v>
      </c>
      <c r="AL82" s="12">
        <f t="shared" si="86"/>
        <v>1.2579999999999991</v>
      </c>
      <c r="AM82" s="12">
        <f t="shared" si="87"/>
        <v>5.6359999999999957</v>
      </c>
      <c r="AN82" s="12">
        <f t="shared" si="88"/>
        <v>8.2759999999999962</v>
      </c>
      <c r="AO82" s="12">
        <f t="shared" si="89"/>
        <v>9.7280000000000086</v>
      </c>
      <c r="AP82" s="12">
        <f t="shared" si="90"/>
        <v>4.0189999999999912</v>
      </c>
      <c r="AQ82" s="12">
        <f t="shared" si="91"/>
        <v>3.3680000000000092</v>
      </c>
      <c r="AR82" s="12">
        <f t="shared" si="92"/>
        <v>0.34999999999999432</v>
      </c>
      <c r="AS82" s="12">
        <f t="shared" si="93"/>
        <v>4.4279999999999973</v>
      </c>
      <c r="AT82" s="12">
        <f t="shared" si="94"/>
        <v>2.3629999999999995</v>
      </c>
      <c r="AU82" s="12">
        <f t="shared" si="95"/>
        <v>8.6410000000000196</v>
      </c>
      <c r="AV82" s="12">
        <f t="shared" si="96"/>
        <v>0.70000000000000284</v>
      </c>
      <c r="AW82" s="12">
        <f t="shared" si="97"/>
        <v>1.7730000000000032</v>
      </c>
      <c r="AX82" s="12">
        <f t="shared" si="98"/>
        <v>4.5370000000000061</v>
      </c>
      <c r="AY82" s="195">
        <f t="shared" si="74"/>
        <v>42217</v>
      </c>
      <c r="AZ82" s="11">
        <f t="shared" si="99"/>
        <v>2.4667601735918643E-2</v>
      </c>
      <c r="BA82" s="11">
        <f t="shared" si="100"/>
        <v>1.7299419802649485E-2</v>
      </c>
      <c r="BB82" s="11">
        <f t="shared" si="101"/>
        <v>7.3750514354444796E-3</v>
      </c>
      <c r="BC82" s="11">
        <f t="shared" si="102"/>
        <v>5.4159027636314194E-2</v>
      </c>
      <c r="BD82" s="11">
        <f t="shared" si="103"/>
        <v>3.3212183260813877E-2</v>
      </c>
      <c r="BE82" s="11">
        <f t="shared" si="104"/>
        <v>1.3266281483826692E-2</v>
      </c>
      <c r="BF82" s="11">
        <f t="shared" si="105"/>
        <v>7.0890187532099747E-2</v>
      </c>
      <c r="BG82" s="11">
        <f t="shared" si="106"/>
        <v>3.0179058460808816E-2</v>
      </c>
      <c r="BH82" s="11">
        <f t="shared" si="107"/>
        <v>0.13065795613625752</v>
      </c>
      <c r="BI82" s="11">
        <f t="shared" si="108"/>
        <v>2.4061857899859485E-2</v>
      </c>
      <c r="BJ82" s="11">
        <f t="shared" si="109"/>
        <v>3.8165168351108614E-2</v>
      </c>
      <c r="BK82" s="11">
        <f t="shared" si="110"/>
        <v>4.277020365144657E-2</v>
      </c>
      <c r="BL82" s="11">
        <f t="shared" si="111"/>
        <v>2.3737722593796917E-2</v>
      </c>
      <c r="BM82" s="11">
        <f t="shared" si="112"/>
        <v>7.9929689688142735E-2</v>
      </c>
      <c r="BN82" s="11">
        <f t="shared" si="113"/>
        <v>9.3402847788307541E-2</v>
      </c>
      <c r="BO82" s="11">
        <f t="shared" si="114"/>
        <v>3.907784454426988E-2</v>
      </c>
      <c r="BP82" s="11">
        <f t="shared" si="115"/>
        <v>3.0091579182488282E-2</v>
      </c>
      <c r="BQ82" s="11">
        <f t="shared" si="116"/>
        <v>4.3198143714051618E-3</v>
      </c>
      <c r="BR82" s="11">
        <f t="shared" si="117"/>
        <v>7.722357865364482E-2</v>
      </c>
      <c r="BS82" s="11">
        <f t="shared" si="118"/>
        <v>3.8518590966143407E-2</v>
      </c>
      <c r="BT82" s="11">
        <f t="shared" si="119"/>
        <v>1.7485000859984501E-2</v>
      </c>
      <c r="BU82" s="11">
        <f t="shared" si="120"/>
        <v>1.3713658804169082E-2</v>
      </c>
      <c r="BV82" s="11">
        <f t="shared" si="121"/>
        <v>4.5378925545801252E-2</v>
      </c>
      <c r="BW82" s="11">
        <f t="shared" si="122"/>
        <v>2.7856059629281837E-2</v>
      </c>
    </row>
    <row r="83" spans="1:75" ht="18.75" x14ac:dyDescent="0.3">
      <c r="A83" s="195">
        <f t="shared" si="72"/>
        <v>42248</v>
      </c>
      <c r="B83" s="187">
        <v>1957.0730000000001</v>
      </c>
      <c r="C83" s="187">
        <v>1539.5139999999999</v>
      </c>
      <c r="D83" s="187">
        <v>31.561</v>
      </c>
      <c r="E83" s="187">
        <v>77.878</v>
      </c>
      <c r="F83" s="187">
        <v>101.152</v>
      </c>
      <c r="G83" s="187">
        <v>501.67599999999999</v>
      </c>
      <c r="H83" s="187">
        <v>77.444000000000003</v>
      </c>
      <c r="I83" s="187">
        <v>139.56299999999999</v>
      </c>
      <c r="J83" s="187">
        <v>28.984999999999999</v>
      </c>
      <c r="K83" s="187">
        <v>57.478000000000002</v>
      </c>
      <c r="L83" s="187">
        <v>37.171999999999997</v>
      </c>
      <c r="M83" s="187">
        <v>29.756</v>
      </c>
      <c r="N83" s="187">
        <v>242.26599999999999</v>
      </c>
      <c r="O83" s="187">
        <v>109.002</v>
      </c>
      <c r="P83" s="187">
        <v>113.529</v>
      </c>
      <c r="Q83" s="187">
        <v>106.123</v>
      </c>
      <c r="R83" s="187">
        <v>119.206</v>
      </c>
      <c r="S83" s="187">
        <v>80.912000000000006</v>
      </c>
      <c r="T83" s="187">
        <v>61.703000000000003</v>
      </c>
      <c r="U83" s="187">
        <v>64.284000000000006</v>
      </c>
      <c r="V83" s="187">
        <v>502.16899999999998</v>
      </c>
      <c r="W83" s="187">
        <v>51.25</v>
      </c>
      <c r="X83" s="187">
        <v>41.755000000000003</v>
      </c>
      <c r="Y83" s="188">
        <v>166.108</v>
      </c>
      <c r="Z83" s="195">
        <f t="shared" si="73"/>
        <v>42248</v>
      </c>
      <c r="AA83" s="12">
        <f t="shared" si="75"/>
        <v>42.158000000000129</v>
      </c>
      <c r="AB83" s="12">
        <f t="shared" si="76"/>
        <v>23.681999999999789</v>
      </c>
      <c r="AC83" s="12">
        <f t="shared" si="77"/>
        <v>0.31500000000000128</v>
      </c>
      <c r="AD83" s="12">
        <f t="shared" si="78"/>
        <v>4.2000000000000028</v>
      </c>
      <c r="AE83" s="12">
        <f t="shared" si="79"/>
        <v>2.4689999999999941</v>
      </c>
      <c r="AF83" s="12">
        <f t="shared" si="80"/>
        <v>8.8949999999999818</v>
      </c>
      <c r="AG83" s="12">
        <f t="shared" si="81"/>
        <v>4.6280000000000001</v>
      </c>
      <c r="AH83" s="12">
        <f t="shared" si="82"/>
        <v>2.7569999999999766</v>
      </c>
      <c r="AI83" s="12">
        <f t="shared" si="83"/>
        <v>3.088000000000001</v>
      </c>
      <c r="AJ83" s="12">
        <f t="shared" si="84"/>
        <v>0.15500000000000114</v>
      </c>
      <c r="AK83" s="12">
        <f t="shared" si="85"/>
        <v>1.1829999999999998</v>
      </c>
      <c r="AL83" s="12">
        <f t="shared" si="86"/>
        <v>0.44600000000000151</v>
      </c>
      <c r="AM83" s="12">
        <f t="shared" si="87"/>
        <v>5.2119999999999891</v>
      </c>
      <c r="AN83" s="12">
        <f t="shared" si="88"/>
        <v>6.8639999999999901</v>
      </c>
      <c r="AO83" s="12">
        <f t="shared" si="89"/>
        <v>9.0870000000000033</v>
      </c>
      <c r="AP83" s="12">
        <f t="shared" si="90"/>
        <v>3.5960000000000036</v>
      </c>
      <c r="AQ83" s="12">
        <f t="shared" si="91"/>
        <v>2.3200000000000074</v>
      </c>
      <c r="AR83" s="12">
        <f t="shared" si="92"/>
        <v>-0.14900000000000091</v>
      </c>
      <c r="AS83" s="12">
        <f t="shared" si="93"/>
        <v>4.1020000000000039</v>
      </c>
      <c r="AT83" s="12">
        <f t="shared" si="94"/>
        <v>2.1900000000000048</v>
      </c>
      <c r="AU83" s="12">
        <f t="shared" si="95"/>
        <v>7.8039999999999736</v>
      </c>
      <c r="AV83" s="12">
        <f t="shared" si="96"/>
        <v>0.21099999999999852</v>
      </c>
      <c r="AW83" s="12">
        <f t="shared" si="97"/>
        <v>2.1330000000000027</v>
      </c>
      <c r="AX83" s="12">
        <f t="shared" si="98"/>
        <v>3.1769999999999925</v>
      </c>
      <c r="AY83" s="195">
        <f t="shared" si="74"/>
        <v>42248</v>
      </c>
      <c r="AZ83" s="11">
        <f t="shared" si="99"/>
        <v>2.2015598603593478E-2</v>
      </c>
      <c r="BA83" s="11">
        <f t="shared" si="100"/>
        <v>1.5623103351822598E-2</v>
      </c>
      <c r="BB83" s="11">
        <f t="shared" si="101"/>
        <v>1.0081290405171917E-2</v>
      </c>
      <c r="BC83" s="11">
        <f t="shared" si="102"/>
        <v>5.7004804690681032E-2</v>
      </c>
      <c r="BD83" s="11">
        <f t="shared" si="103"/>
        <v>2.5019506905951339E-2</v>
      </c>
      <c r="BE83" s="11">
        <f t="shared" si="104"/>
        <v>1.8050614776137897E-2</v>
      </c>
      <c r="BF83" s="11">
        <f t="shared" si="105"/>
        <v>6.3557459898923252E-2</v>
      </c>
      <c r="BG83" s="11">
        <f t="shared" si="106"/>
        <v>2.0152624884873349E-2</v>
      </c>
      <c r="BH83" s="11">
        <f t="shared" si="107"/>
        <v>0.11924161099741282</v>
      </c>
      <c r="BI83" s="11">
        <f t="shared" si="108"/>
        <v>2.7039757165536749E-3</v>
      </c>
      <c r="BJ83" s="11">
        <f t="shared" si="109"/>
        <v>3.2871155075161917E-2</v>
      </c>
      <c r="BK83" s="11">
        <f t="shared" si="110"/>
        <v>1.5216649607642463E-2</v>
      </c>
      <c r="BL83" s="11">
        <f t="shared" si="111"/>
        <v>2.1986551587402037E-2</v>
      </c>
      <c r="BM83" s="11">
        <f t="shared" si="112"/>
        <v>6.7203195676437621E-2</v>
      </c>
      <c r="BN83" s="11">
        <f t="shared" si="113"/>
        <v>8.7005227781926875E-2</v>
      </c>
      <c r="BO83" s="11">
        <f t="shared" si="114"/>
        <v>3.5073687906600259E-2</v>
      </c>
      <c r="BP83" s="11">
        <f t="shared" si="115"/>
        <v>1.9848399295039565E-2</v>
      </c>
      <c r="BQ83" s="11">
        <f t="shared" si="116"/>
        <v>-1.8381219081926581E-3</v>
      </c>
      <c r="BR83" s="11">
        <f t="shared" si="117"/>
        <v>7.1214041422892116E-2</v>
      </c>
      <c r="BS83" s="11">
        <f t="shared" si="118"/>
        <v>3.526910812638917E-2</v>
      </c>
      <c r="BT83" s="11">
        <f t="shared" si="119"/>
        <v>1.5785907173849312E-2</v>
      </c>
      <c r="BU83" s="11">
        <f t="shared" si="120"/>
        <v>4.1340935363154419E-3</v>
      </c>
      <c r="BV83" s="11">
        <f t="shared" si="121"/>
        <v>5.3833728736560671E-2</v>
      </c>
      <c r="BW83" s="11">
        <f t="shared" si="122"/>
        <v>1.9499051745831109E-2</v>
      </c>
    </row>
    <row r="84" spans="1:75" ht="18.75" x14ac:dyDescent="0.3">
      <c r="A84" s="195">
        <f t="shared" si="72"/>
        <v>42278</v>
      </c>
      <c r="B84" s="187">
        <v>1968.0329999999999</v>
      </c>
      <c r="C84" s="187">
        <v>1544.973</v>
      </c>
      <c r="D84" s="187">
        <v>31.574000000000002</v>
      </c>
      <c r="E84" s="187">
        <v>77.153000000000006</v>
      </c>
      <c r="F84" s="187">
        <v>101.815</v>
      </c>
      <c r="G84" s="187">
        <v>503.59399999999999</v>
      </c>
      <c r="H84" s="187">
        <v>77.665000000000006</v>
      </c>
      <c r="I84" s="187">
        <v>144.13800000000001</v>
      </c>
      <c r="J84" s="187">
        <v>29.212</v>
      </c>
      <c r="K84" s="187">
        <v>58.594999999999999</v>
      </c>
      <c r="L84" s="187">
        <v>37.317999999999998</v>
      </c>
      <c r="M84" s="187">
        <v>29.706</v>
      </c>
      <c r="N84" s="187">
        <v>241.51</v>
      </c>
      <c r="O84" s="187">
        <v>106.31</v>
      </c>
      <c r="P84" s="187">
        <v>113.375</v>
      </c>
      <c r="Q84" s="187">
        <v>106.001</v>
      </c>
      <c r="R84" s="187">
        <v>120.03400000000001</v>
      </c>
      <c r="S84" s="187">
        <v>80.712000000000003</v>
      </c>
      <c r="T84" s="187">
        <v>61.606000000000002</v>
      </c>
      <c r="U84" s="187">
        <v>64.843999999999994</v>
      </c>
      <c r="V84" s="187">
        <v>504.57799999999997</v>
      </c>
      <c r="W84" s="187">
        <v>51.860999999999997</v>
      </c>
      <c r="X84" s="187">
        <v>42.825000000000003</v>
      </c>
      <c r="Y84" s="188">
        <v>165.40100000000001</v>
      </c>
      <c r="Z84" s="195">
        <f t="shared" si="73"/>
        <v>42278</v>
      </c>
      <c r="AA84" s="12">
        <f t="shared" si="75"/>
        <v>42.244999999999891</v>
      </c>
      <c r="AB84" s="12">
        <f t="shared" si="76"/>
        <v>25.231999999999971</v>
      </c>
      <c r="AC84" s="12">
        <f t="shared" si="77"/>
        <v>-0.39599999999999724</v>
      </c>
      <c r="AD84" s="12">
        <f t="shared" si="78"/>
        <v>3.4750000000000085</v>
      </c>
      <c r="AE84" s="12">
        <f t="shared" si="79"/>
        <v>2.2240000000000038</v>
      </c>
      <c r="AF84" s="12">
        <f t="shared" si="80"/>
        <v>8.882000000000005</v>
      </c>
      <c r="AG84" s="12">
        <f t="shared" si="81"/>
        <v>4.3070000000000022</v>
      </c>
      <c r="AH84" s="12">
        <f t="shared" si="82"/>
        <v>1.061000000000007</v>
      </c>
      <c r="AI84" s="12">
        <f t="shared" si="83"/>
        <v>3.125</v>
      </c>
      <c r="AJ84" s="12">
        <f t="shared" si="84"/>
        <v>0.35600000000000165</v>
      </c>
      <c r="AK84" s="12">
        <f t="shared" si="85"/>
        <v>1</v>
      </c>
      <c r="AL84" s="12">
        <f t="shared" si="86"/>
        <v>0.34999999999999787</v>
      </c>
      <c r="AM84" s="12">
        <f t="shared" si="87"/>
        <v>1.6200000000000045</v>
      </c>
      <c r="AN84" s="12">
        <f t="shared" si="88"/>
        <v>5.6380000000000052</v>
      </c>
      <c r="AO84" s="12">
        <f t="shared" si="89"/>
        <v>7.7109999999999985</v>
      </c>
      <c r="AP84" s="12">
        <f t="shared" si="90"/>
        <v>3.0090000000000003</v>
      </c>
      <c r="AQ84" s="12">
        <f t="shared" si="91"/>
        <v>1.9070000000000107</v>
      </c>
      <c r="AR84" s="12">
        <f t="shared" si="92"/>
        <v>-1.1709999999999923</v>
      </c>
      <c r="AS84" s="12">
        <f t="shared" si="93"/>
        <v>4.0010000000000048</v>
      </c>
      <c r="AT84" s="12">
        <f t="shared" si="94"/>
        <v>1.7729999999999961</v>
      </c>
      <c r="AU84" s="12">
        <f t="shared" si="95"/>
        <v>8.3559999999999945</v>
      </c>
      <c r="AV84" s="12">
        <f t="shared" si="96"/>
        <v>1.1059999999999945</v>
      </c>
      <c r="AW84" s="12">
        <f t="shared" si="97"/>
        <v>3.2100000000000009</v>
      </c>
      <c r="AX84" s="12">
        <f t="shared" si="98"/>
        <v>4.9090000000000202</v>
      </c>
      <c r="AY84" s="195">
        <f t="shared" si="74"/>
        <v>42278</v>
      </c>
      <c r="AZ84" s="11">
        <f t="shared" si="99"/>
        <v>2.1936474835236197E-2</v>
      </c>
      <c r="BA84" s="11">
        <f t="shared" si="100"/>
        <v>1.6602829034684241E-2</v>
      </c>
      <c r="BB84" s="11">
        <f t="shared" si="101"/>
        <v>-1.2386612449171053E-2</v>
      </c>
      <c r="BC84" s="11">
        <f t="shared" si="102"/>
        <v>4.7164689595265985E-2</v>
      </c>
      <c r="BD84" s="11">
        <f t="shared" si="103"/>
        <v>2.2331335160807653E-2</v>
      </c>
      <c r="BE84" s="11">
        <f t="shared" si="104"/>
        <v>1.795388023739064E-2</v>
      </c>
      <c r="BF84" s="11">
        <f t="shared" si="105"/>
        <v>5.8712069576597026E-2</v>
      </c>
      <c r="BG84" s="11">
        <f t="shared" si="106"/>
        <v>7.4155874109744779E-3</v>
      </c>
      <c r="BH84" s="11">
        <f t="shared" si="107"/>
        <v>0.11979146701422172</v>
      </c>
      <c r="BI84" s="11">
        <f t="shared" si="108"/>
        <v>6.1127423204381248E-3</v>
      </c>
      <c r="BJ84" s="11">
        <f t="shared" si="109"/>
        <v>2.7534555867613886E-2</v>
      </c>
      <c r="BK84" s="11">
        <f t="shared" si="110"/>
        <v>1.1922605259572006E-2</v>
      </c>
      <c r="BL84" s="11">
        <f t="shared" si="111"/>
        <v>6.7530951686189944E-3</v>
      </c>
      <c r="BM84" s="11">
        <f t="shared" si="112"/>
        <v>5.6003655435473698E-2</v>
      </c>
      <c r="BN84" s="11">
        <f t="shared" si="113"/>
        <v>7.2976605087825552E-2</v>
      </c>
      <c r="BO84" s="11">
        <f t="shared" si="114"/>
        <v>2.9215861426130196E-2</v>
      </c>
      <c r="BP84" s="11">
        <f t="shared" si="115"/>
        <v>1.6143642012410364E-2</v>
      </c>
      <c r="BQ84" s="11">
        <f t="shared" si="116"/>
        <v>-1.4300892737198145E-2</v>
      </c>
      <c r="BR84" s="11">
        <f t="shared" si="117"/>
        <v>6.945577640829792E-2</v>
      </c>
      <c r="BS84" s="11">
        <f t="shared" si="118"/>
        <v>2.8111176293383666E-2</v>
      </c>
      <c r="BT84" s="11">
        <f t="shared" si="119"/>
        <v>1.6839237276863983E-2</v>
      </c>
      <c r="BU84" s="11">
        <f t="shared" si="120"/>
        <v>2.179095655600416E-2</v>
      </c>
      <c r="BV84" s="11">
        <f t="shared" si="121"/>
        <v>8.102991291177597E-2</v>
      </c>
      <c r="BW84" s="11">
        <f t="shared" si="122"/>
        <v>3.0587194377289961E-2</v>
      </c>
    </row>
    <row r="85" spans="1:75" ht="18.75" x14ac:dyDescent="0.3">
      <c r="A85" s="195">
        <f t="shared" si="72"/>
        <v>42309</v>
      </c>
      <c r="B85" s="187">
        <v>1971.5519999999999</v>
      </c>
      <c r="C85" s="187">
        <v>1545.4939999999999</v>
      </c>
      <c r="D85" s="187">
        <v>31.675999999999998</v>
      </c>
      <c r="E85" s="187">
        <v>76.727999999999994</v>
      </c>
      <c r="F85" s="187">
        <v>101.84099999999999</v>
      </c>
      <c r="G85" s="187">
        <v>504.70699999999999</v>
      </c>
      <c r="H85" s="187">
        <v>77.238</v>
      </c>
      <c r="I85" s="187">
        <v>143.227</v>
      </c>
      <c r="J85" s="187">
        <v>28.966000000000001</v>
      </c>
      <c r="K85" s="187">
        <v>59.292999999999999</v>
      </c>
      <c r="L85" s="187">
        <v>37.484999999999999</v>
      </c>
      <c r="M85" s="187">
        <v>29.489000000000001</v>
      </c>
      <c r="N85" s="187">
        <v>243.642</v>
      </c>
      <c r="O85" s="187">
        <v>105.226</v>
      </c>
      <c r="P85" s="187">
        <v>114.441</v>
      </c>
      <c r="Q85" s="187">
        <v>107.652</v>
      </c>
      <c r="R85" s="187">
        <v>120.54</v>
      </c>
      <c r="S85" s="187">
        <v>80.558999999999997</v>
      </c>
      <c r="T85" s="187">
        <v>60.841999999999999</v>
      </c>
      <c r="U85" s="187">
        <v>64.747</v>
      </c>
      <c r="V85" s="187">
        <v>505.83100000000002</v>
      </c>
      <c r="W85" s="187">
        <v>51.680999999999997</v>
      </c>
      <c r="X85" s="187">
        <v>43.098999999999997</v>
      </c>
      <c r="Y85" s="188">
        <v>160.804</v>
      </c>
      <c r="Z85" s="195">
        <f t="shared" si="73"/>
        <v>42309</v>
      </c>
      <c r="AA85" s="12">
        <f t="shared" si="75"/>
        <v>38.521999999999935</v>
      </c>
      <c r="AB85" s="12">
        <f t="shared" si="76"/>
        <v>22.886999999999944</v>
      </c>
      <c r="AC85" s="12">
        <f t="shared" si="77"/>
        <v>-0.85800000000000054</v>
      </c>
      <c r="AD85" s="12">
        <f t="shared" si="78"/>
        <v>3.215999999999994</v>
      </c>
      <c r="AE85" s="12">
        <f t="shared" si="79"/>
        <v>1.2269999999999897</v>
      </c>
      <c r="AF85" s="12">
        <f t="shared" si="80"/>
        <v>9.9089999999999918</v>
      </c>
      <c r="AG85" s="12">
        <f t="shared" si="81"/>
        <v>4.0169999999999959</v>
      </c>
      <c r="AH85" s="12">
        <f t="shared" si="82"/>
        <v>1.4430000000000121</v>
      </c>
      <c r="AI85" s="12">
        <f t="shared" si="83"/>
        <v>2.7940000000000005</v>
      </c>
      <c r="AJ85" s="12">
        <f t="shared" si="84"/>
        <v>-0.31700000000000017</v>
      </c>
      <c r="AK85" s="12">
        <f t="shared" si="85"/>
        <v>1.0499999999999972</v>
      </c>
      <c r="AL85" s="12">
        <f t="shared" si="86"/>
        <v>0.19600000000000151</v>
      </c>
      <c r="AM85" s="12">
        <f t="shared" si="87"/>
        <v>2.0589999999999975</v>
      </c>
      <c r="AN85" s="12">
        <f t="shared" si="88"/>
        <v>4.0480000000000018</v>
      </c>
      <c r="AO85" s="12">
        <f t="shared" si="89"/>
        <v>6.7439999999999998</v>
      </c>
      <c r="AP85" s="12">
        <f t="shared" si="90"/>
        <v>2.5690000000000026</v>
      </c>
      <c r="AQ85" s="12">
        <f t="shared" si="91"/>
        <v>1.9350000000000023</v>
      </c>
      <c r="AR85" s="12">
        <f t="shared" si="92"/>
        <v>-1.6419999999999959</v>
      </c>
      <c r="AS85" s="12">
        <f t="shared" si="93"/>
        <v>2.7789999999999964</v>
      </c>
      <c r="AT85" s="12">
        <f t="shared" si="94"/>
        <v>1.9609999999999985</v>
      </c>
      <c r="AU85" s="12">
        <f t="shared" si="95"/>
        <v>7.4209999999999923</v>
      </c>
      <c r="AV85" s="12">
        <f t="shared" si="96"/>
        <v>1.3019999999999996</v>
      </c>
      <c r="AW85" s="12">
        <f t="shared" si="97"/>
        <v>3.4159999999999968</v>
      </c>
      <c r="AX85" s="12">
        <f t="shared" si="98"/>
        <v>4.8360000000000127</v>
      </c>
      <c r="AY85" s="195">
        <f t="shared" si="74"/>
        <v>42309</v>
      </c>
      <c r="AZ85" s="11">
        <f t="shared" si="99"/>
        <v>1.9928299095202773E-2</v>
      </c>
      <c r="BA85" s="11">
        <f t="shared" si="100"/>
        <v>1.5031455917383862E-2</v>
      </c>
      <c r="BB85" s="11">
        <f t="shared" si="101"/>
        <v>-2.6372410401426238E-2</v>
      </c>
      <c r="BC85" s="11">
        <f t="shared" si="102"/>
        <v>4.3747959516813539E-2</v>
      </c>
      <c r="BD85" s="11">
        <f t="shared" si="103"/>
        <v>1.2195121951219301E-2</v>
      </c>
      <c r="BE85" s="11">
        <f t="shared" si="104"/>
        <v>2.0026354188982243E-2</v>
      </c>
      <c r="BF85" s="11">
        <f t="shared" si="105"/>
        <v>5.486131027983765E-2</v>
      </c>
      <c r="BG85" s="11">
        <f t="shared" si="106"/>
        <v>1.0177453027139904E-2</v>
      </c>
      <c r="BH85" s="11">
        <f t="shared" si="107"/>
        <v>0.10675531101941016</v>
      </c>
      <c r="BI85" s="11">
        <f t="shared" si="108"/>
        <v>-5.3178996812615065E-3</v>
      </c>
      <c r="BJ85" s="11">
        <f t="shared" si="109"/>
        <v>2.8818443804034422E-2</v>
      </c>
      <c r="BK85" s="11">
        <f t="shared" si="110"/>
        <v>6.6910183320247896E-3</v>
      </c>
      <c r="BL85" s="11">
        <f t="shared" si="111"/>
        <v>8.5229507043127484E-3</v>
      </c>
      <c r="BM85" s="11">
        <f t="shared" si="112"/>
        <v>4.0008697542944116E-2</v>
      </c>
      <c r="BN85" s="11">
        <f t="shared" si="113"/>
        <v>6.2620128694392596E-2</v>
      </c>
      <c r="BO85" s="11">
        <f t="shared" si="114"/>
        <v>2.4447341625191576E-2</v>
      </c>
      <c r="BP85" s="11">
        <f t="shared" si="115"/>
        <v>1.6314657898065077E-2</v>
      </c>
      <c r="BQ85" s="11">
        <f t="shared" si="116"/>
        <v>-1.9975426089706927E-2</v>
      </c>
      <c r="BR85" s="11">
        <f t="shared" si="117"/>
        <v>4.7861805280471126E-2</v>
      </c>
      <c r="BS85" s="11">
        <f t="shared" si="118"/>
        <v>3.1233077437645251E-2</v>
      </c>
      <c r="BT85" s="11">
        <f t="shared" si="119"/>
        <v>1.4889348127044011E-2</v>
      </c>
      <c r="BU85" s="11">
        <f t="shared" si="120"/>
        <v>2.5844101709045386E-2</v>
      </c>
      <c r="BV85" s="11">
        <f t="shared" si="121"/>
        <v>8.6082201446463058E-2</v>
      </c>
      <c r="BW85" s="11">
        <f t="shared" si="122"/>
        <v>3.1006360279031586E-2</v>
      </c>
    </row>
    <row r="86" spans="1:75" ht="18.75" x14ac:dyDescent="0.3">
      <c r="A86" s="195">
        <f t="shared" si="72"/>
        <v>42339</v>
      </c>
      <c r="B86" s="187">
        <v>1974.9690000000001</v>
      </c>
      <c r="C86" s="187">
        <v>1543.674</v>
      </c>
      <c r="D86" s="187">
        <v>30.98</v>
      </c>
      <c r="E86" s="187">
        <v>74.600999999999999</v>
      </c>
      <c r="F86" s="187">
        <v>101.4</v>
      </c>
      <c r="G86" s="187">
        <v>505.10899999999998</v>
      </c>
      <c r="H86" s="187">
        <v>76.323999999999998</v>
      </c>
      <c r="I86" s="187">
        <v>136.81800000000001</v>
      </c>
      <c r="J86" s="187">
        <v>27.768999999999998</v>
      </c>
      <c r="K86" s="187">
        <v>60.604999999999997</v>
      </c>
      <c r="L86" s="187">
        <v>37.518999999999998</v>
      </c>
      <c r="M86" s="187">
        <v>28.766999999999999</v>
      </c>
      <c r="N86" s="187">
        <v>242.86500000000001</v>
      </c>
      <c r="O86" s="187">
        <v>102.212</v>
      </c>
      <c r="P86" s="187">
        <v>114.13200000000001</v>
      </c>
      <c r="Q86" s="187">
        <v>109.149</v>
      </c>
      <c r="R86" s="187">
        <v>119.371</v>
      </c>
      <c r="S86" s="187">
        <v>80.215000000000003</v>
      </c>
      <c r="T86" s="187">
        <v>59.606999999999999</v>
      </c>
      <c r="U86" s="187">
        <v>64.052999999999997</v>
      </c>
      <c r="V86" s="187">
        <v>505.01799999999997</v>
      </c>
      <c r="W86" s="187">
        <v>50.631999999999998</v>
      </c>
      <c r="X86" s="187">
        <v>43.131</v>
      </c>
      <c r="Y86" s="188">
        <v>157.60599999999999</v>
      </c>
      <c r="Z86" s="195">
        <f t="shared" si="73"/>
        <v>42339</v>
      </c>
      <c r="AA86" s="12">
        <f t="shared" si="75"/>
        <v>26.161000000000058</v>
      </c>
      <c r="AB86" s="12">
        <f t="shared" si="76"/>
        <v>17.58400000000006</v>
      </c>
      <c r="AC86" s="12">
        <f t="shared" si="77"/>
        <v>-0.91300000000000026</v>
      </c>
      <c r="AD86" s="12">
        <f t="shared" si="78"/>
        <v>1.0489999999999924</v>
      </c>
      <c r="AE86" s="12">
        <f t="shared" si="79"/>
        <v>-8.7999999999993861E-2</v>
      </c>
      <c r="AF86" s="12">
        <f t="shared" si="80"/>
        <v>8.3829999999999814</v>
      </c>
      <c r="AG86" s="12">
        <f t="shared" si="81"/>
        <v>3.4629999999999939</v>
      </c>
      <c r="AH86" s="12">
        <f t="shared" si="82"/>
        <v>1.4170000000000016</v>
      </c>
      <c r="AI86" s="12">
        <f t="shared" si="83"/>
        <v>1.700999999999997</v>
      </c>
      <c r="AJ86" s="12">
        <f t="shared" si="84"/>
        <v>-1.9150000000000063</v>
      </c>
      <c r="AK86" s="12">
        <f t="shared" si="85"/>
        <v>1.1460000000000008</v>
      </c>
      <c r="AL86" s="12">
        <f t="shared" si="86"/>
        <v>-0.26399999999999935</v>
      </c>
      <c r="AM86" s="12">
        <f t="shared" si="87"/>
        <v>0.59900000000001796</v>
      </c>
      <c r="AN86" s="12">
        <f t="shared" si="88"/>
        <v>1.1129999999999995</v>
      </c>
      <c r="AO86" s="12">
        <f t="shared" si="89"/>
        <v>5.2490000000000094</v>
      </c>
      <c r="AP86" s="12">
        <f t="shared" si="90"/>
        <v>2.3269999999999982</v>
      </c>
      <c r="AQ86" s="12">
        <f t="shared" si="91"/>
        <v>-0.42100000000000648</v>
      </c>
      <c r="AR86" s="12">
        <f t="shared" si="92"/>
        <v>-1.9909999999999997</v>
      </c>
      <c r="AS86" s="12">
        <f t="shared" si="93"/>
        <v>0.45799999999999841</v>
      </c>
      <c r="AT86" s="12">
        <f t="shared" si="94"/>
        <v>0.72099999999999653</v>
      </c>
      <c r="AU86" s="12">
        <f t="shared" si="95"/>
        <v>4.242999999999995</v>
      </c>
      <c r="AV86" s="12">
        <f t="shared" si="96"/>
        <v>0.21300000000000097</v>
      </c>
      <c r="AW86" s="12">
        <f t="shared" si="97"/>
        <v>4.240000000000002</v>
      </c>
      <c r="AX86" s="12">
        <f t="shared" si="98"/>
        <v>3.0250000000000057</v>
      </c>
      <c r="AY86" s="195">
        <f t="shared" si="74"/>
        <v>42339</v>
      </c>
      <c r="AZ86" s="11">
        <f t="shared" si="99"/>
        <v>1.3424103349329419E-2</v>
      </c>
      <c r="BA86" s="11">
        <f t="shared" si="100"/>
        <v>1.1522256223420735E-2</v>
      </c>
      <c r="BB86" s="11">
        <f t="shared" si="101"/>
        <v>-2.8626971435738224E-2</v>
      </c>
      <c r="BC86" s="11">
        <f t="shared" si="102"/>
        <v>1.4262018707852819E-2</v>
      </c>
      <c r="BD86" s="11">
        <f t="shared" si="103"/>
        <v>-8.6709758789205171E-4</v>
      </c>
      <c r="BE86" s="11">
        <f t="shared" si="104"/>
        <v>1.6876507370260363E-2</v>
      </c>
      <c r="BF86" s="11">
        <f t="shared" si="105"/>
        <v>4.7528856315449897E-2</v>
      </c>
      <c r="BG86" s="11">
        <f t="shared" si="106"/>
        <v>1.0465210744381448E-2</v>
      </c>
      <c r="BH86" s="11">
        <f t="shared" si="107"/>
        <v>6.5252416756176101E-2</v>
      </c>
      <c r="BI86" s="11">
        <f t="shared" si="108"/>
        <v>-3.0630198336532355E-2</v>
      </c>
      <c r="BJ86" s="11">
        <f t="shared" si="109"/>
        <v>3.1506886976603532E-2</v>
      </c>
      <c r="BK86" s="11">
        <f t="shared" si="110"/>
        <v>-9.0937273948537012E-3</v>
      </c>
      <c r="BL86" s="11">
        <f t="shared" si="111"/>
        <v>2.4724889171408027E-3</v>
      </c>
      <c r="BM86" s="11">
        <f t="shared" si="112"/>
        <v>1.1009010969445843E-2</v>
      </c>
      <c r="BN86" s="11">
        <f t="shared" si="113"/>
        <v>4.8207709192435999E-2</v>
      </c>
      <c r="BO86" s="11">
        <f t="shared" si="114"/>
        <v>2.1783902192432203E-2</v>
      </c>
      <c r="BP86" s="11">
        <f t="shared" si="115"/>
        <v>-3.5144250033392055E-3</v>
      </c>
      <c r="BQ86" s="11">
        <f t="shared" si="116"/>
        <v>-2.4219643335036345E-2</v>
      </c>
      <c r="BR86" s="11">
        <f t="shared" si="117"/>
        <v>7.7431571117010378E-3</v>
      </c>
      <c r="BS86" s="11">
        <f t="shared" si="118"/>
        <v>1.1384450198951512E-2</v>
      </c>
      <c r="BT86" s="11">
        <f t="shared" si="119"/>
        <v>8.4728670560629826E-3</v>
      </c>
      <c r="BU86" s="11">
        <f t="shared" si="120"/>
        <v>4.2245978698507436E-3</v>
      </c>
      <c r="BV86" s="11">
        <f t="shared" si="121"/>
        <v>0.10902265305597703</v>
      </c>
      <c r="BW86" s="11">
        <f t="shared" si="122"/>
        <v>1.9569028535201705E-2</v>
      </c>
    </row>
    <row r="87" spans="1:75" ht="18.75" x14ac:dyDescent="0.3">
      <c r="A87" s="195">
        <f t="shared" si="72"/>
        <v>42370</v>
      </c>
      <c r="B87" s="187">
        <v>1988.1020000000001</v>
      </c>
      <c r="C87" s="187">
        <v>1536.9639999999999</v>
      </c>
      <c r="D87" s="187">
        <v>30.303000000000001</v>
      </c>
      <c r="E87" s="187">
        <v>72.786000000000001</v>
      </c>
      <c r="F87" s="187">
        <v>100.727</v>
      </c>
      <c r="G87" s="187">
        <v>508.38499999999999</v>
      </c>
      <c r="H87" s="187">
        <v>75.968000000000004</v>
      </c>
      <c r="I87" s="187">
        <v>133.95500000000001</v>
      </c>
      <c r="J87" s="187">
        <v>27.062999999999999</v>
      </c>
      <c r="K87" s="187">
        <v>60.953000000000003</v>
      </c>
      <c r="L87" s="187">
        <v>37.551000000000002</v>
      </c>
      <c r="M87" s="187">
        <v>28.734000000000002</v>
      </c>
      <c r="N87" s="187">
        <v>243.04900000000001</v>
      </c>
      <c r="O87" s="187">
        <v>99.784999999999997</v>
      </c>
      <c r="P87" s="187">
        <v>114.69499999999999</v>
      </c>
      <c r="Q87" s="187">
        <v>113.80800000000001</v>
      </c>
      <c r="R87" s="187">
        <v>118.517</v>
      </c>
      <c r="S87" s="187">
        <v>80.015000000000001</v>
      </c>
      <c r="T87" s="187">
        <v>59.305</v>
      </c>
      <c r="U87" s="187">
        <v>63.298000000000002</v>
      </c>
      <c r="V87" s="187">
        <v>501.05700000000002</v>
      </c>
      <c r="W87" s="187">
        <v>50.136000000000003</v>
      </c>
      <c r="X87" s="187">
        <v>39.033999999999999</v>
      </c>
      <c r="Y87" s="188">
        <v>153.13999999999999</v>
      </c>
      <c r="Z87" s="195">
        <f t="shared" si="73"/>
        <v>42370</v>
      </c>
      <c r="AA87" s="12">
        <f t="shared" si="75"/>
        <v>16.371000000000095</v>
      </c>
      <c r="AB87" s="12">
        <f t="shared" si="76"/>
        <v>15.08199999999988</v>
      </c>
      <c r="AC87" s="12">
        <f t="shared" si="77"/>
        <v>-1.2940000000000005</v>
      </c>
      <c r="AD87" s="12">
        <f t="shared" si="78"/>
        <v>0.29399999999999693</v>
      </c>
      <c r="AE87" s="12">
        <f t="shared" si="79"/>
        <v>-0.52700000000000102</v>
      </c>
      <c r="AF87" s="12">
        <f t="shared" si="80"/>
        <v>6.5319999999999823</v>
      </c>
      <c r="AG87" s="12">
        <f t="shared" si="81"/>
        <v>3.296999999999997</v>
      </c>
      <c r="AH87" s="12">
        <f t="shared" si="82"/>
        <v>-0.69899999999998386</v>
      </c>
      <c r="AI87" s="12">
        <f t="shared" si="83"/>
        <v>1.3979999999999997</v>
      </c>
      <c r="AJ87" s="12">
        <f t="shared" si="84"/>
        <v>-1.9939999999999998</v>
      </c>
      <c r="AK87" s="12">
        <f t="shared" si="85"/>
        <v>1.3950000000000031</v>
      </c>
      <c r="AL87" s="12">
        <f t="shared" si="86"/>
        <v>-1.2079999999999984</v>
      </c>
      <c r="AM87" s="12">
        <f t="shared" si="87"/>
        <v>-2.1049999999999898</v>
      </c>
      <c r="AN87" s="12">
        <f t="shared" si="88"/>
        <v>-0.86700000000000443</v>
      </c>
      <c r="AO87" s="12">
        <f t="shared" si="89"/>
        <v>2.6599999999999966</v>
      </c>
      <c r="AP87" s="12">
        <f t="shared" si="90"/>
        <v>-2.4349999999999881</v>
      </c>
      <c r="AQ87" s="12">
        <f t="shared" si="91"/>
        <v>-0.96000000000000796</v>
      </c>
      <c r="AR87" s="12">
        <f t="shared" si="92"/>
        <v>-2.7720000000000056</v>
      </c>
      <c r="AS87" s="12">
        <f t="shared" si="93"/>
        <v>-0.74099999999999966</v>
      </c>
      <c r="AT87" s="12">
        <f t="shared" si="94"/>
        <v>0.31200000000000472</v>
      </c>
      <c r="AU87" s="12">
        <f t="shared" si="95"/>
        <v>3.2309999999999945</v>
      </c>
      <c r="AV87" s="12">
        <f t="shared" si="96"/>
        <v>7.0000000000050022E-3</v>
      </c>
      <c r="AW87" s="12">
        <f t="shared" si="97"/>
        <v>2.1950000000000003</v>
      </c>
      <c r="AX87" s="12">
        <f t="shared" si="98"/>
        <v>2.9779999999999802</v>
      </c>
      <c r="AY87" s="195">
        <f t="shared" si="74"/>
        <v>42370</v>
      </c>
      <c r="AZ87" s="11">
        <f t="shared" si="99"/>
        <v>8.3028567284280097E-3</v>
      </c>
      <c r="BA87" s="11">
        <f t="shared" si="100"/>
        <v>9.9100981547846079E-3</v>
      </c>
      <c r="BB87" s="11">
        <f t="shared" si="101"/>
        <v>-4.0953255055859783E-2</v>
      </c>
      <c r="BC87" s="11">
        <f t="shared" si="102"/>
        <v>4.0556199304750962E-3</v>
      </c>
      <c r="BD87" s="11">
        <f t="shared" si="103"/>
        <v>-5.2047326525371806E-3</v>
      </c>
      <c r="BE87" s="11">
        <f t="shared" si="104"/>
        <v>1.3015763580171757E-2</v>
      </c>
      <c r="BF87" s="11">
        <f t="shared" si="105"/>
        <v>4.5368854150899196E-2</v>
      </c>
      <c r="BG87" s="11">
        <f t="shared" si="106"/>
        <v>-5.1910823295259201E-3</v>
      </c>
      <c r="BH87" s="11">
        <f t="shared" si="107"/>
        <v>5.447106954997083E-2</v>
      </c>
      <c r="BI87" s="11">
        <f t="shared" si="108"/>
        <v>-3.1677442928177646E-2</v>
      </c>
      <c r="BJ87" s="11">
        <f t="shared" si="109"/>
        <v>3.8582807832725052E-2</v>
      </c>
      <c r="BK87" s="11">
        <f t="shared" si="110"/>
        <v>-4.0344666354952818E-2</v>
      </c>
      <c r="BL87" s="11">
        <f t="shared" si="111"/>
        <v>-8.5864395441231922E-3</v>
      </c>
      <c r="BM87" s="11">
        <f t="shared" si="112"/>
        <v>-8.613837777689537E-3</v>
      </c>
      <c r="BN87" s="11">
        <f t="shared" si="113"/>
        <v>2.3742580443611327E-2</v>
      </c>
      <c r="BO87" s="11">
        <f t="shared" si="114"/>
        <v>-2.0947497913852753E-2</v>
      </c>
      <c r="BP87" s="11">
        <f t="shared" si="115"/>
        <v>-8.0350192924162345E-3</v>
      </c>
      <c r="BQ87" s="11">
        <f t="shared" si="116"/>
        <v>-3.3483517943638574E-2</v>
      </c>
      <c r="BR87" s="11">
        <f t="shared" si="117"/>
        <v>-1.2340538920161181E-2</v>
      </c>
      <c r="BS87" s="11">
        <f t="shared" si="118"/>
        <v>4.9534817260978858E-3</v>
      </c>
      <c r="BT87" s="11">
        <f t="shared" si="119"/>
        <v>6.4902194742741948E-3</v>
      </c>
      <c r="BU87" s="11">
        <f t="shared" si="120"/>
        <v>1.3963972949793124E-4</v>
      </c>
      <c r="BV87" s="11">
        <f t="shared" si="121"/>
        <v>5.9583593474307195E-2</v>
      </c>
      <c r="BW87" s="11">
        <f t="shared" si="122"/>
        <v>1.9831914865278799E-2</v>
      </c>
    </row>
    <row r="88" spans="1:75" ht="18.75" x14ac:dyDescent="0.3">
      <c r="A88" s="195">
        <f t="shared" si="72"/>
        <v>42401</v>
      </c>
      <c r="B88" s="187">
        <v>1981.548</v>
      </c>
      <c r="C88" s="187">
        <v>1541.9590000000001</v>
      </c>
      <c r="D88" s="187">
        <v>31.007999999999999</v>
      </c>
      <c r="E88" s="187">
        <v>72.825000000000003</v>
      </c>
      <c r="F88" s="187">
        <v>100.06100000000001</v>
      </c>
      <c r="G88" s="187">
        <v>507.60899999999998</v>
      </c>
      <c r="H88" s="187">
        <v>76.462999999999994</v>
      </c>
      <c r="I88" s="187">
        <v>133.303</v>
      </c>
      <c r="J88" s="187">
        <v>26.722999999999999</v>
      </c>
      <c r="K88" s="187">
        <v>60.543999999999997</v>
      </c>
      <c r="L88" s="187">
        <v>37.845999999999997</v>
      </c>
      <c r="M88" s="187">
        <v>35.045000000000002</v>
      </c>
      <c r="N88" s="187">
        <v>247.155</v>
      </c>
      <c r="O88" s="187">
        <v>101.491</v>
      </c>
      <c r="P88" s="187">
        <v>115.508</v>
      </c>
      <c r="Q88" s="187">
        <v>116.38800000000001</v>
      </c>
      <c r="R88" s="187">
        <v>118.66</v>
      </c>
      <c r="S88" s="187">
        <v>81.570999999999998</v>
      </c>
      <c r="T88" s="187">
        <v>59.192</v>
      </c>
      <c r="U88" s="187">
        <v>62.387</v>
      </c>
      <c r="V88" s="187">
        <v>499.31700000000001</v>
      </c>
      <c r="W88" s="187">
        <v>50.067</v>
      </c>
      <c r="X88" s="187">
        <v>39.131999999999998</v>
      </c>
      <c r="Y88" s="188">
        <v>151.875</v>
      </c>
      <c r="Z88" s="195">
        <f t="shared" si="73"/>
        <v>42401</v>
      </c>
      <c r="AA88" s="12">
        <f t="shared" si="75"/>
        <v>15.037000000000035</v>
      </c>
      <c r="AB88" s="12">
        <f t="shared" si="76"/>
        <v>17.44399999999996</v>
      </c>
      <c r="AC88" s="12">
        <f t="shared" si="77"/>
        <v>-1.860000000000003</v>
      </c>
      <c r="AD88" s="12">
        <f t="shared" si="78"/>
        <v>2.8000000000005798E-2</v>
      </c>
      <c r="AE88" s="12">
        <f t="shared" si="79"/>
        <v>-1.0009999999999906</v>
      </c>
      <c r="AF88" s="12">
        <f t="shared" si="80"/>
        <v>6.8209999999999695</v>
      </c>
      <c r="AG88" s="12">
        <f t="shared" si="81"/>
        <v>3.375</v>
      </c>
      <c r="AH88" s="12">
        <f t="shared" si="82"/>
        <v>-2.1880000000000166</v>
      </c>
      <c r="AI88" s="12">
        <f t="shared" si="83"/>
        <v>0.75300000000000011</v>
      </c>
      <c r="AJ88" s="12">
        <f t="shared" si="84"/>
        <v>-1.7620000000000005</v>
      </c>
      <c r="AK88" s="12">
        <f t="shared" si="85"/>
        <v>1.8189999999999955</v>
      </c>
      <c r="AL88" s="12">
        <f t="shared" si="86"/>
        <v>-0.65099999999999625</v>
      </c>
      <c r="AM88" s="12">
        <f t="shared" si="87"/>
        <v>-5.0860000000000127</v>
      </c>
      <c r="AN88" s="12">
        <f t="shared" si="88"/>
        <v>-0.42300000000000182</v>
      </c>
      <c r="AO88" s="12">
        <f t="shared" si="89"/>
        <v>2.0279999999999916</v>
      </c>
      <c r="AP88" s="12">
        <f t="shared" si="90"/>
        <v>-2.0489999999999924</v>
      </c>
      <c r="AQ88" s="12">
        <f t="shared" si="91"/>
        <v>-2.6400000000000006</v>
      </c>
      <c r="AR88" s="12">
        <f t="shared" si="92"/>
        <v>-2.0229999999999961</v>
      </c>
      <c r="AS88" s="12">
        <f t="shared" si="93"/>
        <v>-1.4990000000000023</v>
      </c>
      <c r="AT88" s="12">
        <f t="shared" si="94"/>
        <v>-1.4380000000000024</v>
      </c>
      <c r="AU88" s="12">
        <f t="shared" si="95"/>
        <v>3.5120000000000005</v>
      </c>
      <c r="AV88" s="12">
        <f t="shared" si="96"/>
        <v>-2.0000000000003126E-2</v>
      </c>
      <c r="AW88" s="12">
        <f t="shared" si="97"/>
        <v>1.7929999999999993</v>
      </c>
      <c r="AX88" s="12">
        <f t="shared" si="98"/>
        <v>2.1220000000000141</v>
      </c>
      <c r="AY88" s="195">
        <f t="shared" si="74"/>
        <v>42401</v>
      </c>
      <c r="AZ88" s="11">
        <f t="shared" si="99"/>
        <v>7.646537446269086E-3</v>
      </c>
      <c r="BA88" s="11">
        <f t="shared" si="100"/>
        <v>1.144232755991248E-2</v>
      </c>
      <c r="BB88" s="11">
        <f t="shared" si="101"/>
        <v>-5.6589996349032612E-2</v>
      </c>
      <c r="BC88" s="11">
        <f t="shared" si="102"/>
        <v>3.8463123480370065E-4</v>
      </c>
      <c r="BD88" s="11">
        <f t="shared" si="103"/>
        <v>-9.9048109081553148E-3</v>
      </c>
      <c r="BE88" s="11">
        <f t="shared" si="104"/>
        <v>1.3620534038355503E-2</v>
      </c>
      <c r="BF88" s="11">
        <f t="shared" si="105"/>
        <v>4.617721103327499E-2</v>
      </c>
      <c r="BG88" s="11">
        <f t="shared" si="106"/>
        <v>-1.614867408167342E-2</v>
      </c>
      <c r="BH88" s="11">
        <f t="shared" si="107"/>
        <v>2.8994994224104786E-2</v>
      </c>
      <c r="BI88" s="11">
        <f t="shared" si="108"/>
        <v>-2.8279780438481006E-2</v>
      </c>
      <c r="BJ88" s="11">
        <f t="shared" si="109"/>
        <v>5.0489910345018929E-2</v>
      </c>
      <c r="BK88" s="11">
        <f t="shared" si="110"/>
        <v>-1.823733751680845E-2</v>
      </c>
      <c r="BL88" s="11">
        <f t="shared" si="111"/>
        <v>-2.0163256568123344E-2</v>
      </c>
      <c r="BM88" s="11">
        <f t="shared" si="112"/>
        <v>-4.1505583138724544E-3</v>
      </c>
      <c r="BN88" s="11">
        <f t="shared" si="113"/>
        <v>1.7870990482904414E-2</v>
      </c>
      <c r="BO88" s="11">
        <f t="shared" si="114"/>
        <v>-1.7300336887965728E-2</v>
      </c>
      <c r="BP88" s="11">
        <f t="shared" si="115"/>
        <v>-2.1764220939818668E-2</v>
      </c>
      <c r="BQ88" s="11">
        <f t="shared" si="116"/>
        <v>-2.4200301457042328E-2</v>
      </c>
      <c r="BR88" s="11">
        <f t="shared" si="117"/>
        <v>-2.4698884513354558E-2</v>
      </c>
      <c r="BS88" s="11">
        <f t="shared" si="118"/>
        <v>-2.2530356443399957E-2</v>
      </c>
      <c r="BT88" s="11">
        <f t="shared" si="119"/>
        <v>7.0834299775113241E-3</v>
      </c>
      <c r="BU88" s="11">
        <f t="shared" si="120"/>
        <v>-3.9930520893649568E-4</v>
      </c>
      <c r="BV88" s="11">
        <f t="shared" si="121"/>
        <v>4.8019497040627801E-2</v>
      </c>
      <c r="BW88" s="11">
        <f t="shared" si="122"/>
        <v>1.4169999933223432E-2</v>
      </c>
    </row>
    <row r="89" spans="1:75" ht="18.75" x14ac:dyDescent="0.3">
      <c r="A89" s="195">
        <f t="shared" si="72"/>
        <v>42430</v>
      </c>
      <c r="B89" s="187">
        <v>1961.2560000000001</v>
      </c>
      <c r="C89" s="187">
        <v>1548.8140000000001</v>
      </c>
      <c r="D89" s="187">
        <v>31.076000000000001</v>
      </c>
      <c r="E89" s="187">
        <v>73.364000000000004</v>
      </c>
      <c r="F89" s="187">
        <v>99.799000000000007</v>
      </c>
      <c r="G89" s="187">
        <v>505.51</v>
      </c>
      <c r="H89" s="187">
        <v>76.150999999999996</v>
      </c>
      <c r="I89" s="187">
        <v>133.12799999999999</v>
      </c>
      <c r="J89" s="187">
        <v>26.795000000000002</v>
      </c>
      <c r="K89" s="187">
        <v>57.268000000000001</v>
      </c>
      <c r="L89" s="187">
        <v>38.177</v>
      </c>
      <c r="M89" s="187">
        <v>36.103000000000002</v>
      </c>
      <c r="N89" s="187">
        <v>252.74100000000001</v>
      </c>
      <c r="O89" s="187">
        <v>104.79900000000001</v>
      </c>
      <c r="P89" s="187">
        <v>114.446</v>
      </c>
      <c r="Q89" s="187">
        <v>113.488</v>
      </c>
      <c r="R89" s="187">
        <v>117.59699999999999</v>
      </c>
      <c r="S89" s="187">
        <v>81.869</v>
      </c>
      <c r="T89" s="187">
        <v>59.436999999999998</v>
      </c>
      <c r="U89" s="187">
        <v>61.152000000000001</v>
      </c>
      <c r="V89" s="187">
        <v>502.32900000000001</v>
      </c>
      <c r="W89" s="187">
        <v>50.899000000000001</v>
      </c>
      <c r="X89" s="187">
        <v>39.137</v>
      </c>
      <c r="Y89" s="188">
        <v>155.99700000000001</v>
      </c>
      <c r="Z89" s="195">
        <f t="shared" si="73"/>
        <v>42430</v>
      </c>
      <c r="AA89" s="12">
        <f t="shared" si="75"/>
        <v>6.0690000000001874</v>
      </c>
      <c r="AB89" s="12">
        <f t="shared" si="76"/>
        <v>14.435000000000173</v>
      </c>
      <c r="AC89" s="12">
        <f t="shared" si="77"/>
        <v>-2.1589999999999989</v>
      </c>
      <c r="AD89" s="12">
        <f t="shared" si="78"/>
        <v>-0.29800000000000182</v>
      </c>
      <c r="AE89" s="12">
        <f t="shared" si="79"/>
        <v>-1.5019999999999953</v>
      </c>
      <c r="AF89" s="12">
        <f t="shared" si="80"/>
        <v>6.5999999999999659</v>
      </c>
      <c r="AG89" s="12">
        <f t="shared" si="81"/>
        <v>1.5840000000000032</v>
      </c>
      <c r="AH89" s="12">
        <f t="shared" si="82"/>
        <v>-2.2940000000000111</v>
      </c>
      <c r="AI89" s="12">
        <f t="shared" si="83"/>
        <v>0.22300000000000253</v>
      </c>
      <c r="AJ89" s="12">
        <f t="shared" si="84"/>
        <v>-1.0120000000000005</v>
      </c>
      <c r="AK89" s="12">
        <f t="shared" si="85"/>
        <v>1.8590000000000018</v>
      </c>
      <c r="AL89" s="12">
        <f t="shared" si="86"/>
        <v>-0.54200000000000159</v>
      </c>
      <c r="AM89" s="12">
        <f t="shared" si="87"/>
        <v>-6.5669999999999789</v>
      </c>
      <c r="AN89" s="12">
        <f t="shared" si="88"/>
        <v>-0.55599999999999739</v>
      </c>
      <c r="AO89" s="12">
        <f t="shared" si="89"/>
        <v>0.27400000000000091</v>
      </c>
      <c r="AP89" s="12">
        <f t="shared" si="90"/>
        <v>-1.6299999999999955</v>
      </c>
      <c r="AQ89" s="12">
        <f t="shared" si="91"/>
        <v>-2.9570000000000078</v>
      </c>
      <c r="AR89" s="12">
        <f t="shared" si="92"/>
        <v>-2.2920000000000016</v>
      </c>
      <c r="AS89" s="12">
        <f t="shared" si="93"/>
        <v>-1.9179999999999993</v>
      </c>
      <c r="AT89" s="12">
        <f t="shared" si="94"/>
        <v>-2.9849999999999994</v>
      </c>
      <c r="AU89" s="12">
        <f t="shared" si="95"/>
        <v>2.4610000000000127</v>
      </c>
      <c r="AV89" s="12">
        <f t="shared" si="96"/>
        <v>0.37299999999999756</v>
      </c>
      <c r="AW89" s="12">
        <f t="shared" si="97"/>
        <v>1.296999999999997</v>
      </c>
      <c r="AX89" s="12">
        <f t="shared" si="98"/>
        <v>4.1070000000000277</v>
      </c>
      <c r="AY89" s="195">
        <f t="shared" si="74"/>
        <v>42430</v>
      </c>
      <c r="AZ89" s="11">
        <f t="shared" si="99"/>
        <v>3.104050916868939E-3</v>
      </c>
      <c r="BA89" s="11">
        <f t="shared" si="100"/>
        <v>9.407714782332155E-3</v>
      </c>
      <c r="BB89" s="11">
        <f t="shared" si="101"/>
        <v>-6.496163682864442E-2</v>
      </c>
      <c r="BC89" s="11">
        <f t="shared" si="102"/>
        <v>-4.0455051451223634E-3</v>
      </c>
      <c r="BD89" s="11">
        <f t="shared" si="103"/>
        <v>-1.4827099436333202E-2</v>
      </c>
      <c r="BE89" s="11">
        <f t="shared" si="104"/>
        <v>1.3228838868733828E-2</v>
      </c>
      <c r="BF89" s="11">
        <f t="shared" si="105"/>
        <v>2.1242640846487193E-2</v>
      </c>
      <c r="BG89" s="11">
        <f t="shared" si="106"/>
        <v>-1.6939640531080657E-2</v>
      </c>
      <c r="BH89" s="11">
        <f t="shared" si="107"/>
        <v>8.3922926388679819E-3</v>
      </c>
      <c r="BI89" s="11">
        <f t="shared" si="108"/>
        <v>-1.7364447494852442E-2</v>
      </c>
      <c r="BJ89" s="11">
        <f t="shared" si="109"/>
        <v>5.1186739357894195E-2</v>
      </c>
      <c r="BK89" s="11">
        <f t="shared" si="110"/>
        <v>-1.4790558057033776E-2</v>
      </c>
      <c r="BL89" s="11">
        <f t="shared" si="111"/>
        <v>-2.5325096024804372E-2</v>
      </c>
      <c r="BM89" s="11">
        <f t="shared" si="112"/>
        <v>-5.2773954724502081E-3</v>
      </c>
      <c r="BN89" s="11">
        <f t="shared" si="113"/>
        <v>2.399887888449026E-3</v>
      </c>
      <c r="BO89" s="11">
        <f t="shared" si="114"/>
        <v>-1.4159384283952026E-2</v>
      </c>
      <c r="BP89" s="11">
        <f t="shared" si="115"/>
        <v>-2.4528427094911875E-2</v>
      </c>
      <c r="BQ89" s="11">
        <f t="shared" si="116"/>
        <v>-2.7233516712016237E-2</v>
      </c>
      <c r="BR89" s="11">
        <f t="shared" si="117"/>
        <v>-3.1260695949800299E-2</v>
      </c>
      <c r="BS89" s="11">
        <f t="shared" si="118"/>
        <v>-4.6540998175779946E-2</v>
      </c>
      <c r="BT89" s="11">
        <f t="shared" si="119"/>
        <v>4.923299751134369E-3</v>
      </c>
      <c r="BU89" s="11">
        <f t="shared" si="120"/>
        <v>7.3823378062778389E-3</v>
      </c>
      <c r="BV89" s="11">
        <f t="shared" si="121"/>
        <v>3.4275898520084391E-2</v>
      </c>
      <c r="BW89" s="11">
        <f t="shared" si="122"/>
        <v>2.7039304760023919E-2</v>
      </c>
    </row>
    <row r="90" spans="1:75" ht="18.75" x14ac:dyDescent="0.3">
      <c r="A90" s="195">
        <f t="shared" si="72"/>
        <v>42461</v>
      </c>
      <c r="B90" s="187">
        <v>1945.5429999999999</v>
      </c>
      <c r="C90" s="187">
        <v>1539.723</v>
      </c>
      <c r="D90" s="187">
        <v>30.686</v>
      </c>
      <c r="E90" s="187">
        <v>74.028000000000006</v>
      </c>
      <c r="F90" s="187">
        <v>97.793000000000006</v>
      </c>
      <c r="G90" s="187">
        <v>503.45</v>
      </c>
      <c r="H90" s="187">
        <v>75.759</v>
      </c>
      <c r="I90" s="187">
        <v>132.34299999999999</v>
      </c>
      <c r="J90" s="187">
        <v>26.841000000000001</v>
      </c>
      <c r="K90" s="187">
        <v>53.357999999999997</v>
      </c>
      <c r="L90" s="187">
        <v>38.072000000000003</v>
      </c>
      <c r="M90" s="187">
        <v>32.298000000000002</v>
      </c>
      <c r="N90" s="187">
        <v>249.542</v>
      </c>
      <c r="O90" s="187">
        <v>106.697</v>
      </c>
      <c r="P90" s="187">
        <v>112.107</v>
      </c>
      <c r="Q90" s="187">
        <v>107.81699999999999</v>
      </c>
      <c r="R90" s="187">
        <v>112.631</v>
      </c>
      <c r="S90" s="187">
        <v>80.644000000000005</v>
      </c>
      <c r="T90" s="187">
        <v>58.576999999999998</v>
      </c>
      <c r="U90" s="187">
        <v>59.853000000000002</v>
      </c>
      <c r="V90" s="187">
        <v>499.762</v>
      </c>
      <c r="W90" s="187">
        <v>50.578000000000003</v>
      </c>
      <c r="X90" s="187">
        <v>38.482999999999997</v>
      </c>
      <c r="Y90" s="188">
        <v>161.98400000000001</v>
      </c>
      <c r="Z90" s="195">
        <f t="shared" si="73"/>
        <v>42461</v>
      </c>
      <c r="AA90" s="12">
        <f t="shared" si="75"/>
        <v>-7.7590000000000146</v>
      </c>
      <c r="AB90" s="12">
        <f t="shared" si="76"/>
        <v>5.5550000000000637</v>
      </c>
      <c r="AC90" s="12">
        <f t="shared" si="77"/>
        <v>-2.732999999999997</v>
      </c>
      <c r="AD90" s="12">
        <f t="shared" si="78"/>
        <v>-0.63100000000000023</v>
      </c>
      <c r="AE90" s="12">
        <f t="shared" si="79"/>
        <v>-2.6599999999999966</v>
      </c>
      <c r="AF90" s="12">
        <f t="shared" si="80"/>
        <v>3.2950000000000159</v>
      </c>
      <c r="AG90" s="12">
        <f t="shared" si="81"/>
        <v>0.96399999999999864</v>
      </c>
      <c r="AH90" s="12">
        <f t="shared" si="82"/>
        <v>-3.6110000000000184</v>
      </c>
      <c r="AI90" s="12">
        <f t="shared" si="83"/>
        <v>-1.2999999999998124E-2</v>
      </c>
      <c r="AJ90" s="12">
        <f t="shared" si="84"/>
        <v>-1.3760000000000048</v>
      </c>
      <c r="AK90" s="12">
        <f t="shared" si="85"/>
        <v>1.5380000000000038</v>
      </c>
      <c r="AL90" s="12">
        <f t="shared" si="86"/>
        <v>-2.75</v>
      </c>
      <c r="AM90" s="12">
        <f t="shared" si="87"/>
        <v>-9.585000000000008</v>
      </c>
      <c r="AN90" s="12">
        <f t="shared" si="88"/>
        <v>-1.2249999999999943</v>
      </c>
      <c r="AO90" s="12">
        <f t="shared" si="89"/>
        <v>-0.19200000000000728</v>
      </c>
      <c r="AP90" s="12">
        <f t="shared" si="90"/>
        <v>-1.534000000000006</v>
      </c>
      <c r="AQ90" s="12">
        <f t="shared" si="91"/>
        <v>-2.6899999999999977</v>
      </c>
      <c r="AR90" s="12">
        <f t="shared" si="92"/>
        <v>-3.3059999999999974</v>
      </c>
      <c r="AS90" s="12">
        <f t="shared" si="93"/>
        <v>-2.5820000000000007</v>
      </c>
      <c r="AT90" s="12">
        <f t="shared" si="94"/>
        <v>-4.3210000000000051</v>
      </c>
      <c r="AU90" s="12">
        <f t="shared" si="95"/>
        <v>-2.2420000000000186</v>
      </c>
      <c r="AV90" s="12">
        <f t="shared" si="96"/>
        <v>-0.83099999999999596</v>
      </c>
      <c r="AW90" s="12">
        <f t="shared" si="97"/>
        <v>-6.7000000000000171E-2</v>
      </c>
      <c r="AX90" s="12">
        <f t="shared" si="98"/>
        <v>3</v>
      </c>
      <c r="AY90" s="195">
        <f t="shared" si="74"/>
        <v>42461</v>
      </c>
      <c r="AZ90" s="11">
        <f t="shared" si="99"/>
        <v>-3.9722480189955389E-3</v>
      </c>
      <c r="BA90" s="11">
        <f t="shared" si="100"/>
        <v>3.6208550823639829E-3</v>
      </c>
      <c r="BB90" s="11">
        <f t="shared" si="101"/>
        <v>-8.1779825847571708E-2</v>
      </c>
      <c r="BC90" s="11">
        <f t="shared" si="102"/>
        <v>-8.4517606718547134E-3</v>
      </c>
      <c r="BD90" s="11">
        <f t="shared" si="103"/>
        <v>-2.6480045394363549E-2</v>
      </c>
      <c r="BE90" s="11">
        <f t="shared" si="104"/>
        <v>6.5879577331027228E-3</v>
      </c>
      <c r="BF90" s="11">
        <f t="shared" si="105"/>
        <v>1.288856206965705E-2</v>
      </c>
      <c r="BG90" s="11">
        <f t="shared" si="106"/>
        <v>-2.6560454271297829E-2</v>
      </c>
      <c r="BH90" s="11">
        <f t="shared" si="107"/>
        <v>-4.8409920309822052E-4</v>
      </c>
      <c r="BI90" s="11">
        <f t="shared" si="108"/>
        <v>-2.5139766872510738E-2</v>
      </c>
      <c r="BJ90" s="11">
        <f t="shared" si="109"/>
        <v>4.2097771938468309E-2</v>
      </c>
      <c r="BK90" s="11">
        <f t="shared" si="110"/>
        <v>-7.8463821045423376E-2</v>
      </c>
      <c r="BL90" s="11">
        <f t="shared" si="111"/>
        <v>-3.6989584257912211E-2</v>
      </c>
      <c r="BM90" s="11">
        <f t="shared" si="112"/>
        <v>-1.135079038564879E-2</v>
      </c>
      <c r="BN90" s="11">
        <f t="shared" si="113"/>
        <v>-1.7097213688457291E-3</v>
      </c>
      <c r="BO90" s="11">
        <f t="shared" si="114"/>
        <v>-1.4028221049647516E-2</v>
      </c>
      <c r="BP90" s="11">
        <f t="shared" si="115"/>
        <v>-2.3326193841538001E-2</v>
      </c>
      <c r="BQ90" s="11">
        <f t="shared" si="116"/>
        <v>-3.938058368076236E-2</v>
      </c>
      <c r="BR90" s="11">
        <f t="shared" si="117"/>
        <v>-4.2217825667522413E-2</v>
      </c>
      <c r="BS90" s="11">
        <f t="shared" si="118"/>
        <v>-6.7332564590020905E-2</v>
      </c>
      <c r="BT90" s="11">
        <f t="shared" si="119"/>
        <v>-4.466099871714202E-3</v>
      </c>
      <c r="BU90" s="11">
        <f t="shared" si="120"/>
        <v>-1.6164484817833391E-2</v>
      </c>
      <c r="BV90" s="11">
        <f t="shared" si="121"/>
        <v>-1.7380025940336719E-3</v>
      </c>
      <c r="BW90" s="11">
        <f t="shared" si="122"/>
        <v>1.8869823378453221E-2</v>
      </c>
    </row>
    <row r="91" spans="1:75" ht="18.75" x14ac:dyDescent="0.3">
      <c r="A91" s="195">
        <f t="shared" si="72"/>
        <v>42491</v>
      </c>
      <c r="B91" s="187">
        <v>1939.202</v>
      </c>
      <c r="C91" s="187">
        <v>1531.5360000000001</v>
      </c>
      <c r="D91" s="187">
        <v>30.231000000000002</v>
      </c>
      <c r="E91" s="187">
        <v>74.673000000000002</v>
      </c>
      <c r="F91" s="187">
        <v>96.061000000000007</v>
      </c>
      <c r="G91" s="187">
        <v>501.863</v>
      </c>
      <c r="H91" s="187">
        <v>75.778000000000006</v>
      </c>
      <c r="I91" s="187">
        <v>133.30500000000001</v>
      </c>
      <c r="J91" s="187">
        <v>26.893999999999998</v>
      </c>
      <c r="K91" s="187">
        <v>52.82</v>
      </c>
      <c r="L91" s="187">
        <v>37.978000000000002</v>
      </c>
      <c r="M91" s="187">
        <v>30.702999999999999</v>
      </c>
      <c r="N91" s="187">
        <v>236.95099999999999</v>
      </c>
      <c r="O91" s="187">
        <v>107.18600000000001</v>
      </c>
      <c r="P91" s="187">
        <v>110.52800000000001</v>
      </c>
      <c r="Q91" s="187">
        <v>104.04900000000001</v>
      </c>
      <c r="R91" s="187">
        <v>111.491</v>
      </c>
      <c r="S91" s="187">
        <v>79.784999999999997</v>
      </c>
      <c r="T91" s="187">
        <v>57.982999999999997</v>
      </c>
      <c r="U91" s="187">
        <v>59.024999999999999</v>
      </c>
      <c r="V91" s="187">
        <v>499.18400000000003</v>
      </c>
      <c r="W91" s="187">
        <v>49.945999999999998</v>
      </c>
      <c r="X91" s="187">
        <v>37.795000000000002</v>
      </c>
      <c r="Y91" s="188">
        <v>167.63399999999999</v>
      </c>
      <c r="Z91" s="195">
        <f t="shared" si="73"/>
        <v>42491</v>
      </c>
      <c r="AA91" s="12">
        <f t="shared" si="75"/>
        <v>-8.5489999999999782</v>
      </c>
      <c r="AB91" s="12">
        <f t="shared" si="76"/>
        <v>1.3040000000000873</v>
      </c>
      <c r="AC91" s="12">
        <f t="shared" si="77"/>
        <v>-2.7629999999999981</v>
      </c>
      <c r="AD91" s="12">
        <f t="shared" si="78"/>
        <v>-1.5990000000000038</v>
      </c>
      <c r="AE91" s="12">
        <f t="shared" si="79"/>
        <v>-3.6479999999999961</v>
      </c>
      <c r="AF91" s="12">
        <f t="shared" si="80"/>
        <v>3.1100000000000136</v>
      </c>
      <c r="AG91" s="12">
        <f t="shared" si="81"/>
        <v>0.51400000000001</v>
      </c>
      <c r="AH91" s="12">
        <f t="shared" si="82"/>
        <v>-3.0199999999999818</v>
      </c>
      <c r="AI91" s="12">
        <f t="shared" si="83"/>
        <v>-0.33800000000000097</v>
      </c>
      <c r="AJ91" s="12">
        <f t="shared" si="84"/>
        <v>-1.5899999999999963</v>
      </c>
      <c r="AK91" s="12">
        <f t="shared" si="85"/>
        <v>1.2330000000000041</v>
      </c>
      <c r="AL91" s="12">
        <f t="shared" si="86"/>
        <v>-2.4899999999999984</v>
      </c>
      <c r="AM91" s="12">
        <f t="shared" si="87"/>
        <v>-6.507000000000005</v>
      </c>
      <c r="AN91" s="12">
        <f t="shared" si="88"/>
        <v>-2.8449999999999989</v>
      </c>
      <c r="AO91" s="12">
        <f t="shared" si="89"/>
        <v>-0.27400000000000091</v>
      </c>
      <c r="AP91" s="12">
        <f t="shared" si="90"/>
        <v>-2.5479999999999876</v>
      </c>
      <c r="AQ91" s="12">
        <f t="shared" si="91"/>
        <v>-3.4339999999999975</v>
      </c>
      <c r="AR91" s="12">
        <f t="shared" si="92"/>
        <v>-2.4170000000000016</v>
      </c>
      <c r="AS91" s="12">
        <f t="shared" si="93"/>
        <v>-3.5940000000000012</v>
      </c>
      <c r="AT91" s="12">
        <f t="shared" si="94"/>
        <v>-4.8180000000000049</v>
      </c>
      <c r="AU91" s="12">
        <f t="shared" si="95"/>
        <v>-1.6379999999999768</v>
      </c>
      <c r="AV91" s="12">
        <f t="shared" si="96"/>
        <v>-1.2349999999999994</v>
      </c>
      <c r="AW91" s="12">
        <f t="shared" si="97"/>
        <v>-1.1749999999999972</v>
      </c>
      <c r="AX91" s="12">
        <f t="shared" si="98"/>
        <v>3.2669999999999959</v>
      </c>
      <c r="AY91" s="195">
        <f t="shared" si="74"/>
        <v>42491</v>
      </c>
      <c r="AZ91" s="11">
        <f t="shared" si="99"/>
        <v>-4.3891647340958961E-3</v>
      </c>
      <c r="BA91" s="11">
        <f t="shared" si="100"/>
        <v>8.5215836552898772E-4</v>
      </c>
      <c r="BB91" s="11">
        <f t="shared" si="101"/>
        <v>-8.3742498636115603E-2</v>
      </c>
      <c r="BC91" s="11">
        <f t="shared" si="102"/>
        <v>-2.0964443045940917E-2</v>
      </c>
      <c r="BD91" s="11">
        <f t="shared" si="103"/>
        <v>-3.6586466617857916E-2</v>
      </c>
      <c r="BE91" s="11">
        <f t="shared" si="104"/>
        <v>6.2355514653547051E-3</v>
      </c>
      <c r="BF91" s="11">
        <f t="shared" si="105"/>
        <v>6.8292942176872984E-3</v>
      </c>
      <c r="BG91" s="11">
        <f t="shared" si="106"/>
        <v>-2.2152943333944464E-2</v>
      </c>
      <c r="BH91" s="11">
        <f t="shared" si="107"/>
        <v>-1.241186839012931E-2</v>
      </c>
      <c r="BI91" s="11">
        <f t="shared" si="108"/>
        <v>-2.9222569380628505E-2</v>
      </c>
      <c r="BJ91" s="11">
        <f t="shared" si="109"/>
        <v>3.3555585793985765E-2</v>
      </c>
      <c r="BK91" s="11">
        <f t="shared" si="110"/>
        <v>-7.5015816587834738E-2</v>
      </c>
      <c r="BL91" s="11">
        <f t="shared" si="111"/>
        <v>-2.6727402673150991E-2</v>
      </c>
      <c r="BM91" s="11">
        <f t="shared" si="112"/>
        <v>-2.5856349574210902E-2</v>
      </c>
      <c r="BN91" s="11">
        <f t="shared" si="113"/>
        <v>-2.4728795509106893E-3</v>
      </c>
      <c r="BO91" s="11">
        <f t="shared" si="114"/>
        <v>-2.3903111719841941E-2</v>
      </c>
      <c r="BP91" s="11">
        <f t="shared" si="115"/>
        <v>-2.9880356754405035E-2</v>
      </c>
      <c r="BQ91" s="11">
        <f t="shared" si="116"/>
        <v>-2.9403177538259384E-2</v>
      </c>
      <c r="BR91" s="11">
        <f t="shared" si="117"/>
        <v>-5.8365948324861527E-2</v>
      </c>
      <c r="BS91" s="11">
        <f t="shared" si="118"/>
        <v>-7.5466378459658978E-2</v>
      </c>
      <c r="BT91" s="11">
        <f t="shared" si="119"/>
        <v>-3.2706230956307536E-3</v>
      </c>
      <c r="BU91" s="11">
        <f t="shared" si="120"/>
        <v>-2.4130048260096459E-2</v>
      </c>
      <c r="BV91" s="11">
        <f t="shared" si="121"/>
        <v>-3.0151398511675587E-2</v>
      </c>
      <c r="BW91" s="11">
        <f t="shared" si="122"/>
        <v>1.9876252532442518E-2</v>
      </c>
    </row>
    <row r="92" spans="1:75" ht="18.75" x14ac:dyDescent="0.3">
      <c r="A92" s="195">
        <f t="shared" si="72"/>
        <v>42522</v>
      </c>
      <c r="B92" s="187">
        <v>1931.585</v>
      </c>
      <c r="C92" s="187">
        <v>1524.375</v>
      </c>
      <c r="D92" s="187">
        <v>29.922000000000001</v>
      </c>
      <c r="E92" s="187">
        <v>74.89</v>
      </c>
      <c r="F92" s="187">
        <v>96.019000000000005</v>
      </c>
      <c r="G92" s="187">
        <v>499.39400000000001</v>
      </c>
      <c r="H92" s="187">
        <v>75.774000000000001</v>
      </c>
      <c r="I92" s="187">
        <v>133.41200000000001</v>
      </c>
      <c r="J92" s="187">
        <v>26.919</v>
      </c>
      <c r="K92" s="187">
        <v>53.537999999999997</v>
      </c>
      <c r="L92" s="187">
        <v>38.143000000000001</v>
      </c>
      <c r="M92" s="187">
        <v>30.646000000000001</v>
      </c>
      <c r="N92" s="187">
        <v>236.12799999999999</v>
      </c>
      <c r="O92" s="187">
        <v>107.273</v>
      </c>
      <c r="P92" s="187">
        <v>110.494</v>
      </c>
      <c r="Q92" s="187">
        <v>102.515</v>
      </c>
      <c r="R92" s="187">
        <v>112.419</v>
      </c>
      <c r="S92" s="187">
        <v>79.712000000000003</v>
      </c>
      <c r="T92" s="187">
        <v>57.402000000000001</v>
      </c>
      <c r="U92" s="187">
        <v>58.225999999999999</v>
      </c>
      <c r="V92" s="187">
        <v>499.08800000000002</v>
      </c>
      <c r="W92" s="187">
        <v>50.381</v>
      </c>
      <c r="X92" s="187">
        <v>37.058</v>
      </c>
      <c r="Y92" s="188">
        <v>171.09399999999999</v>
      </c>
      <c r="Z92" s="195">
        <f t="shared" si="73"/>
        <v>42522</v>
      </c>
      <c r="AA92" s="12">
        <f t="shared" si="75"/>
        <v>-20.307999999999993</v>
      </c>
      <c r="AB92" s="12">
        <f t="shared" si="76"/>
        <v>-9.7829999999999018</v>
      </c>
      <c r="AC92" s="12">
        <f t="shared" si="77"/>
        <v>-2.7729999999999997</v>
      </c>
      <c r="AD92" s="12">
        <f t="shared" si="78"/>
        <v>-1.2099999999999937</v>
      </c>
      <c r="AE92" s="12">
        <f t="shared" si="79"/>
        <v>-3.9559999999999889</v>
      </c>
      <c r="AF92" s="12">
        <f t="shared" si="80"/>
        <v>0.98700000000002319</v>
      </c>
      <c r="AG92" s="12">
        <f t="shared" si="81"/>
        <v>-3.9999999999992042E-2</v>
      </c>
      <c r="AH92" s="12">
        <f t="shared" si="82"/>
        <v>-3.2659999999999911</v>
      </c>
      <c r="AI92" s="12">
        <f t="shared" si="83"/>
        <v>-0.85999999999999943</v>
      </c>
      <c r="AJ92" s="12">
        <f t="shared" si="84"/>
        <v>-1.2060000000000031</v>
      </c>
      <c r="AK92" s="12">
        <f t="shared" si="85"/>
        <v>1.3059999999999974</v>
      </c>
      <c r="AL92" s="12">
        <f t="shared" si="86"/>
        <v>-1.5229999999999961</v>
      </c>
      <c r="AM92" s="12">
        <f t="shared" si="87"/>
        <v>-8.4440000000000168</v>
      </c>
      <c r="AN92" s="12">
        <f t="shared" si="88"/>
        <v>-4.3389999999999986</v>
      </c>
      <c r="AO92" s="12">
        <f t="shared" si="89"/>
        <v>-0.72100000000000364</v>
      </c>
      <c r="AP92" s="12">
        <f t="shared" si="90"/>
        <v>-3.6689999999999969</v>
      </c>
      <c r="AQ92" s="12">
        <f t="shared" si="91"/>
        <v>-3.144999999999996</v>
      </c>
      <c r="AR92" s="12">
        <f t="shared" si="92"/>
        <v>-3.402000000000001</v>
      </c>
      <c r="AS92" s="12">
        <f t="shared" si="93"/>
        <v>-3.9320000000000022</v>
      </c>
      <c r="AT92" s="12">
        <f t="shared" si="94"/>
        <v>-5.2650000000000006</v>
      </c>
      <c r="AU92" s="12">
        <f t="shared" si="95"/>
        <v>-4.2090000000000032</v>
      </c>
      <c r="AV92" s="12">
        <f t="shared" si="96"/>
        <v>-1.0120000000000005</v>
      </c>
      <c r="AW92" s="12">
        <f t="shared" si="97"/>
        <v>-2</v>
      </c>
      <c r="AX92" s="12">
        <f t="shared" si="98"/>
        <v>3.1289999999999907</v>
      </c>
      <c r="AY92" s="195">
        <f t="shared" si="74"/>
        <v>42522</v>
      </c>
      <c r="AZ92" s="11">
        <f t="shared" si="99"/>
        <v>-1.0404258840008174E-2</v>
      </c>
      <c r="BA92" s="11">
        <f t="shared" si="100"/>
        <v>-6.376787788480609E-3</v>
      </c>
      <c r="BB92" s="11">
        <f t="shared" si="101"/>
        <v>-8.4814191772442205E-2</v>
      </c>
      <c r="BC92" s="11">
        <f t="shared" si="102"/>
        <v>-1.5900131406044626E-2</v>
      </c>
      <c r="BD92" s="11">
        <f t="shared" si="103"/>
        <v>-3.9569892473118151E-2</v>
      </c>
      <c r="BE92" s="11">
        <f t="shared" si="104"/>
        <v>1.9803092653194465E-3</v>
      </c>
      <c r="BF92" s="11">
        <f t="shared" si="105"/>
        <v>-5.2760703827781086E-4</v>
      </c>
      <c r="BG92" s="11">
        <f t="shared" si="106"/>
        <v>-2.3895579390977306E-2</v>
      </c>
      <c r="BH92" s="11">
        <f t="shared" si="107"/>
        <v>-3.0958637819935908E-2</v>
      </c>
      <c r="BI92" s="11">
        <f t="shared" si="108"/>
        <v>-2.202981148619032E-2</v>
      </c>
      <c r="BJ92" s="11">
        <f t="shared" si="109"/>
        <v>3.5453484268534341E-2</v>
      </c>
      <c r="BK92" s="11">
        <f t="shared" si="110"/>
        <v>-4.7343715999875524E-2</v>
      </c>
      <c r="BL92" s="11">
        <f t="shared" si="111"/>
        <v>-3.4525620267242485E-2</v>
      </c>
      <c r="BM92" s="11">
        <f t="shared" si="112"/>
        <v>-3.8875748127441434E-2</v>
      </c>
      <c r="BN92" s="11">
        <f t="shared" si="113"/>
        <v>-6.4829384525468825E-3</v>
      </c>
      <c r="BO92" s="11">
        <f t="shared" si="114"/>
        <v>-3.4553228358321419E-2</v>
      </c>
      <c r="BP92" s="11">
        <f t="shared" si="115"/>
        <v>-2.7214357412342904E-2</v>
      </c>
      <c r="BQ92" s="11">
        <f t="shared" si="116"/>
        <v>-4.0931732319464786E-2</v>
      </c>
      <c r="BR92" s="11">
        <f t="shared" si="117"/>
        <v>-6.4107998826099744E-2</v>
      </c>
      <c r="BS92" s="11">
        <f t="shared" si="118"/>
        <v>-8.2925138996078229E-2</v>
      </c>
      <c r="BT92" s="11">
        <f t="shared" si="119"/>
        <v>-8.3628553319411436E-3</v>
      </c>
      <c r="BU92" s="11">
        <f t="shared" si="120"/>
        <v>-1.9691397661160126E-2</v>
      </c>
      <c r="BV92" s="11">
        <f t="shared" si="121"/>
        <v>-5.1205898919555515E-2</v>
      </c>
      <c r="BW92" s="11">
        <f t="shared" si="122"/>
        <v>1.8628881016878429E-2</v>
      </c>
    </row>
    <row r="93" spans="1:75" ht="18.75" x14ac:dyDescent="0.3">
      <c r="A93" s="195">
        <f t="shared" si="72"/>
        <v>42552</v>
      </c>
      <c r="B93" s="187">
        <v>1928.002</v>
      </c>
      <c r="C93" s="187">
        <v>1528.047</v>
      </c>
      <c r="D93" s="187">
        <v>29.838000000000001</v>
      </c>
      <c r="E93" s="187">
        <v>74.811000000000007</v>
      </c>
      <c r="F93" s="187">
        <v>96.236999999999995</v>
      </c>
      <c r="G93" s="187">
        <v>499.22199999999998</v>
      </c>
      <c r="H93" s="187">
        <v>75.605999999999995</v>
      </c>
      <c r="I93" s="187">
        <v>133.422</v>
      </c>
      <c r="J93" s="187">
        <v>26.861000000000001</v>
      </c>
      <c r="K93" s="187">
        <v>53.811999999999998</v>
      </c>
      <c r="L93" s="187">
        <v>38.051000000000002</v>
      </c>
      <c r="M93" s="187">
        <v>28.776</v>
      </c>
      <c r="N93" s="187">
        <v>237.523</v>
      </c>
      <c r="O93" s="187">
        <v>107.134</v>
      </c>
      <c r="P93" s="187">
        <v>111.11199999999999</v>
      </c>
      <c r="Q93" s="187">
        <v>103.458</v>
      </c>
      <c r="R93" s="187">
        <v>112.533</v>
      </c>
      <c r="S93" s="187">
        <v>79.349000000000004</v>
      </c>
      <c r="T93" s="187">
        <v>56.508000000000003</v>
      </c>
      <c r="U93" s="187">
        <v>58.034999999999997</v>
      </c>
      <c r="V93" s="187">
        <v>497.589</v>
      </c>
      <c r="W93" s="187">
        <v>50.44</v>
      </c>
      <c r="X93" s="187">
        <v>37.049999999999997</v>
      </c>
      <c r="Y93" s="188">
        <v>171.87299999999999</v>
      </c>
      <c r="Z93" s="195">
        <f t="shared" si="73"/>
        <v>42552</v>
      </c>
      <c r="AA93" s="12">
        <f t="shared" si="75"/>
        <v>-25.102000000000089</v>
      </c>
      <c r="AB93" s="12">
        <f t="shared" si="76"/>
        <v>-9.9139999999999873</v>
      </c>
      <c r="AC93" s="12">
        <f t="shared" si="77"/>
        <v>-2.2620000000000005</v>
      </c>
      <c r="AD93" s="12">
        <f t="shared" si="78"/>
        <v>-1.6769999999999925</v>
      </c>
      <c r="AE93" s="12">
        <f t="shared" si="79"/>
        <v>-3.9699999999999989</v>
      </c>
      <c r="AF93" s="12">
        <f t="shared" si="80"/>
        <v>-1.1160000000000423</v>
      </c>
      <c r="AG93" s="12">
        <f t="shared" si="81"/>
        <v>-0.93600000000000705</v>
      </c>
      <c r="AH93" s="12">
        <f t="shared" si="82"/>
        <v>-3.5929999999999893</v>
      </c>
      <c r="AI93" s="12">
        <f t="shared" si="83"/>
        <v>-1.3930000000000007</v>
      </c>
      <c r="AJ93" s="12">
        <f t="shared" si="84"/>
        <v>-1.1470000000000056</v>
      </c>
      <c r="AK93" s="12">
        <f t="shared" si="85"/>
        <v>0.97400000000000375</v>
      </c>
      <c r="AL93" s="12">
        <f t="shared" si="86"/>
        <v>-2.5180000000000007</v>
      </c>
      <c r="AM93" s="12">
        <f t="shared" si="87"/>
        <v>-6.5500000000000114</v>
      </c>
      <c r="AN93" s="12">
        <f t="shared" si="88"/>
        <v>-4.804000000000002</v>
      </c>
      <c r="AO93" s="12">
        <f t="shared" si="89"/>
        <v>-1.4780000000000086</v>
      </c>
      <c r="AP93" s="12">
        <f t="shared" si="90"/>
        <v>-3.4710000000000036</v>
      </c>
      <c r="AQ93" s="12">
        <f t="shared" si="91"/>
        <v>-1.8960000000000008</v>
      </c>
      <c r="AR93" s="12">
        <f t="shared" si="92"/>
        <v>-2.3649999999999949</v>
      </c>
      <c r="AS93" s="12">
        <f t="shared" si="93"/>
        <v>-4.8019999999999996</v>
      </c>
      <c r="AT93" s="12">
        <f t="shared" si="94"/>
        <v>-5.1330000000000027</v>
      </c>
      <c r="AU93" s="12">
        <f t="shared" si="95"/>
        <v>-3.8260000000000218</v>
      </c>
      <c r="AV93" s="12">
        <f t="shared" si="96"/>
        <v>-0.97400000000000375</v>
      </c>
      <c r="AW93" s="12">
        <f t="shared" si="97"/>
        <v>-2.6400000000000006</v>
      </c>
      <c r="AX93" s="12">
        <f t="shared" si="98"/>
        <v>2.4749999999999943</v>
      </c>
      <c r="AY93" s="195">
        <f t="shared" si="74"/>
        <v>42552</v>
      </c>
      <c r="AZ93" s="11">
        <f t="shared" si="99"/>
        <v>-1.285236218859831E-2</v>
      </c>
      <c r="BA93" s="11">
        <f t="shared" si="100"/>
        <v>-6.4461972702818393E-3</v>
      </c>
      <c r="BB93" s="11">
        <f t="shared" si="101"/>
        <v>-7.0467289719626125E-2</v>
      </c>
      <c r="BC93" s="11">
        <f t="shared" si="102"/>
        <v>-2.1925007844367683E-2</v>
      </c>
      <c r="BD93" s="11">
        <f t="shared" si="103"/>
        <v>-3.9617990759128641E-2</v>
      </c>
      <c r="BE93" s="11">
        <f t="shared" si="104"/>
        <v>-2.2304921872814409E-3</v>
      </c>
      <c r="BF93" s="11">
        <f t="shared" si="105"/>
        <v>-1.2228580387238508E-2</v>
      </c>
      <c r="BG93" s="11">
        <f t="shared" si="106"/>
        <v>-2.6223406196401733E-2</v>
      </c>
      <c r="BH93" s="11">
        <f t="shared" si="107"/>
        <v>-4.9302753592411763E-2</v>
      </c>
      <c r="BI93" s="11">
        <f t="shared" si="108"/>
        <v>-2.0870103167816123E-2</v>
      </c>
      <c r="BJ93" s="11">
        <f t="shared" si="109"/>
        <v>2.6269655042209461E-2</v>
      </c>
      <c r="BK93" s="11">
        <f t="shared" si="110"/>
        <v>-8.0462708506423009E-2</v>
      </c>
      <c r="BL93" s="11">
        <f t="shared" si="111"/>
        <v>-2.6836233421968059E-2</v>
      </c>
      <c r="BM93" s="11">
        <f t="shared" si="112"/>
        <v>-4.2916614554485588E-2</v>
      </c>
      <c r="BN93" s="11">
        <f t="shared" si="113"/>
        <v>-1.3127275957012241E-2</v>
      </c>
      <c r="BO93" s="11">
        <f t="shared" si="114"/>
        <v>-3.2460791740313688E-2</v>
      </c>
      <c r="BP93" s="11">
        <f t="shared" si="115"/>
        <v>-1.6569226332485698E-2</v>
      </c>
      <c r="BQ93" s="11">
        <f t="shared" si="116"/>
        <v>-2.8942408889541471E-2</v>
      </c>
      <c r="BR93" s="11">
        <f t="shared" si="117"/>
        <v>-7.8323275159027927E-2</v>
      </c>
      <c r="BS93" s="11">
        <f t="shared" si="118"/>
        <v>-8.1259498480243164E-2</v>
      </c>
      <c r="BT93" s="11">
        <f t="shared" si="119"/>
        <v>-7.63040595115827E-3</v>
      </c>
      <c r="BU93" s="11">
        <f t="shared" si="120"/>
        <v>-1.8944256428210293E-2</v>
      </c>
      <c r="BV93" s="11">
        <f t="shared" si="121"/>
        <v>-6.6515495086923671E-2</v>
      </c>
      <c r="BW93" s="11">
        <f t="shared" si="122"/>
        <v>1.4610562108171354E-2</v>
      </c>
    </row>
    <row r="94" spans="1:75" ht="18.75" x14ac:dyDescent="0.3">
      <c r="A94" s="195">
        <f t="shared" si="72"/>
        <v>42583</v>
      </c>
      <c r="B94" s="187">
        <v>1932.48</v>
      </c>
      <c r="C94" s="187">
        <v>1529.079</v>
      </c>
      <c r="D94" s="187">
        <v>29.669</v>
      </c>
      <c r="E94" s="187">
        <v>75.343000000000004</v>
      </c>
      <c r="F94" s="187">
        <v>96.962999999999994</v>
      </c>
      <c r="G94" s="187">
        <v>498.97699999999998</v>
      </c>
      <c r="H94" s="187">
        <v>75.742000000000004</v>
      </c>
      <c r="I94" s="187">
        <v>135.386</v>
      </c>
      <c r="J94" s="187">
        <v>26.859000000000002</v>
      </c>
      <c r="K94" s="187">
        <v>55.648000000000003</v>
      </c>
      <c r="L94" s="187">
        <v>38.01</v>
      </c>
      <c r="M94" s="187">
        <v>28.989000000000001</v>
      </c>
      <c r="N94" s="187">
        <v>238.35599999999999</v>
      </c>
      <c r="O94" s="187">
        <v>105.932</v>
      </c>
      <c r="P94" s="187">
        <v>111.407</v>
      </c>
      <c r="Q94" s="187">
        <v>103.447</v>
      </c>
      <c r="R94" s="187">
        <v>112.371</v>
      </c>
      <c r="S94" s="187">
        <v>79.144999999999996</v>
      </c>
      <c r="T94" s="187">
        <v>56.170999999999999</v>
      </c>
      <c r="U94" s="187">
        <v>57.765000000000001</v>
      </c>
      <c r="V94" s="187">
        <v>498.99299999999999</v>
      </c>
      <c r="W94" s="187">
        <v>50.542999999999999</v>
      </c>
      <c r="X94" s="187">
        <v>37.607999999999997</v>
      </c>
      <c r="Y94" s="188">
        <v>171.249</v>
      </c>
      <c r="Z94" s="195">
        <f t="shared" si="73"/>
        <v>42583</v>
      </c>
      <c r="AA94" s="12">
        <f t="shared" si="75"/>
        <v>-23.923999999999978</v>
      </c>
      <c r="AB94" s="12">
        <f t="shared" si="76"/>
        <v>-8.7999999999999545</v>
      </c>
      <c r="AC94" s="12">
        <f t="shared" si="77"/>
        <v>-2.157</v>
      </c>
      <c r="AD94" s="12">
        <f t="shared" si="78"/>
        <v>-2.2800000000000011</v>
      </c>
      <c r="AE94" s="12">
        <f t="shared" si="79"/>
        <v>-3.9560000000000031</v>
      </c>
      <c r="AF94" s="12">
        <f t="shared" si="80"/>
        <v>-0.31300000000004502</v>
      </c>
      <c r="AG94" s="12">
        <f t="shared" si="81"/>
        <v>-1.4059999999999917</v>
      </c>
      <c r="AH94" s="12">
        <f t="shared" si="82"/>
        <v>-3.6140000000000043</v>
      </c>
      <c r="AI94" s="12">
        <f t="shared" si="83"/>
        <v>-2.2169999999999987</v>
      </c>
      <c r="AJ94" s="12">
        <f t="shared" si="84"/>
        <v>-1.1689999999999969</v>
      </c>
      <c r="AK94" s="12">
        <f t="shared" si="85"/>
        <v>0.82499999999999574</v>
      </c>
      <c r="AL94" s="12">
        <f t="shared" si="86"/>
        <v>-1.6819999999999986</v>
      </c>
      <c r="AM94" s="12">
        <f t="shared" si="87"/>
        <v>-4.7079999999999984</v>
      </c>
      <c r="AN94" s="12">
        <f t="shared" si="88"/>
        <v>-5.8849999999999909</v>
      </c>
      <c r="AO94" s="12">
        <f t="shared" si="89"/>
        <v>-2.4720000000000084</v>
      </c>
      <c r="AP94" s="12">
        <f t="shared" si="90"/>
        <v>-3.4179999999999922</v>
      </c>
      <c r="AQ94" s="12">
        <f t="shared" si="91"/>
        <v>-2.9220000000000113</v>
      </c>
      <c r="AR94" s="12">
        <f t="shared" si="92"/>
        <v>-2.2270000000000039</v>
      </c>
      <c r="AS94" s="12">
        <f t="shared" si="93"/>
        <v>-5.5970000000000013</v>
      </c>
      <c r="AT94" s="12">
        <f t="shared" si="94"/>
        <v>-5.9450000000000003</v>
      </c>
      <c r="AU94" s="12">
        <f t="shared" si="95"/>
        <v>-3.8430000000000177</v>
      </c>
      <c r="AV94" s="12">
        <f t="shared" si="96"/>
        <v>-1.2010000000000005</v>
      </c>
      <c r="AW94" s="12">
        <f t="shared" si="97"/>
        <v>-3.2360000000000042</v>
      </c>
      <c r="AX94" s="12">
        <f t="shared" si="98"/>
        <v>3.8389999999999986</v>
      </c>
      <c r="AY94" s="195">
        <f t="shared" si="74"/>
        <v>42583</v>
      </c>
      <c r="AZ94" s="11">
        <f t="shared" si="99"/>
        <v>-1.2228558109674714E-2</v>
      </c>
      <c r="BA94" s="11">
        <f t="shared" si="100"/>
        <v>-5.7221666984202946E-3</v>
      </c>
      <c r="BB94" s="11">
        <f t="shared" si="101"/>
        <v>-6.7774775340916249E-2</v>
      </c>
      <c r="BC94" s="11">
        <f t="shared" si="102"/>
        <v>-2.9372737461834775E-2</v>
      </c>
      <c r="BD94" s="11">
        <f t="shared" si="103"/>
        <v>-3.9199754258365638E-2</v>
      </c>
      <c r="BE94" s="11">
        <f t="shared" si="104"/>
        <v>-6.2689018406147934E-4</v>
      </c>
      <c r="BF94" s="11">
        <f t="shared" si="105"/>
        <v>-1.8224710945196176E-2</v>
      </c>
      <c r="BG94" s="11">
        <f t="shared" si="106"/>
        <v>-2.6000000000000023E-2</v>
      </c>
      <c r="BH94" s="11">
        <f t="shared" si="107"/>
        <v>-7.6248452331819982E-2</v>
      </c>
      <c r="BI94" s="11">
        <f t="shared" si="108"/>
        <v>-2.0574827956421404E-2</v>
      </c>
      <c r="BJ94" s="11">
        <f t="shared" si="109"/>
        <v>2.2186365469947456E-2</v>
      </c>
      <c r="BK94" s="11">
        <f t="shared" si="110"/>
        <v>-5.4840076945648963E-2</v>
      </c>
      <c r="BL94" s="11">
        <f t="shared" si="111"/>
        <v>-1.9369384195109141E-2</v>
      </c>
      <c r="BM94" s="11">
        <f t="shared" si="112"/>
        <v>-5.2630637559583859E-2</v>
      </c>
      <c r="BN94" s="11">
        <f t="shared" si="113"/>
        <v>-2.1707250678351664E-2</v>
      </c>
      <c r="BO94" s="11">
        <f t="shared" si="114"/>
        <v>-3.1984279230805157E-2</v>
      </c>
      <c r="BP94" s="11">
        <f t="shared" si="115"/>
        <v>-2.5344123233847826E-2</v>
      </c>
      <c r="BQ94" s="11">
        <f t="shared" si="116"/>
        <v>-2.7368136459715919E-2</v>
      </c>
      <c r="BR94" s="11">
        <f t="shared" si="117"/>
        <v>-9.0613262530760297E-2</v>
      </c>
      <c r="BS94" s="11">
        <f t="shared" si="118"/>
        <v>-9.3313451577460405E-2</v>
      </c>
      <c r="BT94" s="11">
        <f t="shared" si="119"/>
        <v>-7.6426508841849206E-3</v>
      </c>
      <c r="BU94" s="11">
        <f t="shared" si="120"/>
        <v>-2.3210420531849074E-2</v>
      </c>
      <c r="BV94" s="11">
        <f t="shared" si="121"/>
        <v>-7.9228283223974239E-2</v>
      </c>
      <c r="BW94" s="11">
        <f t="shared" si="122"/>
        <v>2.2931724508691298E-2</v>
      </c>
    </row>
    <row r="95" spans="1:75" ht="18.75" x14ac:dyDescent="0.3">
      <c r="A95" s="195">
        <f t="shared" si="72"/>
        <v>42614</v>
      </c>
      <c r="B95" s="187">
        <v>1934.07</v>
      </c>
      <c r="C95" s="187">
        <v>1529.3119999999999</v>
      </c>
      <c r="D95" s="187">
        <v>29.802</v>
      </c>
      <c r="E95" s="187">
        <v>75.436999999999998</v>
      </c>
      <c r="F95" s="187">
        <v>97.165000000000006</v>
      </c>
      <c r="G95" s="187">
        <v>498.51799999999997</v>
      </c>
      <c r="H95" s="187">
        <v>76.39</v>
      </c>
      <c r="I95" s="187">
        <v>137.62299999999999</v>
      </c>
      <c r="J95" s="187">
        <v>26.934999999999999</v>
      </c>
      <c r="K95" s="187">
        <v>57.335000000000001</v>
      </c>
      <c r="L95" s="187">
        <v>37.926000000000002</v>
      </c>
      <c r="M95" s="187">
        <v>28.841999999999999</v>
      </c>
      <c r="N95" s="187">
        <v>238.197</v>
      </c>
      <c r="O95" s="187">
        <v>103.104</v>
      </c>
      <c r="P95" s="187">
        <v>110.99</v>
      </c>
      <c r="Q95" s="187">
        <v>103.267</v>
      </c>
      <c r="R95" s="187">
        <v>116.562</v>
      </c>
      <c r="S95" s="187">
        <v>79.186000000000007</v>
      </c>
      <c r="T95" s="187">
        <v>56.162999999999997</v>
      </c>
      <c r="U95" s="187">
        <v>57.811</v>
      </c>
      <c r="V95" s="187">
        <v>499.30099999999999</v>
      </c>
      <c r="W95" s="187">
        <v>50.348999999999997</v>
      </c>
      <c r="X95" s="187">
        <v>37.875999999999998</v>
      </c>
      <c r="Y95" s="188">
        <v>168.857</v>
      </c>
      <c r="Z95" s="195">
        <f t="shared" si="73"/>
        <v>42614</v>
      </c>
      <c r="AA95" s="12">
        <f t="shared" si="75"/>
        <v>-23.003000000000156</v>
      </c>
      <c r="AB95" s="12">
        <f t="shared" si="76"/>
        <v>-10.201999999999998</v>
      </c>
      <c r="AC95" s="12">
        <f t="shared" si="77"/>
        <v>-1.7590000000000003</v>
      </c>
      <c r="AD95" s="12">
        <f t="shared" si="78"/>
        <v>-2.4410000000000025</v>
      </c>
      <c r="AE95" s="12">
        <f t="shared" si="79"/>
        <v>-3.9869999999999948</v>
      </c>
      <c r="AF95" s="12">
        <f t="shared" si="80"/>
        <v>-3.1580000000000155</v>
      </c>
      <c r="AG95" s="12">
        <f t="shared" si="81"/>
        <v>-1.054000000000002</v>
      </c>
      <c r="AH95" s="12">
        <f t="shared" si="82"/>
        <v>-1.9399999999999977</v>
      </c>
      <c r="AI95" s="12">
        <f t="shared" si="83"/>
        <v>-2.0500000000000007</v>
      </c>
      <c r="AJ95" s="12">
        <f t="shared" si="84"/>
        <v>-0.14300000000000068</v>
      </c>
      <c r="AK95" s="12">
        <f t="shared" si="85"/>
        <v>0.75400000000000489</v>
      </c>
      <c r="AL95" s="12">
        <f t="shared" si="86"/>
        <v>-0.91400000000000148</v>
      </c>
      <c r="AM95" s="12">
        <f t="shared" si="87"/>
        <v>-4.0689999999999884</v>
      </c>
      <c r="AN95" s="12">
        <f t="shared" si="88"/>
        <v>-5.8979999999999961</v>
      </c>
      <c r="AO95" s="12">
        <f t="shared" si="89"/>
        <v>-2.5390000000000015</v>
      </c>
      <c r="AP95" s="12">
        <f t="shared" si="90"/>
        <v>-2.8560000000000088</v>
      </c>
      <c r="AQ95" s="12">
        <f t="shared" si="91"/>
        <v>-2.6440000000000055</v>
      </c>
      <c r="AR95" s="12">
        <f t="shared" si="92"/>
        <v>-1.7259999999999991</v>
      </c>
      <c r="AS95" s="12">
        <f t="shared" si="93"/>
        <v>-5.5400000000000063</v>
      </c>
      <c r="AT95" s="12">
        <f t="shared" si="94"/>
        <v>-6.4730000000000061</v>
      </c>
      <c r="AU95" s="12">
        <f t="shared" si="95"/>
        <v>-2.867999999999995</v>
      </c>
      <c r="AV95" s="12">
        <f t="shared" si="96"/>
        <v>-0.90100000000000335</v>
      </c>
      <c r="AW95" s="12">
        <f t="shared" si="97"/>
        <v>-3.8790000000000049</v>
      </c>
      <c r="AX95" s="12">
        <f t="shared" si="98"/>
        <v>2.7489999999999952</v>
      </c>
      <c r="AY95" s="195">
        <f t="shared" si="74"/>
        <v>42614</v>
      </c>
      <c r="AZ95" s="11">
        <f t="shared" si="99"/>
        <v>-1.175377719686499E-2</v>
      </c>
      <c r="BA95" s="11">
        <f t="shared" si="100"/>
        <v>-6.6267666289491212E-3</v>
      </c>
      <c r="BB95" s="11">
        <f t="shared" si="101"/>
        <v>-5.5733341782579826E-2</v>
      </c>
      <c r="BC95" s="11">
        <f t="shared" si="102"/>
        <v>-3.1343896864326259E-2</v>
      </c>
      <c r="BD95" s="11">
        <f t="shared" si="103"/>
        <v>-3.9415928503638065E-2</v>
      </c>
      <c r="BE95" s="11">
        <f t="shared" si="104"/>
        <v>-6.2948994968864413E-3</v>
      </c>
      <c r="BF95" s="11">
        <f t="shared" si="105"/>
        <v>-1.3609834202778837E-2</v>
      </c>
      <c r="BG95" s="11">
        <f t="shared" si="106"/>
        <v>-1.3900532376059593E-2</v>
      </c>
      <c r="BH95" s="11">
        <f t="shared" si="107"/>
        <v>-7.0726237709159978E-2</v>
      </c>
      <c r="BI95" s="11">
        <f t="shared" si="108"/>
        <v>-2.4879084171335331E-3</v>
      </c>
      <c r="BJ95" s="11">
        <f t="shared" si="109"/>
        <v>2.0284084795007207E-2</v>
      </c>
      <c r="BK95" s="11">
        <f t="shared" si="110"/>
        <v>-3.0716494152439933E-2</v>
      </c>
      <c r="BL95" s="11">
        <f t="shared" si="111"/>
        <v>-1.6795588320276056E-2</v>
      </c>
      <c r="BM95" s="11">
        <f t="shared" si="112"/>
        <v>-5.4109098915616216E-2</v>
      </c>
      <c r="BN95" s="11">
        <f t="shared" si="113"/>
        <v>-2.2364329818812867E-2</v>
      </c>
      <c r="BO95" s="11">
        <f t="shared" si="114"/>
        <v>-2.6912167956051114E-2</v>
      </c>
      <c r="BP95" s="11">
        <f t="shared" si="115"/>
        <v>-2.2180091606127217E-2</v>
      </c>
      <c r="BQ95" s="11">
        <f t="shared" si="116"/>
        <v>-2.1331817282974064E-2</v>
      </c>
      <c r="BR95" s="11">
        <f t="shared" si="117"/>
        <v>-8.9784937523297192E-2</v>
      </c>
      <c r="BS95" s="11">
        <f t="shared" si="118"/>
        <v>-0.10069379627901198</v>
      </c>
      <c r="BT95" s="11">
        <f t="shared" si="119"/>
        <v>-5.711224707220075E-3</v>
      </c>
      <c r="BU95" s="11">
        <f t="shared" si="120"/>
        <v>-1.7580487804878087E-2</v>
      </c>
      <c r="BV95" s="11">
        <f t="shared" si="121"/>
        <v>-9.2899054005508463E-2</v>
      </c>
      <c r="BW95" s="11">
        <f t="shared" si="122"/>
        <v>1.6549473836299233E-2</v>
      </c>
    </row>
    <row r="96" spans="1:75" ht="18.75" x14ac:dyDescent="0.3">
      <c r="A96" s="195">
        <f t="shared" si="72"/>
        <v>42644</v>
      </c>
      <c r="B96" s="187">
        <v>1939.8230000000001</v>
      </c>
      <c r="C96" s="187">
        <v>1535.145</v>
      </c>
      <c r="D96" s="187">
        <v>29.96</v>
      </c>
      <c r="E96" s="187">
        <v>75.515000000000001</v>
      </c>
      <c r="F96" s="187">
        <v>97.448999999999998</v>
      </c>
      <c r="G96" s="187">
        <v>500.00900000000001</v>
      </c>
      <c r="H96" s="187">
        <v>76.840999999999994</v>
      </c>
      <c r="I96" s="187">
        <v>144.917</v>
      </c>
      <c r="J96" s="187">
        <v>26.991</v>
      </c>
      <c r="K96" s="187">
        <v>58.664000000000001</v>
      </c>
      <c r="L96" s="187">
        <v>37.991999999999997</v>
      </c>
      <c r="M96" s="187">
        <v>28.5</v>
      </c>
      <c r="N96" s="187">
        <v>238.803</v>
      </c>
      <c r="O96" s="187">
        <v>100.733</v>
      </c>
      <c r="P96" s="187">
        <v>110.161</v>
      </c>
      <c r="Q96" s="187">
        <v>102.408</v>
      </c>
      <c r="R96" s="187">
        <v>118.616</v>
      </c>
      <c r="S96" s="187">
        <v>79.299000000000007</v>
      </c>
      <c r="T96" s="187">
        <v>56.375999999999998</v>
      </c>
      <c r="U96" s="187">
        <v>58.19</v>
      </c>
      <c r="V96" s="187">
        <v>501.166</v>
      </c>
      <c r="W96" s="187">
        <v>49.762999999999998</v>
      </c>
      <c r="X96" s="187">
        <v>37.725000000000001</v>
      </c>
      <c r="Y96" s="188">
        <v>170.06800000000001</v>
      </c>
      <c r="Z96" s="195">
        <f t="shared" si="73"/>
        <v>42644</v>
      </c>
      <c r="AA96" s="12">
        <f t="shared" si="75"/>
        <v>-28.209999999999809</v>
      </c>
      <c r="AB96" s="12">
        <f t="shared" si="76"/>
        <v>-9.8279999999999745</v>
      </c>
      <c r="AC96" s="12">
        <f t="shared" si="77"/>
        <v>-1.6140000000000008</v>
      </c>
      <c r="AD96" s="12">
        <f t="shared" si="78"/>
        <v>-1.6380000000000052</v>
      </c>
      <c r="AE96" s="12">
        <f t="shared" si="79"/>
        <v>-4.3659999999999997</v>
      </c>
      <c r="AF96" s="12">
        <f t="shared" si="80"/>
        <v>-3.5849999999999795</v>
      </c>
      <c r="AG96" s="12">
        <f t="shared" si="81"/>
        <v>-0.82400000000001228</v>
      </c>
      <c r="AH96" s="12">
        <f t="shared" si="82"/>
        <v>0.77899999999999636</v>
      </c>
      <c r="AI96" s="12">
        <f t="shared" si="83"/>
        <v>-2.2210000000000001</v>
      </c>
      <c r="AJ96" s="12">
        <f t="shared" si="84"/>
        <v>6.9000000000002615E-2</v>
      </c>
      <c r="AK96" s="12">
        <f t="shared" si="85"/>
        <v>0.67399999999999949</v>
      </c>
      <c r="AL96" s="12">
        <f t="shared" si="86"/>
        <v>-1.2059999999999995</v>
      </c>
      <c r="AM96" s="12">
        <f t="shared" si="87"/>
        <v>-2.7069999999999936</v>
      </c>
      <c r="AN96" s="12">
        <f t="shared" si="88"/>
        <v>-5.5769999999999982</v>
      </c>
      <c r="AO96" s="12">
        <f t="shared" si="89"/>
        <v>-3.2139999999999986</v>
      </c>
      <c r="AP96" s="12">
        <f t="shared" si="90"/>
        <v>-3.5930000000000035</v>
      </c>
      <c r="AQ96" s="12">
        <f t="shared" si="91"/>
        <v>-1.4180000000000064</v>
      </c>
      <c r="AR96" s="12">
        <f t="shared" si="92"/>
        <v>-1.4129999999999967</v>
      </c>
      <c r="AS96" s="12">
        <f t="shared" si="93"/>
        <v>-5.230000000000004</v>
      </c>
      <c r="AT96" s="12">
        <f t="shared" si="94"/>
        <v>-6.6539999999999964</v>
      </c>
      <c r="AU96" s="12">
        <f t="shared" si="95"/>
        <v>-3.4119999999999777</v>
      </c>
      <c r="AV96" s="12">
        <f t="shared" si="96"/>
        <v>-2.097999999999999</v>
      </c>
      <c r="AW96" s="12">
        <f t="shared" si="97"/>
        <v>-5.1000000000000014</v>
      </c>
      <c r="AX96" s="12">
        <f t="shared" si="98"/>
        <v>4.6670000000000016</v>
      </c>
      <c r="AY96" s="195">
        <f t="shared" si="74"/>
        <v>42644</v>
      </c>
      <c r="AZ96" s="11">
        <f t="shared" si="99"/>
        <v>-1.4334109234956816E-2</v>
      </c>
      <c r="BA96" s="11">
        <f t="shared" si="100"/>
        <v>-6.3612762164775294E-3</v>
      </c>
      <c r="BB96" s="11">
        <f t="shared" si="101"/>
        <v>-5.1118008487996525E-2</v>
      </c>
      <c r="BC96" s="11">
        <f t="shared" si="102"/>
        <v>-2.1230541910230438E-2</v>
      </c>
      <c r="BD96" s="11">
        <f t="shared" si="103"/>
        <v>-4.2881697195894519E-2</v>
      </c>
      <c r="BE96" s="11">
        <f t="shared" si="104"/>
        <v>-7.1188298510307391E-3</v>
      </c>
      <c r="BF96" s="11">
        <f t="shared" si="105"/>
        <v>-1.0609669735402227E-2</v>
      </c>
      <c r="BG96" s="11">
        <f t="shared" si="106"/>
        <v>5.4045428686397834E-3</v>
      </c>
      <c r="BH96" s="11">
        <f t="shared" si="107"/>
        <v>-7.6030398466383708E-2</v>
      </c>
      <c r="BI96" s="11">
        <f t="shared" si="108"/>
        <v>1.177574878402643E-3</v>
      </c>
      <c r="BJ96" s="11">
        <f t="shared" si="109"/>
        <v>1.8060989334905297E-2</v>
      </c>
      <c r="BK96" s="11">
        <f t="shared" si="110"/>
        <v>-4.0597859018380089E-2</v>
      </c>
      <c r="BL96" s="11">
        <f t="shared" si="111"/>
        <v>-1.1208645604736889E-2</v>
      </c>
      <c r="BM96" s="11">
        <f t="shared" si="112"/>
        <v>-5.2459787414166126E-2</v>
      </c>
      <c r="BN96" s="11">
        <f t="shared" si="113"/>
        <v>-2.8348401323042949E-2</v>
      </c>
      <c r="BO96" s="11">
        <f t="shared" si="114"/>
        <v>-3.3895906642390172E-2</v>
      </c>
      <c r="BP96" s="11">
        <f t="shared" si="115"/>
        <v>-1.1813319559458191E-2</v>
      </c>
      <c r="BQ96" s="11">
        <f t="shared" si="116"/>
        <v>-1.7506690454950902E-2</v>
      </c>
      <c r="BR96" s="11">
        <f t="shared" si="117"/>
        <v>-8.4894328474499292E-2</v>
      </c>
      <c r="BS96" s="11">
        <f t="shared" si="118"/>
        <v>-0.10261550798840291</v>
      </c>
      <c r="BT96" s="11">
        <f t="shared" si="119"/>
        <v>-6.7620863374938667E-3</v>
      </c>
      <c r="BU96" s="11">
        <f t="shared" si="120"/>
        <v>-4.0454291278610111E-2</v>
      </c>
      <c r="BV96" s="11">
        <f t="shared" si="121"/>
        <v>-0.11908931698774083</v>
      </c>
      <c r="BW96" s="11">
        <f t="shared" si="122"/>
        <v>2.8216274387700135E-2</v>
      </c>
    </row>
    <row r="97" spans="1:75" ht="18.75" x14ac:dyDescent="0.3">
      <c r="A97" s="195">
        <f t="shared" si="72"/>
        <v>42675</v>
      </c>
      <c r="B97" s="187">
        <v>1952.171</v>
      </c>
      <c r="C97" s="187">
        <v>1539.636</v>
      </c>
      <c r="D97" s="187">
        <v>30.265000000000001</v>
      </c>
      <c r="E97" s="187">
        <v>75.975999999999999</v>
      </c>
      <c r="F97" s="187">
        <v>98.307000000000002</v>
      </c>
      <c r="G97" s="187">
        <v>503.53100000000001</v>
      </c>
      <c r="H97" s="187">
        <v>77.013000000000005</v>
      </c>
      <c r="I97" s="187">
        <v>143.18799999999999</v>
      </c>
      <c r="J97" s="187">
        <v>26.927</v>
      </c>
      <c r="K97" s="187">
        <v>59.406999999999996</v>
      </c>
      <c r="L97" s="187">
        <v>38.241</v>
      </c>
      <c r="M97" s="187">
        <v>28.64</v>
      </c>
      <c r="N97" s="187">
        <v>241.68899999999999</v>
      </c>
      <c r="O97" s="187">
        <v>100.762</v>
      </c>
      <c r="P97" s="187">
        <v>111.29</v>
      </c>
      <c r="Q97" s="187">
        <v>104.48</v>
      </c>
      <c r="R97" s="187">
        <v>119.119</v>
      </c>
      <c r="S97" s="187">
        <v>79.703000000000003</v>
      </c>
      <c r="T97" s="187">
        <v>56.637</v>
      </c>
      <c r="U97" s="187">
        <v>58.18</v>
      </c>
      <c r="V97" s="187">
        <v>504.005</v>
      </c>
      <c r="W97" s="187">
        <v>49.850999999999999</v>
      </c>
      <c r="X97" s="187">
        <v>37.536999999999999</v>
      </c>
      <c r="Y97" s="188">
        <v>163.202</v>
      </c>
      <c r="Z97" s="195">
        <f t="shared" si="73"/>
        <v>42675</v>
      </c>
      <c r="AA97" s="12">
        <f t="shared" si="75"/>
        <v>-19.380999999999858</v>
      </c>
      <c r="AB97" s="12">
        <f t="shared" si="76"/>
        <v>-5.8579999999999472</v>
      </c>
      <c r="AC97" s="12">
        <f t="shared" si="77"/>
        <v>-1.4109999999999978</v>
      </c>
      <c r="AD97" s="12">
        <f t="shared" si="78"/>
        <v>-0.75199999999999534</v>
      </c>
      <c r="AE97" s="12">
        <f t="shared" si="79"/>
        <v>-3.5339999999999918</v>
      </c>
      <c r="AF97" s="12">
        <f t="shared" si="80"/>
        <v>-1.1759999999999877</v>
      </c>
      <c r="AG97" s="12">
        <f t="shared" si="81"/>
        <v>-0.22499999999999432</v>
      </c>
      <c r="AH97" s="12">
        <f t="shared" si="82"/>
        <v>-3.9000000000015689E-2</v>
      </c>
      <c r="AI97" s="12">
        <f t="shared" si="83"/>
        <v>-2.0390000000000015</v>
      </c>
      <c r="AJ97" s="12">
        <f t="shared" si="84"/>
        <v>0.11399999999999721</v>
      </c>
      <c r="AK97" s="12">
        <f t="shared" si="85"/>
        <v>0.75600000000000023</v>
      </c>
      <c r="AL97" s="12">
        <f t="shared" si="86"/>
        <v>-0.8490000000000002</v>
      </c>
      <c r="AM97" s="12">
        <f t="shared" si="87"/>
        <v>-1.953000000000003</v>
      </c>
      <c r="AN97" s="12">
        <f t="shared" si="88"/>
        <v>-4.4639999999999986</v>
      </c>
      <c r="AO97" s="12">
        <f t="shared" si="89"/>
        <v>-3.1509999999999962</v>
      </c>
      <c r="AP97" s="12">
        <f t="shared" si="90"/>
        <v>-3.171999999999997</v>
      </c>
      <c r="AQ97" s="12">
        <f t="shared" si="91"/>
        <v>-1.4210000000000065</v>
      </c>
      <c r="AR97" s="12">
        <f t="shared" si="92"/>
        <v>-0.85599999999999454</v>
      </c>
      <c r="AS97" s="12">
        <f t="shared" si="93"/>
        <v>-4.2049999999999983</v>
      </c>
      <c r="AT97" s="12">
        <f t="shared" si="94"/>
        <v>-6.5670000000000002</v>
      </c>
      <c r="AU97" s="12">
        <f t="shared" si="95"/>
        <v>-1.8260000000000218</v>
      </c>
      <c r="AV97" s="12">
        <f t="shared" si="96"/>
        <v>-1.8299999999999983</v>
      </c>
      <c r="AW97" s="12">
        <f t="shared" si="97"/>
        <v>-5.5619999999999976</v>
      </c>
      <c r="AX97" s="12">
        <f t="shared" si="98"/>
        <v>2.3979999999999961</v>
      </c>
      <c r="AY97" s="195">
        <f t="shared" si="74"/>
        <v>42675</v>
      </c>
      <c r="AZ97" s="11">
        <f t="shared" si="99"/>
        <v>-9.8303265650613314E-3</v>
      </c>
      <c r="BA97" s="11">
        <f t="shared" si="100"/>
        <v>-3.7903738222212491E-3</v>
      </c>
      <c r="BB97" s="11">
        <f t="shared" si="101"/>
        <v>-4.4544765753251614E-2</v>
      </c>
      <c r="BC97" s="11">
        <f t="shared" si="102"/>
        <v>-9.8008549681992685E-3</v>
      </c>
      <c r="BD97" s="11">
        <f t="shared" si="103"/>
        <v>-3.470115179544575E-2</v>
      </c>
      <c r="BE97" s="11">
        <f t="shared" si="104"/>
        <v>-2.330064770252771E-3</v>
      </c>
      <c r="BF97" s="11">
        <f t="shared" si="105"/>
        <v>-2.9130738755533958E-3</v>
      </c>
      <c r="BG97" s="11">
        <f t="shared" si="106"/>
        <v>-2.7229502817216478E-4</v>
      </c>
      <c r="BH97" s="11">
        <f t="shared" si="107"/>
        <v>-7.0392874404474282E-2</v>
      </c>
      <c r="BI97" s="11">
        <f t="shared" si="108"/>
        <v>1.9226552881452807E-3</v>
      </c>
      <c r="BJ97" s="11">
        <f t="shared" si="109"/>
        <v>2.0168067226890685E-2</v>
      </c>
      <c r="BK97" s="11">
        <f t="shared" si="110"/>
        <v>-2.8790396419003716E-2</v>
      </c>
      <c r="BL97" s="11">
        <f t="shared" si="111"/>
        <v>-8.0158593345974749E-3</v>
      </c>
      <c r="BM97" s="11">
        <f t="shared" si="112"/>
        <v>-4.2422975310284494E-2</v>
      </c>
      <c r="BN97" s="11">
        <f t="shared" si="113"/>
        <v>-2.7533838397077903E-2</v>
      </c>
      <c r="BO97" s="11">
        <f t="shared" si="114"/>
        <v>-2.9465314160442846E-2</v>
      </c>
      <c r="BP97" s="11">
        <f t="shared" si="115"/>
        <v>-1.1788617886178909E-2</v>
      </c>
      <c r="BQ97" s="11">
        <f t="shared" si="116"/>
        <v>-1.0625752554028645E-2</v>
      </c>
      <c r="BR97" s="11">
        <f t="shared" si="117"/>
        <v>-6.9113441372735895E-2</v>
      </c>
      <c r="BS97" s="11">
        <f t="shared" si="118"/>
        <v>-0.10142554867406983</v>
      </c>
      <c r="BT97" s="11">
        <f t="shared" si="119"/>
        <v>-3.6099013306816197E-3</v>
      </c>
      <c r="BU97" s="11">
        <f t="shared" si="120"/>
        <v>-3.5409531549312145E-2</v>
      </c>
      <c r="BV97" s="11">
        <f t="shared" si="121"/>
        <v>-0.12905171813731176</v>
      </c>
      <c r="BW97" s="11">
        <f t="shared" si="122"/>
        <v>1.4912564364070624E-2</v>
      </c>
    </row>
    <row r="98" spans="1:75" ht="18.75" x14ac:dyDescent="0.3">
      <c r="A98" s="195">
        <f t="shared" si="72"/>
        <v>42705</v>
      </c>
      <c r="B98" s="187">
        <v>1961.623</v>
      </c>
      <c r="C98" s="187">
        <v>1540.586</v>
      </c>
      <c r="D98" s="187">
        <v>29.937000000000001</v>
      </c>
      <c r="E98" s="187">
        <v>75.974000000000004</v>
      </c>
      <c r="F98" s="187">
        <v>98.977000000000004</v>
      </c>
      <c r="G98" s="187">
        <v>505.74</v>
      </c>
      <c r="H98" s="187">
        <v>76.179000000000002</v>
      </c>
      <c r="I98" s="187">
        <v>135.614</v>
      </c>
      <c r="J98" s="187">
        <v>26.373999999999999</v>
      </c>
      <c r="K98" s="187">
        <v>63.101999999999997</v>
      </c>
      <c r="L98" s="187">
        <v>38.281999999999996</v>
      </c>
      <c r="M98" s="187">
        <v>28.651</v>
      </c>
      <c r="N98" s="187">
        <v>243.26400000000001</v>
      </c>
      <c r="O98" s="187">
        <v>99.793000000000006</v>
      </c>
      <c r="P98" s="187">
        <v>111.02800000000001</v>
      </c>
      <c r="Q98" s="187">
        <v>105.114</v>
      </c>
      <c r="R98" s="187">
        <v>118.852</v>
      </c>
      <c r="S98" s="187">
        <v>79.834999999999994</v>
      </c>
      <c r="T98" s="187">
        <v>56.807000000000002</v>
      </c>
      <c r="U98" s="187">
        <v>58.209000000000003</v>
      </c>
      <c r="V98" s="187">
        <v>505.00099999999998</v>
      </c>
      <c r="W98" s="187">
        <v>49.784999999999997</v>
      </c>
      <c r="X98" s="187">
        <v>36.859000000000002</v>
      </c>
      <c r="Y98" s="188">
        <v>160.80699999999999</v>
      </c>
      <c r="Z98" s="195">
        <f t="shared" si="73"/>
        <v>42705</v>
      </c>
      <c r="AA98" s="12">
        <f t="shared" si="75"/>
        <v>-13.346000000000004</v>
      </c>
      <c r="AB98" s="12">
        <f t="shared" si="76"/>
        <v>-3.0879999999999654</v>
      </c>
      <c r="AC98" s="12">
        <f t="shared" si="77"/>
        <v>-1.0429999999999993</v>
      </c>
      <c r="AD98" s="12">
        <f t="shared" si="78"/>
        <v>1.3730000000000047</v>
      </c>
      <c r="AE98" s="12">
        <f t="shared" si="79"/>
        <v>-2.4230000000000018</v>
      </c>
      <c r="AF98" s="12">
        <f t="shared" si="80"/>
        <v>0.63100000000002865</v>
      </c>
      <c r="AG98" s="12">
        <f t="shared" si="81"/>
        <v>-0.14499999999999602</v>
      </c>
      <c r="AH98" s="12">
        <f t="shared" si="82"/>
        <v>-1.2040000000000077</v>
      </c>
      <c r="AI98" s="12">
        <f t="shared" si="83"/>
        <v>-1.3949999999999996</v>
      </c>
      <c r="AJ98" s="12">
        <f t="shared" si="84"/>
        <v>2.4969999999999999</v>
      </c>
      <c r="AK98" s="12">
        <f t="shared" si="85"/>
        <v>0.76299999999999812</v>
      </c>
      <c r="AL98" s="12">
        <f t="shared" si="86"/>
        <v>-0.11599999999999966</v>
      </c>
      <c r="AM98" s="12">
        <f t="shared" si="87"/>
        <v>0.39900000000000091</v>
      </c>
      <c r="AN98" s="12">
        <f t="shared" si="88"/>
        <v>-2.4189999999999969</v>
      </c>
      <c r="AO98" s="12">
        <f t="shared" si="89"/>
        <v>-3.1039999999999992</v>
      </c>
      <c r="AP98" s="12">
        <f t="shared" si="90"/>
        <v>-4.0349999999999966</v>
      </c>
      <c r="AQ98" s="12">
        <f t="shared" si="91"/>
        <v>-0.51899999999999125</v>
      </c>
      <c r="AR98" s="12">
        <f t="shared" si="92"/>
        <v>-0.38000000000000966</v>
      </c>
      <c r="AS98" s="12">
        <f t="shared" si="93"/>
        <v>-2.7999999999999972</v>
      </c>
      <c r="AT98" s="12">
        <f t="shared" si="94"/>
        <v>-5.8439999999999941</v>
      </c>
      <c r="AU98" s="12">
        <f t="shared" si="95"/>
        <v>-1.6999999999995907E-2</v>
      </c>
      <c r="AV98" s="12">
        <f t="shared" si="96"/>
        <v>-0.84700000000000131</v>
      </c>
      <c r="AW98" s="12">
        <f t="shared" si="97"/>
        <v>-6.2719999999999985</v>
      </c>
      <c r="AX98" s="12">
        <f t="shared" si="98"/>
        <v>3.2009999999999934</v>
      </c>
      <c r="AY98" s="195">
        <f t="shared" si="74"/>
        <v>42705</v>
      </c>
      <c r="AZ98" s="11">
        <f t="shared" si="99"/>
        <v>-6.757574422687096E-3</v>
      </c>
      <c r="BA98" s="11">
        <f t="shared" si="100"/>
        <v>-2.0004223689716882E-3</v>
      </c>
      <c r="BB98" s="11">
        <f t="shared" si="101"/>
        <v>-3.3666881859264031E-2</v>
      </c>
      <c r="BC98" s="11">
        <f t="shared" si="102"/>
        <v>1.8404579027090806E-2</v>
      </c>
      <c r="BD98" s="11">
        <f t="shared" si="103"/>
        <v>-2.3895463510848147E-2</v>
      </c>
      <c r="BE98" s="11">
        <f t="shared" si="104"/>
        <v>1.2492353135660217E-3</v>
      </c>
      <c r="BF98" s="11">
        <f t="shared" si="105"/>
        <v>-1.8997956081965306E-3</v>
      </c>
      <c r="BG98" s="11">
        <f t="shared" si="106"/>
        <v>-8.8000116943677265E-3</v>
      </c>
      <c r="BH98" s="11">
        <f t="shared" si="107"/>
        <v>-5.0235874536353475E-2</v>
      </c>
      <c r="BI98" s="11">
        <f t="shared" si="108"/>
        <v>4.1201221021367918E-2</v>
      </c>
      <c r="BJ98" s="11">
        <f t="shared" si="109"/>
        <v>2.033636290945906E-2</v>
      </c>
      <c r="BK98" s="11">
        <f t="shared" si="110"/>
        <v>-4.0323982340876308E-3</v>
      </c>
      <c r="BL98" s="11">
        <f t="shared" si="111"/>
        <v>1.6428880242109756E-3</v>
      </c>
      <c r="BM98" s="11">
        <f t="shared" si="112"/>
        <v>-2.3666497084490978E-2</v>
      </c>
      <c r="BN98" s="11">
        <f t="shared" si="113"/>
        <v>-2.7196579399291987E-2</v>
      </c>
      <c r="BO98" s="11">
        <f t="shared" si="114"/>
        <v>-3.696781463870491E-2</v>
      </c>
      <c r="BP98" s="11">
        <f t="shared" si="115"/>
        <v>-4.3477896641561653E-3</v>
      </c>
      <c r="BQ98" s="11">
        <f t="shared" si="116"/>
        <v>-4.7372685906627021E-3</v>
      </c>
      <c r="BR98" s="11">
        <f t="shared" si="117"/>
        <v>-4.6974348650326236E-2</v>
      </c>
      <c r="BS98" s="11">
        <f t="shared" si="118"/>
        <v>-9.1236944405414189E-2</v>
      </c>
      <c r="BT98" s="11">
        <f t="shared" si="119"/>
        <v>-3.3662166497028245E-5</v>
      </c>
      <c r="BU98" s="11">
        <f t="shared" si="120"/>
        <v>-1.6728551113920131E-2</v>
      </c>
      <c r="BV98" s="11">
        <f t="shared" si="121"/>
        <v>-0.1454174491664928</v>
      </c>
      <c r="BW98" s="11">
        <f t="shared" si="122"/>
        <v>2.0310140476885286E-2</v>
      </c>
    </row>
    <row r="99" spans="1:75" ht="18.75" x14ac:dyDescent="0.3">
      <c r="A99" s="195">
        <f t="shared" si="72"/>
        <v>42736</v>
      </c>
      <c r="B99" s="187">
        <v>1979.08</v>
      </c>
      <c r="C99" s="187">
        <v>1535.7260000000001</v>
      </c>
      <c r="D99" s="187">
        <v>30.571999999999999</v>
      </c>
      <c r="E99" s="187">
        <v>75.403000000000006</v>
      </c>
      <c r="F99" s="187">
        <v>98.384</v>
      </c>
      <c r="G99" s="187">
        <v>510.08499999999998</v>
      </c>
      <c r="H99" s="187">
        <v>75.781999999999996</v>
      </c>
      <c r="I99" s="187">
        <v>134.35599999999999</v>
      </c>
      <c r="J99" s="187">
        <v>25.553000000000001</v>
      </c>
      <c r="K99" s="187">
        <v>63.395000000000003</v>
      </c>
      <c r="L99" s="187">
        <v>37.837000000000003</v>
      </c>
      <c r="M99" s="187">
        <v>29.658999999999999</v>
      </c>
      <c r="N99" s="187">
        <v>244.21799999999999</v>
      </c>
      <c r="O99" s="187">
        <v>99.087999999999994</v>
      </c>
      <c r="P99" s="187">
        <v>112.41200000000001</v>
      </c>
      <c r="Q99" s="187">
        <v>113.175</v>
      </c>
      <c r="R99" s="187">
        <v>120.099</v>
      </c>
      <c r="S99" s="187">
        <v>80.063999999999993</v>
      </c>
      <c r="T99" s="187">
        <v>57.22</v>
      </c>
      <c r="U99" s="187">
        <v>59.093000000000004</v>
      </c>
      <c r="V99" s="187">
        <v>502.37400000000002</v>
      </c>
      <c r="W99" s="187">
        <v>49.646000000000001</v>
      </c>
      <c r="X99" s="187">
        <v>36.073999999999998</v>
      </c>
      <c r="Y99" s="188">
        <v>155.12700000000001</v>
      </c>
      <c r="Z99" s="195">
        <f t="shared" si="73"/>
        <v>42736</v>
      </c>
      <c r="AA99" s="12">
        <f t="shared" si="75"/>
        <v>-9.0220000000001619</v>
      </c>
      <c r="AB99" s="12">
        <f t="shared" si="76"/>
        <v>-1.237999999999829</v>
      </c>
      <c r="AC99" s="12">
        <f t="shared" si="77"/>
        <v>0.26899999999999835</v>
      </c>
      <c r="AD99" s="12">
        <f t="shared" si="78"/>
        <v>2.6170000000000044</v>
      </c>
      <c r="AE99" s="12">
        <f t="shared" si="79"/>
        <v>-2.3430000000000035</v>
      </c>
      <c r="AF99" s="12">
        <f t="shared" si="80"/>
        <v>1.6999999999999886</v>
      </c>
      <c r="AG99" s="12">
        <f t="shared" si="81"/>
        <v>-0.18600000000000705</v>
      </c>
      <c r="AH99" s="12">
        <f t="shared" si="82"/>
        <v>0.40099999999998204</v>
      </c>
      <c r="AI99" s="12">
        <f t="shared" si="83"/>
        <v>-1.509999999999998</v>
      </c>
      <c r="AJ99" s="12">
        <f t="shared" si="84"/>
        <v>2.4420000000000002</v>
      </c>
      <c r="AK99" s="12">
        <f t="shared" si="85"/>
        <v>0.28600000000000136</v>
      </c>
      <c r="AL99" s="12">
        <f t="shared" si="86"/>
        <v>0.92499999999999716</v>
      </c>
      <c r="AM99" s="12">
        <f t="shared" si="87"/>
        <v>1.1689999999999827</v>
      </c>
      <c r="AN99" s="12">
        <f t="shared" si="88"/>
        <v>-0.69700000000000273</v>
      </c>
      <c r="AO99" s="12">
        <f t="shared" si="89"/>
        <v>-2.282999999999987</v>
      </c>
      <c r="AP99" s="12">
        <f t="shared" si="90"/>
        <v>-0.63300000000000978</v>
      </c>
      <c r="AQ99" s="12">
        <f t="shared" si="91"/>
        <v>1.5820000000000078</v>
      </c>
      <c r="AR99" s="12">
        <f t="shared" si="92"/>
        <v>4.8999999999992383E-2</v>
      </c>
      <c r="AS99" s="12">
        <f t="shared" si="93"/>
        <v>-2.0850000000000009</v>
      </c>
      <c r="AT99" s="12">
        <f t="shared" si="94"/>
        <v>-4.2049999999999983</v>
      </c>
      <c r="AU99" s="12">
        <f t="shared" si="95"/>
        <v>1.3170000000000073</v>
      </c>
      <c r="AV99" s="12">
        <f t="shared" si="96"/>
        <v>-0.49000000000000199</v>
      </c>
      <c r="AW99" s="12">
        <f t="shared" si="97"/>
        <v>-2.9600000000000009</v>
      </c>
      <c r="AX99" s="12">
        <f t="shared" si="98"/>
        <v>1.9870000000000232</v>
      </c>
      <c r="AY99" s="195">
        <f t="shared" si="74"/>
        <v>42736</v>
      </c>
      <c r="AZ99" s="11">
        <f t="shared" si="99"/>
        <v>-4.53799654142506E-3</v>
      </c>
      <c r="BA99" s="11">
        <f t="shared" si="100"/>
        <v>-8.0548405818214874E-4</v>
      </c>
      <c r="BB99" s="11">
        <f t="shared" si="101"/>
        <v>8.8770088770089295E-3</v>
      </c>
      <c r="BC99" s="11">
        <f t="shared" si="102"/>
        <v>3.5954716566372724E-2</v>
      </c>
      <c r="BD99" s="11">
        <f t="shared" si="103"/>
        <v>-2.3260893305667829E-2</v>
      </c>
      <c r="BE99" s="11">
        <f t="shared" si="104"/>
        <v>3.3439224209999008E-3</v>
      </c>
      <c r="BF99" s="11">
        <f t="shared" si="105"/>
        <v>-2.4483993260321357E-3</v>
      </c>
      <c r="BG99" s="11">
        <f t="shared" si="106"/>
        <v>2.9935426075919924E-3</v>
      </c>
      <c r="BH99" s="11">
        <f t="shared" si="107"/>
        <v>-5.5795735875549535E-2</v>
      </c>
      <c r="BI99" s="11">
        <f t="shared" si="108"/>
        <v>4.0063655603497672E-2</v>
      </c>
      <c r="BJ99" s="11">
        <f t="shared" si="109"/>
        <v>7.6163084871241349E-3</v>
      </c>
      <c r="BK99" s="11">
        <f t="shared" si="110"/>
        <v>3.2191828495858443E-2</v>
      </c>
      <c r="BL99" s="11">
        <f t="shared" si="111"/>
        <v>4.8097297252815974E-3</v>
      </c>
      <c r="BM99" s="11">
        <f t="shared" si="112"/>
        <v>-6.985017788244785E-3</v>
      </c>
      <c r="BN99" s="11">
        <f t="shared" si="113"/>
        <v>-1.9904965342865788E-2</v>
      </c>
      <c r="BO99" s="11">
        <f t="shared" si="114"/>
        <v>-5.5619991564741511E-3</v>
      </c>
      <c r="BP99" s="11">
        <f t="shared" si="115"/>
        <v>1.3348296025042838E-2</v>
      </c>
      <c r="BQ99" s="11">
        <f t="shared" si="116"/>
        <v>6.1238517777906232E-4</v>
      </c>
      <c r="BR99" s="11">
        <f t="shared" si="117"/>
        <v>-3.5157238006913394E-2</v>
      </c>
      <c r="BS99" s="11">
        <f t="shared" si="118"/>
        <v>-6.6431798793010755E-2</v>
      </c>
      <c r="BT99" s="11">
        <f t="shared" si="119"/>
        <v>2.6284434705032833E-3</v>
      </c>
      <c r="BU99" s="11">
        <f t="shared" si="120"/>
        <v>-9.773416307643279E-3</v>
      </c>
      <c r="BV99" s="11">
        <f t="shared" si="121"/>
        <v>-7.5831326535840571E-2</v>
      </c>
      <c r="BW99" s="11">
        <f t="shared" si="122"/>
        <v>1.2975055504766964E-2</v>
      </c>
    </row>
    <row r="100" spans="1:75" ht="18.75" x14ac:dyDescent="0.3">
      <c r="A100" s="195">
        <f t="shared" si="72"/>
        <v>42767</v>
      </c>
      <c r="B100" s="187">
        <v>1969.3810000000001</v>
      </c>
      <c r="C100" s="187">
        <v>1534.691</v>
      </c>
      <c r="D100" s="187">
        <v>31.555</v>
      </c>
      <c r="E100" s="187">
        <v>75.783000000000001</v>
      </c>
      <c r="F100" s="187">
        <v>98.260999999999996</v>
      </c>
      <c r="G100" s="187">
        <v>508.447</v>
      </c>
      <c r="H100" s="187">
        <v>76.028999999999996</v>
      </c>
      <c r="I100" s="187">
        <v>133.886</v>
      </c>
      <c r="J100" s="187">
        <v>25.831</v>
      </c>
      <c r="K100" s="187">
        <v>62.677999999999997</v>
      </c>
      <c r="L100" s="187">
        <v>37.780999999999999</v>
      </c>
      <c r="M100" s="187">
        <v>37.948999999999998</v>
      </c>
      <c r="N100" s="187">
        <v>249.654</v>
      </c>
      <c r="O100" s="187">
        <v>99.540999999999997</v>
      </c>
      <c r="P100" s="187">
        <v>111.878</v>
      </c>
      <c r="Q100" s="187">
        <v>113.423</v>
      </c>
      <c r="R100" s="187">
        <v>119.863</v>
      </c>
      <c r="S100" s="187">
        <v>80.852999999999994</v>
      </c>
      <c r="T100" s="187">
        <v>56.743000000000002</v>
      </c>
      <c r="U100" s="187">
        <v>59.503</v>
      </c>
      <c r="V100" s="187">
        <v>502.52800000000002</v>
      </c>
      <c r="W100" s="187">
        <v>49.625</v>
      </c>
      <c r="X100" s="187">
        <v>36.262</v>
      </c>
      <c r="Y100" s="188">
        <v>154.29599999999999</v>
      </c>
      <c r="Z100" s="195">
        <f t="shared" si="73"/>
        <v>42767</v>
      </c>
      <c r="AA100" s="12">
        <f t="shared" si="75"/>
        <v>-12.166999999999916</v>
      </c>
      <c r="AB100" s="12">
        <f t="shared" si="76"/>
        <v>-7.2680000000000291</v>
      </c>
      <c r="AC100" s="12">
        <f t="shared" si="77"/>
        <v>0.5470000000000006</v>
      </c>
      <c r="AD100" s="12">
        <f t="shared" si="78"/>
        <v>2.9579999999999984</v>
      </c>
      <c r="AE100" s="12">
        <f t="shared" si="79"/>
        <v>-1.8000000000000114</v>
      </c>
      <c r="AF100" s="12">
        <f t="shared" si="80"/>
        <v>0.83800000000002228</v>
      </c>
      <c r="AG100" s="12">
        <f t="shared" si="81"/>
        <v>-0.4339999999999975</v>
      </c>
      <c r="AH100" s="12">
        <f t="shared" si="82"/>
        <v>0.58299999999999841</v>
      </c>
      <c r="AI100" s="12">
        <f t="shared" si="83"/>
        <v>-0.89199999999999946</v>
      </c>
      <c r="AJ100" s="12">
        <f t="shared" si="84"/>
        <v>2.1340000000000003</v>
      </c>
      <c r="AK100" s="12">
        <f t="shared" si="85"/>
        <v>-6.4999999999997726E-2</v>
      </c>
      <c r="AL100" s="12">
        <f t="shared" si="86"/>
        <v>2.9039999999999964</v>
      </c>
      <c r="AM100" s="12">
        <f t="shared" si="87"/>
        <v>2.4989999999999952</v>
      </c>
      <c r="AN100" s="12">
        <f t="shared" si="88"/>
        <v>-1.9500000000000028</v>
      </c>
      <c r="AO100" s="12">
        <f t="shared" si="89"/>
        <v>-3.6299999999999955</v>
      </c>
      <c r="AP100" s="12">
        <f t="shared" si="90"/>
        <v>-2.9650000000000034</v>
      </c>
      <c r="AQ100" s="12">
        <f t="shared" si="91"/>
        <v>1.203000000000003</v>
      </c>
      <c r="AR100" s="12">
        <f t="shared" si="92"/>
        <v>-0.71800000000000352</v>
      </c>
      <c r="AS100" s="12">
        <f t="shared" si="93"/>
        <v>-2.4489999999999981</v>
      </c>
      <c r="AT100" s="12">
        <f t="shared" si="94"/>
        <v>-2.8840000000000003</v>
      </c>
      <c r="AU100" s="12">
        <f t="shared" si="95"/>
        <v>3.2110000000000127</v>
      </c>
      <c r="AV100" s="12">
        <f t="shared" si="96"/>
        <v>-0.44200000000000017</v>
      </c>
      <c r="AW100" s="12">
        <f t="shared" si="97"/>
        <v>-2.8699999999999974</v>
      </c>
      <c r="AX100" s="12">
        <f t="shared" si="98"/>
        <v>2.4209999999999923</v>
      </c>
      <c r="AY100" s="195">
        <f t="shared" si="74"/>
        <v>42767</v>
      </c>
      <c r="AZ100" s="11">
        <f t="shared" si="99"/>
        <v>-6.1401490148106364E-3</v>
      </c>
      <c r="BA100" s="11">
        <f t="shared" si="100"/>
        <v>-4.713484599785045E-3</v>
      </c>
      <c r="BB100" s="11">
        <f t="shared" si="101"/>
        <v>1.7640608875129082E-2</v>
      </c>
      <c r="BC100" s="11">
        <f t="shared" si="102"/>
        <v>4.0617919670442815E-2</v>
      </c>
      <c r="BD100" s="11">
        <f t="shared" si="103"/>
        <v>-1.7989026693716936E-2</v>
      </c>
      <c r="BE100" s="11">
        <f t="shared" si="104"/>
        <v>1.6508769545062751E-3</v>
      </c>
      <c r="BF100" s="11">
        <f t="shared" si="105"/>
        <v>-5.6759478440552291E-3</v>
      </c>
      <c r="BG100" s="11">
        <f t="shared" si="106"/>
        <v>4.3734949701057513E-3</v>
      </c>
      <c r="BH100" s="11">
        <f t="shared" si="107"/>
        <v>-3.3379485836171119E-2</v>
      </c>
      <c r="BI100" s="11">
        <f t="shared" si="108"/>
        <v>3.5247093023255793E-2</v>
      </c>
      <c r="BJ100" s="11">
        <f t="shared" si="109"/>
        <v>-1.7174866564497737E-3</v>
      </c>
      <c r="BK100" s="11">
        <f t="shared" si="110"/>
        <v>8.2864888001141335E-2</v>
      </c>
      <c r="BL100" s="11">
        <f t="shared" si="111"/>
        <v>1.0111063907264572E-2</v>
      </c>
      <c r="BM100" s="11">
        <f t="shared" si="112"/>
        <v>-1.9213526322531038E-2</v>
      </c>
      <c r="BN100" s="11">
        <f t="shared" si="113"/>
        <v>-3.1426394708591543E-2</v>
      </c>
      <c r="BO100" s="11">
        <f t="shared" si="114"/>
        <v>-2.5475134893631624E-2</v>
      </c>
      <c r="BP100" s="11">
        <f t="shared" si="115"/>
        <v>1.0138210011798376E-2</v>
      </c>
      <c r="BQ100" s="11">
        <f t="shared" si="116"/>
        <v>-8.8021478221427252E-3</v>
      </c>
      <c r="BR100" s="11">
        <f t="shared" si="117"/>
        <v>-4.1373834301932644E-2</v>
      </c>
      <c r="BS100" s="11">
        <f t="shared" si="118"/>
        <v>-4.6227579463670287E-2</v>
      </c>
      <c r="BT100" s="11">
        <f t="shared" si="119"/>
        <v>6.430784451560756E-3</v>
      </c>
      <c r="BU100" s="11">
        <f t="shared" si="120"/>
        <v>-8.8281702518625549E-3</v>
      </c>
      <c r="BV100" s="11">
        <f t="shared" si="121"/>
        <v>-7.3341510784013075E-2</v>
      </c>
      <c r="BW100" s="11">
        <f t="shared" si="122"/>
        <v>1.5940740740740589E-2</v>
      </c>
    </row>
    <row r="101" spans="1:75" ht="18.75" x14ac:dyDescent="0.3">
      <c r="A101" s="195">
        <f t="shared" si="72"/>
        <v>42795</v>
      </c>
      <c r="B101" s="187">
        <v>1963.9639999999999</v>
      </c>
      <c r="C101" s="187">
        <v>1547.595</v>
      </c>
      <c r="D101" s="187">
        <v>32.369999999999997</v>
      </c>
      <c r="E101" s="187">
        <v>76.384</v>
      </c>
      <c r="F101" s="187">
        <v>98.138000000000005</v>
      </c>
      <c r="G101" s="187">
        <v>506.17899999999997</v>
      </c>
      <c r="H101" s="187">
        <v>76.578999999999994</v>
      </c>
      <c r="I101" s="187">
        <v>134.578</v>
      </c>
      <c r="J101" s="187">
        <v>26.023</v>
      </c>
      <c r="K101" s="187">
        <v>60.38</v>
      </c>
      <c r="L101" s="187">
        <v>37.85</v>
      </c>
      <c r="M101" s="187">
        <v>38.006</v>
      </c>
      <c r="N101" s="187">
        <v>255.68</v>
      </c>
      <c r="O101" s="187">
        <v>102.54</v>
      </c>
      <c r="P101" s="187">
        <v>111.232</v>
      </c>
      <c r="Q101" s="187">
        <v>110.708</v>
      </c>
      <c r="R101" s="187">
        <v>119.29300000000001</v>
      </c>
      <c r="S101" s="187">
        <v>81.813000000000002</v>
      </c>
      <c r="T101" s="187">
        <v>57.064999999999998</v>
      </c>
      <c r="U101" s="187">
        <v>59.439</v>
      </c>
      <c r="V101" s="187">
        <v>506.59</v>
      </c>
      <c r="W101" s="187">
        <v>50.357999999999997</v>
      </c>
      <c r="X101" s="187">
        <v>36.393000000000001</v>
      </c>
      <c r="Y101" s="188">
        <v>158.90199999999999</v>
      </c>
      <c r="Z101" s="195">
        <f t="shared" si="73"/>
        <v>42795</v>
      </c>
      <c r="AA101" s="12">
        <f t="shared" si="75"/>
        <v>2.7079999999998563</v>
      </c>
      <c r="AB101" s="12">
        <f t="shared" si="76"/>
        <v>-1.2190000000000509</v>
      </c>
      <c r="AC101" s="12">
        <f t="shared" si="77"/>
        <v>1.2939999999999969</v>
      </c>
      <c r="AD101" s="12">
        <f t="shared" si="78"/>
        <v>3.019999999999996</v>
      </c>
      <c r="AE101" s="12">
        <f t="shared" si="79"/>
        <v>-1.6610000000000014</v>
      </c>
      <c r="AF101" s="12">
        <f t="shared" si="80"/>
        <v>0.66899999999998272</v>
      </c>
      <c r="AG101" s="12">
        <f t="shared" si="81"/>
        <v>0.42799999999999727</v>
      </c>
      <c r="AH101" s="12">
        <f t="shared" si="82"/>
        <v>1.4500000000000171</v>
      </c>
      <c r="AI101" s="12">
        <f t="shared" si="83"/>
        <v>-0.77200000000000202</v>
      </c>
      <c r="AJ101" s="12">
        <f t="shared" si="84"/>
        <v>3.1120000000000019</v>
      </c>
      <c r="AK101" s="12">
        <f t="shared" si="85"/>
        <v>-0.32699999999999818</v>
      </c>
      <c r="AL101" s="12">
        <f t="shared" si="86"/>
        <v>1.9029999999999987</v>
      </c>
      <c r="AM101" s="12">
        <f t="shared" si="87"/>
        <v>2.938999999999993</v>
      </c>
      <c r="AN101" s="12">
        <f t="shared" si="88"/>
        <v>-2.2590000000000003</v>
      </c>
      <c r="AO101" s="12">
        <f t="shared" si="89"/>
        <v>-3.2139999999999986</v>
      </c>
      <c r="AP101" s="12">
        <f t="shared" si="90"/>
        <v>-2.7800000000000011</v>
      </c>
      <c r="AQ101" s="12">
        <f t="shared" si="91"/>
        <v>1.6960000000000122</v>
      </c>
      <c r="AR101" s="12">
        <f t="shared" si="92"/>
        <v>-5.5999999999997385E-2</v>
      </c>
      <c r="AS101" s="12">
        <f t="shared" si="93"/>
        <v>-2.3719999999999999</v>
      </c>
      <c r="AT101" s="12">
        <f t="shared" si="94"/>
        <v>-1.713000000000001</v>
      </c>
      <c r="AU101" s="12">
        <f t="shared" si="95"/>
        <v>4.2609999999999673</v>
      </c>
      <c r="AV101" s="12">
        <f t="shared" si="96"/>
        <v>-0.54100000000000392</v>
      </c>
      <c r="AW101" s="12">
        <f t="shared" si="97"/>
        <v>-2.7439999999999998</v>
      </c>
      <c r="AX101" s="12">
        <f t="shared" si="98"/>
        <v>2.9049999999999727</v>
      </c>
      <c r="AY101" s="195">
        <f t="shared" si="74"/>
        <v>42795</v>
      </c>
      <c r="AZ101" s="11">
        <f t="shared" si="99"/>
        <v>1.380747847297803E-3</v>
      </c>
      <c r="BA101" s="11">
        <f t="shared" si="100"/>
        <v>-7.870538360319479E-4</v>
      </c>
      <c r="BB101" s="11">
        <f t="shared" si="101"/>
        <v>4.1639850688634183E-2</v>
      </c>
      <c r="BC101" s="11">
        <f t="shared" si="102"/>
        <v>4.1164603892917428E-2</v>
      </c>
      <c r="BD101" s="11">
        <f t="shared" si="103"/>
        <v>-1.6643453341215864E-2</v>
      </c>
      <c r="BE101" s="11">
        <f t="shared" si="104"/>
        <v>1.3234159561630321E-3</v>
      </c>
      <c r="BF101" s="11">
        <f t="shared" si="105"/>
        <v>5.620412076006831E-3</v>
      </c>
      <c r="BG101" s="11">
        <f t="shared" si="106"/>
        <v>1.0891773330929722E-2</v>
      </c>
      <c r="BH101" s="11">
        <f t="shared" si="107"/>
        <v>-2.8811345400261312E-2</v>
      </c>
      <c r="BI101" s="11">
        <f t="shared" si="108"/>
        <v>5.4340993224837542E-2</v>
      </c>
      <c r="BJ101" s="11">
        <f t="shared" si="109"/>
        <v>-8.5653665819733771E-3</v>
      </c>
      <c r="BK101" s="11">
        <f t="shared" si="110"/>
        <v>5.2710301083012556E-2</v>
      </c>
      <c r="BL101" s="11">
        <f t="shared" si="111"/>
        <v>1.1628505070407913E-2</v>
      </c>
      <c r="BM101" s="11">
        <f t="shared" si="112"/>
        <v>-2.1555549194171686E-2</v>
      </c>
      <c r="BN101" s="11">
        <f t="shared" si="113"/>
        <v>-2.8083113433409634E-2</v>
      </c>
      <c r="BO101" s="11">
        <f t="shared" si="114"/>
        <v>-2.4495981954039237E-2</v>
      </c>
      <c r="BP101" s="11">
        <f t="shared" si="115"/>
        <v>1.4422136619131498E-2</v>
      </c>
      <c r="BQ101" s="11">
        <f t="shared" si="116"/>
        <v>-6.8401959227548659E-4</v>
      </c>
      <c r="BR101" s="11">
        <f t="shared" si="117"/>
        <v>-3.9907801537762633E-2</v>
      </c>
      <c r="BS101" s="11">
        <f t="shared" si="118"/>
        <v>-2.8012166405023575E-2</v>
      </c>
      <c r="BT101" s="11">
        <f t="shared" si="119"/>
        <v>8.4824885682490692E-3</v>
      </c>
      <c r="BU101" s="11">
        <f t="shared" si="120"/>
        <v>-1.0628892512623112E-2</v>
      </c>
      <c r="BV101" s="11">
        <f t="shared" si="121"/>
        <v>-7.0112681094616325E-2</v>
      </c>
      <c r="BW101" s="11">
        <f t="shared" si="122"/>
        <v>1.8622152990121377E-2</v>
      </c>
    </row>
    <row r="102" spans="1:75" ht="18.75" x14ac:dyDescent="0.3">
      <c r="A102" s="195">
        <f t="shared" si="72"/>
        <v>42826</v>
      </c>
      <c r="B102" s="187">
        <v>1949.682</v>
      </c>
      <c r="C102" s="187">
        <v>1539.403</v>
      </c>
      <c r="D102" s="187">
        <v>34.700000000000003</v>
      </c>
      <c r="E102" s="187">
        <v>76.128</v>
      </c>
      <c r="F102" s="187">
        <v>96.506</v>
      </c>
      <c r="G102" s="187">
        <v>502.75200000000001</v>
      </c>
      <c r="H102" s="187">
        <v>76.012</v>
      </c>
      <c r="I102" s="187">
        <v>133.89099999999999</v>
      </c>
      <c r="J102" s="187">
        <v>25.849</v>
      </c>
      <c r="K102" s="187">
        <v>54.338999999999999</v>
      </c>
      <c r="L102" s="187">
        <v>37.386000000000003</v>
      </c>
      <c r="M102" s="187">
        <v>34.667000000000002</v>
      </c>
      <c r="N102" s="187">
        <v>248.696</v>
      </c>
      <c r="O102" s="187">
        <v>106.009</v>
      </c>
      <c r="P102" s="187">
        <v>107.83</v>
      </c>
      <c r="Q102" s="187">
        <v>104.53400000000001</v>
      </c>
      <c r="R102" s="187">
        <v>112.767</v>
      </c>
      <c r="S102" s="187">
        <v>79.471999999999994</v>
      </c>
      <c r="T102" s="187">
        <v>55.962000000000003</v>
      </c>
      <c r="U102" s="187">
        <v>58.133000000000003</v>
      </c>
      <c r="V102" s="187">
        <v>502.83600000000001</v>
      </c>
      <c r="W102" s="187">
        <v>51.557000000000002</v>
      </c>
      <c r="X102" s="187">
        <v>35.975000000000001</v>
      </c>
      <c r="Y102" s="188">
        <v>164.70699999999999</v>
      </c>
      <c r="Z102" s="195">
        <f t="shared" si="73"/>
        <v>42826</v>
      </c>
      <c r="AA102" s="12">
        <f t="shared" si="75"/>
        <v>4.1390000000001237</v>
      </c>
      <c r="AB102" s="12">
        <f t="shared" si="76"/>
        <v>-0.31999999999993634</v>
      </c>
      <c r="AC102" s="12">
        <f t="shared" si="77"/>
        <v>4.0140000000000029</v>
      </c>
      <c r="AD102" s="12">
        <f t="shared" si="78"/>
        <v>2.0999999999999943</v>
      </c>
      <c r="AE102" s="12">
        <f t="shared" si="79"/>
        <v>-1.2870000000000061</v>
      </c>
      <c r="AF102" s="12">
        <f t="shared" si="80"/>
        <v>-0.69799999999997908</v>
      </c>
      <c r="AG102" s="12">
        <f t="shared" si="81"/>
        <v>0.25300000000000011</v>
      </c>
      <c r="AH102" s="12">
        <f t="shared" si="82"/>
        <v>1.5480000000000018</v>
      </c>
      <c r="AI102" s="12">
        <f t="shared" si="83"/>
        <v>-0.99200000000000088</v>
      </c>
      <c r="AJ102" s="12">
        <f t="shared" si="84"/>
        <v>0.98100000000000165</v>
      </c>
      <c r="AK102" s="12">
        <f t="shared" si="85"/>
        <v>-0.68599999999999994</v>
      </c>
      <c r="AL102" s="12">
        <f t="shared" si="86"/>
        <v>2.3689999999999998</v>
      </c>
      <c r="AM102" s="12">
        <f t="shared" si="87"/>
        <v>-0.84600000000000364</v>
      </c>
      <c r="AN102" s="12">
        <f t="shared" si="88"/>
        <v>-0.68800000000000239</v>
      </c>
      <c r="AO102" s="12">
        <f t="shared" si="89"/>
        <v>-4.277000000000001</v>
      </c>
      <c r="AP102" s="12">
        <f t="shared" si="90"/>
        <v>-3.282999999999987</v>
      </c>
      <c r="AQ102" s="12">
        <f t="shared" si="91"/>
        <v>0.13599999999999568</v>
      </c>
      <c r="AR102" s="12">
        <f t="shared" si="92"/>
        <v>-1.1720000000000113</v>
      </c>
      <c r="AS102" s="12">
        <f t="shared" si="93"/>
        <v>-2.6149999999999949</v>
      </c>
      <c r="AT102" s="12">
        <f t="shared" si="94"/>
        <v>-1.7199999999999989</v>
      </c>
      <c r="AU102" s="12">
        <f t="shared" si="95"/>
        <v>3.0740000000000123</v>
      </c>
      <c r="AV102" s="12">
        <f t="shared" si="96"/>
        <v>0.9789999999999992</v>
      </c>
      <c r="AW102" s="12">
        <f t="shared" si="97"/>
        <v>-2.5079999999999956</v>
      </c>
      <c r="AX102" s="12">
        <f t="shared" si="98"/>
        <v>2.7229999999999848</v>
      </c>
      <c r="AY102" s="195">
        <f t="shared" si="74"/>
        <v>42826</v>
      </c>
      <c r="AZ102" s="11">
        <f t="shared" si="99"/>
        <v>2.1274266361628325E-3</v>
      </c>
      <c r="BA102" s="11">
        <f t="shared" si="100"/>
        <v>-2.0782959012755065E-4</v>
      </c>
      <c r="BB102" s="11">
        <f t="shared" si="101"/>
        <v>0.1308088379065373</v>
      </c>
      <c r="BC102" s="11">
        <f t="shared" si="102"/>
        <v>2.8367644674987869E-2</v>
      </c>
      <c r="BD102" s="11">
        <f t="shared" si="103"/>
        <v>-1.3160451157035791E-2</v>
      </c>
      <c r="BE102" s="11">
        <f t="shared" si="104"/>
        <v>-1.3864336081040873E-3</v>
      </c>
      <c r="BF102" s="11">
        <f t="shared" si="105"/>
        <v>3.3395372167002169E-3</v>
      </c>
      <c r="BG102" s="11">
        <f t="shared" si="106"/>
        <v>1.1696878565545576E-2</v>
      </c>
      <c r="BH102" s="11">
        <f t="shared" si="107"/>
        <v>-3.6958384560932922E-2</v>
      </c>
      <c r="BI102" s="11">
        <f t="shared" si="108"/>
        <v>1.8385246823344303E-2</v>
      </c>
      <c r="BJ102" s="11">
        <f t="shared" si="109"/>
        <v>-1.8018491279680582E-2</v>
      </c>
      <c r="BK102" s="11">
        <f t="shared" si="110"/>
        <v>7.3348194934670818E-2</v>
      </c>
      <c r="BL102" s="11">
        <f t="shared" si="111"/>
        <v>-3.3902108663070862E-3</v>
      </c>
      <c r="BM102" s="11">
        <f t="shared" si="112"/>
        <v>-6.4481663027077252E-3</v>
      </c>
      <c r="BN102" s="11">
        <f t="shared" si="113"/>
        <v>-3.8151052119849815E-2</v>
      </c>
      <c r="BO102" s="11">
        <f t="shared" si="114"/>
        <v>-3.0449743546935859E-2</v>
      </c>
      <c r="BP102" s="11">
        <f t="shared" si="115"/>
        <v>1.2074828422015127E-3</v>
      </c>
      <c r="BQ102" s="11">
        <f t="shared" si="116"/>
        <v>-1.4533009275333741E-2</v>
      </c>
      <c r="BR102" s="11">
        <f t="shared" si="117"/>
        <v>-4.4642095020229644E-2</v>
      </c>
      <c r="BS102" s="11">
        <f t="shared" si="118"/>
        <v>-2.8737072494277593E-2</v>
      </c>
      <c r="BT102" s="11">
        <f t="shared" si="119"/>
        <v>6.1509278416527202E-3</v>
      </c>
      <c r="BU102" s="11">
        <f t="shared" si="120"/>
        <v>1.9356241844280087E-2</v>
      </c>
      <c r="BV102" s="11">
        <f t="shared" si="121"/>
        <v>-6.5171634228100572E-2</v>
      </c>
      <c r="BW102" s="11">
        <f t="shared" si="122"/>
        <v>1.681030225207425E-2</v>
      </c>
    </row>
    <row r="103" spans="1:75" ht="18.75" x14ac:dyDescent="0.3">
      <c r="A103" s="195">
        <f t="shared" si="72"/>
        <v>42856</v>
      </c>
      <c r="B103" s="187">
        <v>1945.7149999999999</v>
      </c>
      <c r="C103" s="187">
        <v>1538.549</v>
      </c>
      <c r="D103" s="187">
        <v>32.713999999999999</v>
      </c>
      <c r="E103" s="187">
        <v>77.159000000000006</v>
      </c>
      <c r="F103" s="187">
        <v>95.873999999999995</v>
      </c>
      <c r="G103" s="187">
        <v>505.04</v>
      </c>
      <c r="H103" s="187">
        <v>76.838999999999999</v>
      </c>
      <c r="I103" s="187">
        <v>134.92500000000001</v>
      </c>
      <c r="J103" s="187">
        <v>26.228999999999999</v>
      </c>
      <c r="K103" s="187">
        <v>54.628999999999998</v>
      </c>
      <c r="L103" s="187">
        <v>37.573999999999998</v>
      </c>
      <c r="M103" s="187">
        <v>33.505000000000003</v>
      </c>
      <c r="N103" s="187">
        <v>240.154</v>
      </c>
      <c r="O103" s="187">
        <v>109.75700000000001</v>
      </c>
      <c r="P103" s="187">
        <v>107.161</v>
      </c>
      <c r="Q103" s="187">
        <v>101.616</v>
      </c>
      <c r="R103" s="187">
        <v>111.764</v>
      </c>
      <c r="S103" s="187">
        <v>79.051000000000002</v>
      </c>
      <c r="T103" s="187">
        <v>56.01</v>
      </c>
      <c r="U103" s="187">
        <v>57.783999999999999</v>
      </c>
      <c r="V103" s="187">
        <v>506.23500000000001</v>
      </c>
      <c r="W103" s="187">
        <v>51.604999999999997</v>
      </c>
      <c r="X103" s="187">
        <v>35.881</v>
      </c>
      <c r="Y103" s="188">
        <v>172.39</v>
      </c>
      <c r="Z103" s="195">
        <f t="shared" si="73"/>
        <v>42856</v>
      </c>
      <c r="AA103" s="12">
        <f t="shared" si="75"/>
        <v>6.51299999999992</v>
      </c>
      <c r="AB103" s="12">
        <f t="shared" si="76"/>
        <v>7.01299999999992</v>
      </c>
      <c r="AC103" s="12">
        <f t="shared" si="77"/>
        <v>2.482999999999997</v>
      </c>
      <c r="AD103" s="12">
        <f t="shared" si="78"/>
        <v>2.4860000000000042</v>
      </c>
      <c r="AE103" s="12">
        <f t="shared" si="79"/>
        <v>-0.18700000000001182</v>
      </c>
      <c r="AF103" s="12">
        <f t="shared" si="80"/>
        <v>3.1770000000000209</v>
      </c>
      <c r="AG103" s="12">
        <f t="shared" si="81"/>
        <v>1.0609999999999928</v>
      </c>
      <c r="AH103" s="12">
        <f t="shared" si="82"/>
        <v>1.6200000000000045</v>
      </c>
      <c r="AI103" s="12">
        <f t="shared" si="83"/>
        <v>-0.66499999999999915</v>
      </c>
      <c r="AJ103" s="12">
        <f t="shared" si="84"/>
        <v>1.8089999999999975</v>
      </c>
      <c r="AK103" s="12">
        <f t="shared" si="85"/>
        <v>-0.40400000000000347</v>
      </c>
      <c r="AL103" s="12">
        <f t="shared" si="86"/>
        <v>2.8020000000000032</v>
      </c>
      <c r="AM103" s="12">
        <f t="shared" si="87"/>
        <v>3.203000000000003</v>
      </c>
      <c r="AN103" s="12">
        <f t="shared" si="88"/>
        <v>2.570999999999998</v>
      </c>
      <c r="AO103" s="12">
        <f t="shared" si="89"/>
        <v>-3.3670000000000044</v>
      </c>
      <c r="AP103" s="12">
        <f t="shared" si="90"/>
        <v>-2.4330000000000069</v>
      </c>
      <c r="AQ103" s="12">
        <f t="shared" si="91"/>
        <v>0.27299999999999613</v>
      </c>
      <c r="AR103" s="12">
        <f t="shared" si="92"/>
        <v>-0.73399999999999466</v>
      </c>
      <c r="AS103" s="12">
        <f t="shared" si="93"/>
        <v>-1.972999999999999</v>
      </c>
      <c r="AT103" s="12">
        <f t="shared" si="94"/>
        <v>-1.2409999999999997</v>
      </c>
      <c r="AU103" s="12">
        <f t="shared" si="95"/>
        <v>7.0509999999999877</v>
      </c>
      <c r="AV103" s="12">
        <f t="shared" si="96"/>
        <v>1.6589999999999989</v>
      </c>
      <c r="AW103" s="12">
        <f t="shared" si="97"/>
        <v>-1.9140000000000015</v>
      </c>
      <c r="AX103" s="12">
        <f t="shared" si="98"/>
        <v>4.7560000000000002</v>
      </c>
      <c r="AY103" s="195">
        <f t="shared" si="74"/>
        <v>42856</v>
      </c>
      <c r="AZ103" s="11">
        <f t="shared" si="99"/>
        <v>3.3585980212478272E-3</v>
      </c>
      <c r="BA103" s="11">
        <f t="shared" si="100"/>
        <v>4.5790631104982715E-3</v>
      </c>
      <c r="BB103" s="11">
        <f t="shared" si="101"/>
        <v>8.2134233072012064E-2</v>
      </c>
      <c r="BC103" s="11">
        <f t="shared" si="102"/>
        <v>3.3291818997495781E-2</v>
      </c>
      <c r="BD103" s="11">
        <f t="shared" si="103"/>
        <v>-1.9466797139319203E-3</v>
      </c>
      <c r="BE103" s="11">
        <f t="shared" si="104"/>
        <v>6.3304128816032978E-3</v>
      </c>
      <c r="BF103" s="11">
        <f t="shared" si="105"/>
        <v>1.4001425215761643E-2</v>
      </c>
      <c r="BG103" s="11">
        <f t="shared" si="106"/>
        <v>1.2152582423765157E-2</v>
      </c>
      <c r="BH103" s="11">
        <f t="shared" si="107"/>
        <v>-2.472670484122852E-2</v>
      </c>
      <c r="BI103" s="11">
        <f t="shared" si="108"/>
        <v>3.4248390761075331E-2</v>
      </c>
      <c r="BJ103" s="11">
        <f t="shared" si="109"/>
        <v>-1.0637737637579692E-2</v>
      </c>
      <c r="BK103" s="11">
        <f t="shared" si="110"/>
        <v>9.1261440250138604E-2</v>
      </c>
      <c r="BL103" s="11">
        <f t="shared" si="111"/>
        <v>1.3517562702837216E-2</v>
      </c>
      <c r="BM103" s="11">
        <f t="shared" si="112"/>
        <v>2.3986341499822705E-2</v>
      </c>
      <c r="BN103" s="11">
        <f t="shared" si="113"/>
        <v>-3.0462869137232285E-2</v>
      </c>
      <c r="BO103" s="11">
        <f t="shared" si="114"/>
        <v>-2.3383213678170978E-2</v>
      </c>
      <c r="BP103" s="11">
        <f t="shared" si="115"/>
        <v>2.4486281403879318E-3</v>
      </c>
      <c r="BQ103" s="11">
        <f t="shared" si="116"/>
        <v>-9.199724258945885E-3</v>
      </c>
      <c r="BR103" s="11">
        <f t="shared" si="117"/>
        <v>-3.402721487332494E-2</v>
      </c>
      <c r="BS103" s="11">
        <f t="shared" si="118"/>
        <v>-2.1024989411266404E-2</v>
      </c>
      <c r="BT103" s="11">
        <f t="shared" si="119"/>
        <v>1.4125052085002698E-2</v>
      </c>
      <c r="BU103" s="11">
        <f t="shared" si="120"/>
        <v>3.3215873142994345E-2</v>
      </c>
      <c r="BV103" s="11">
        <f t="shared" si="121"/>
        <v>-5.0641619261807103E-2</v>
      </c>
      <c r="BW103" s="11">
        <f t="shared" si="122"/>
        <v>2.8371332784518755E-2</v>
      </c>
    </row>
    <row r="104" spans="1:75" ht="18.75" x14ac:dyDescent="0.3">
      <c r="A104" s="195">
        <f t="shared" si="72"/>
        <v>42887</v>
      </c>
      <c r="B104" s="187">
        <v>1945.45</v>
      </c>
      <c r="C104" s="187">
        <v>1537.72</v>
      </c>
      <c r="D104" s="187">
        <v>32.448999999999998</v>
      </c>
      <c r="E104" s="187">
        <v>77.674000000000007</v>
      </c>
      <c r="F104" s="187">
        <v>96.212000000000003</v>
      </c>
      <c r="G104" s="187">
        <v>504.95800000000003</v>
      </c>
      <c r="H104" s="187">
        <v>77.022999999999996</v>
      </c>
      <c r="I104" s="187">
        <v>134.892</v>
      </c>
      <c r="J104" s="187">
        <v>26.420999999999999</v>
      </c>
      <c r="K104" s="187">
        <v>55.070999999999998</v>
      </c>
      <c r="L104" s="187">
        <v>37.616999999999997</v>
      </c>
      <c r="M104" s="187">
        <v>32.192</v>
      </c>
      <c r="N104" s="187">
        <v>240.15299999999999</v>
      </c>
      <c r="O104" s="187">
        <v>110.71</v>
      </c>
      <c r="P104" s="187">
        <v>107.616</v>
      </c>
      <c r="Q104" s="187">
        <v>101.405</v>
      </c>
      <c r="R104" s="187">
        <v>112.94</v>
      </c>
      <c r="S104" s="187">
        <v>80.016000000000005</v>
      </c>
      <c r="T104" s="187">
        <v>56.146000000000001</v>
      </c>
      <c r="U104" s="187">
        <v>57.033000000000001</v>
      </c>
      <c r="V104" s="187">
        <v>505.20699999999999</v>
      </c>
      <c r="W104" s="187">
        <v>52.432000000000002</v>
      </c>
      <c r="X104" s="187">
        <v>35.792000000000002</v>
      </c>
      <c r="Y104" s="188">
        <v>175.23</v>
      </c>
      <c r="Z104" s="195">
        <f t="shared" si="73"/>
        <v>42887</v>
      </c>
      <c r="AA104" s="12">
        <f t="shared" si="75"/>
        <v>13.865000000000009</v>
      </c>
      <c r="AB104" s="12">
        <f t="shared" si="76"/>
        <v>13.345000000000027</v>
      </c>
      <c r="AC104" s="12">
        <f t="shared" si="77"/>
        <v>2.5269999999999975</v>
      </c>
      <c r="AD104" s="12">
        <f t="shared" si="78"/>
        <v>2.784000000000006</v>
      </c>
      <c r="AE104" s="12">
        <f t="shared" si="79"/>
        <v>0.19299999999999784</v>
      </c>
      <c r="AF104" s="12">
        <f t="shared" si="80"/>
        <v>5.5640000000000214</v>
      </c>
      <c r="AG104" s="12">
        <f t="shared" si="81"/>
        <v>1.2489999999999952</v>
      </c>
      <c r="AH104" s="12">
        <f t="shared" si="82"/>
        <v>1.4799999999999898</v>
      </c>
      <c r="AI104" s="12">
        <f t="shared" si="83"/>
        <v>-0.49800000000000111</v>
      </c>
      <c r="AJ104" s="12">
        <f t="shared" si="84"/>
        <v>1.5330000000000013</v>
      </c>
      <c r="AK104" s="12">
        <f t="shared" si="85"/>
        <v>-0.52600000000000335</v>
      </c>
      <c r="AL104" s="12">
        <f t="shared" si="86"/>
        <v>1.5459999999999994</v>
      </c>
      <c r="AM104" s="12">
        <f t="shared" si="87"/>
        <v>4.0250000000000057</v>
      </c>
      <c r="AN104" s="12">
        <f t="shared" si="88"/>
        <v>3.4369999999999976</v>
      </c>
      <c r="AO104" s="12">
        <f t="shared" si="89"/>
        <v>-2.8780000000000001</v>
      </c>
      <c r="AP104" s="12">
        <f t="shared" si="90"/>
        <v>-1.1099999999999994</v>
      </c>
      <c r="AQ104" s="12">
        <f t="shared" si="91"/>
        <v>0.5210000000000008</v>
      </c>
      <c r="AR104" s="12">
        <f t="shared" si="92"/>
        <v>0.30400000000000205</v>
      </c>
      <c r="AS104" s="12">
        <f t="shared" si="93"/>
        <v>-1.2560000000000002</v>
      </c>
      <c r="AT104" s="12">
        <f t="shared" si="94"/>
        <v>-1.1929999999999978</v>
      </c>
      <c r="AU104" s="12">
        <f t="shared" si="95"/>
        <v>6.1189999999999714</v>
      </c>
      <c r="AV104" s="12">
        <f t="shared" si="96"/>
        <v>2.0510000000000019</v>
      </c>
      <c r="AW104" s="12">
        <f t="shared" si="97"/>
        <v>-1.2659999999999982</v>
      </c>
      <c r="AX104" s="12">
        <f t="shared" si="98"/>
        <v>4.1359999999999957</v>
      </c>
      <c r="AY104" s="195">
        <f t="shared" si="74"/>
        <v>42887</v>
      </c>
      <c r="AZ104" s="11">
        <f t="shared" si="99"/>
        <v>7.1780429025902759E-3</v>
      </c>
      <c r="BA104" s="11">
        <f t="shared" si="100"/>
        <v>8.7544075440755265E-3</v>
      </c>
      <c r="BB104" s="11">
        <f t="shared" si="101"/>
        <v>8.4452910901677614E-2</v>
      </c>
      <c r="BC104" s="11">
        <f t="shared" si="102"/>
        <v>3.7174522633195428E-2</v>
      </c>
      <c r="BD104" s="11">
        <f t="shared" si="103"/>
        <v>2.0100188504357241E-3</v>
      </c>
      <c r="BE104" s="11">
        <f t="shared" si="104"/>
        <v>1.1141503502244854E-2</v>
      </c>
      <c r="BF104" s="11">
        <f t="shared" si="105"/>
        <v>1.6483226436508458E-2</v>
      </c>
      <c r="BG104" s="11">
        <f t="shared" si="106"/>
        <v>1.1093454861631491E-2</v>
      </c>
      <c r="BH104" s="11">
        <f t="shared" si="107"/>
        <v>-1.8499944277276303E-2</v>
      </c>
      <c r="BI104" s="11">
        <f t="shared" si="108"/>
        <v>2.8633867533340851E-2</v>
      </c>
      <c r="BJ104" s="11">
        <f t="shared" si="109"/>
        <v>-1.3790210523556223E-2</v>
      </c>
      <c r="BK104" s="11">
        <f t="shared" si="110"/>
        <v>5.0447040396789156E-2</v>
      </c>
      <c r="BL104" s="11">
        <f t="shared" si="111"/>
        <v>1.7045839544653774E-2</v>
      </c>
      <c r="BM104" s="11">
        <f t="shared" si="112"/>
        <v>3.2039749051485433E-2</v>
      </c>
      <c r="BN104" s="11">
        <f t="shared" si="113"/>
        <v>-2.604666316723081E-2</v>
      </c>
      <c r="BO104" s="11">
        <f t="shared" si="114"/>
        <v>-1.0827683753596995E-2</v>
      </c>
      <c r="BP104" s="11">
        <f t="shared" si="115"/>
        <v>4.6344479136088967E-3</v>
      </c>
      <c r="BQ104" s="11">
        <f t="shared" si="116"/>
        <v>3.8137294259332766E-3</v>
      </c>
      <c r="BR104" s="11">
        <f t="shared" si="117"/>
        <v>-2.1880770704853503E-2</v>
      </c>
      <c r="BS104" s="11">
        <f t="shared" si="118"/>
        <v>-2.0489128567993675E-2</v>
      </c>
      <c r="BT104" s="11">
        <f t="shared" si="119"/>
        <v>1.2260362901933108E-2</v>
      </c>
      <c r="BU104" s="11">
        <f t="shared" si="120"/>
        <v>4.0709791389611283E-2</v>
      </c>
      <c r="BV104" s="11">
        <f t="shared" si="121"/>
        <v>-3.4162663932214343E-2</v>
      </c>
      <c r="BW104" s="11">
        <f t="shared" si="122"/>
        <v>2.417384595602412E-2</v>
      </c>
    </row>
    <row r="105" spans="1:75" ht="18.75" x14ac:dyDescent="0.3">
      <c r="A105" s="195">
        <f t="shared" si="72"/>
        <v>42917</v>
      </c>
      <c r="B105" s="187">
        <v>1946.356</v>
      </c>
      <c r="C105" s="187">
        <v>1543.029</v>
      </c>
      <c r="D105" s="187">
        <v>32.210999999999999</v>
      </c>
      <c r="E105" s="187">
        <v>78.055999999999997</v>
      </c>
      <c r="F105" s="187">
        <v>96.254000000000005</v>
      </c>
      <c r="G105" s="187">
        <v>506.81299999999999</v>
      </c>
      <c r="H105" s="187">
        <v>77.192999999999998</v>
      </c>
      <c r="I105" s="187">
        <v>134.55799999999999</v>
      </c>
      <c r="J105" s="187">
        <v>26.707999999999998</v>
      </c>
      <c r="K105" s="187">
        <v>55.052</v>
      </c>
      <c r="L105" s="187">
        <v>37.700000000000003</v>
      </c>
      <c r="M105" s="187">
        <v>30.745000000000001</v>
      </c>
      <c r="N105" s="187">
        <v>240.53100000000001</v>
      </c>
      <c r="O105" s="187">
        <v>110.096</v>
      </c>
      <c r="P105" s="187">
        <v>108.791</v>
      </c>
      <c r="Q105" s="187">
        <v>101.831</v>
      </c>
      <c r="R105" s="187">
        <v>114.627</v>
      </c>
      <c r="S105" s="187">
        <v>79.415999999999997</v>
      </c>
      <c r="T105" s="187">
        <v>56.000999999999998</v>
      </c>
      <c r="U105" s="187">
        <v>56.716999999999999</v>
      </c>
      <c r="V105" s="187">
        <v>504.06400000000002</v>
      </c>
      <c r="W105" s="187">
        <v>52.988999999999997</v>
      </c>
      <c r="X105" s="187">
        <v>36.128</v>
      </c>
      <c r="Y105" s="188">
        <v>175.31200000000001</v>
      </c>
      <c r="Z105" s="195">
        <f t="shared" si="73"/>
        <v>42917</v>
      </c>
      <c r="AA105" s="12">
        <f t="shared" si="75"/>
        <v>18.354000000000042</v>
      </c>
      <c r="AB105" s="12">
        <f t="shared" si="76"/>
        <v>14.981999999999971</v>
      </c>
      <c r="AC105" s="12">
        <f t="shared" si="77"/>
        <v>2.3729999999999976</v>
      </c>
      <c r="AD105" s="12">
        <f t="shared" si="78"/>
        <v>3.2449999999999903</v>
      </c>
      <c r="AE105" s="12">
        <f t="shared" si="79"/>
        <v>1.7000000000010118E-2</v>
      </c>
      <c r="AF105" s="12">
        <f t="shared" si="80"/>
        <v>7.5910000000000082</v>
      </c>
      <c r="AG105" s="12">
        <f t="shared" si="81"/>
        <v>1.5870000000000033</v>
      </c>
      <c r="AH105" s="12">
        <f t="shared" si="82"/>
        <v>1.1359999999999957</v>
      </c>
      <c r="AI105" s="12">
        <f t="shared" si="83"/>
        <v>-0.15300000000000225</v>
      </c>
      <c r="AJ105" s="12">
        <f t="shared" si="84"/>
        <v>1.240000000000002</v>
      </c>
      <c r="AK105" s="12">
        <f t="shared" si="85"/>
        <v>-0.35099999999999909</v>
      </c>
      <c r="AL105" s="12">
        <f t="shared" si="86"/>
        <v>1.9690000000000012</v>
      </c>
      <c r="AM105" s="12">
        <f t="shared" si="87"/>
        <v>3.0080000000000098</v>
      </c>
      <c r="AN105" s="12">
        <f t="shared" si="88"/>
        <v>2.9620000000000033</v>
      </c>
      <c r="AO105" s="12">
        <f t="shared" si="89"/>
        <v>-2.320999999999998</v>
      </c>
      <c r="AP105" s="12">
        <f t="shared" si="90"/>
        <v>-1.6269999999999953</v>
      </c>
      <c r="AQ105" s="12">
        <f t="shared" si="91"/>
        <v>2.0939999999999941</v>
      </c>
      <c r="AR105" s="12">
        <f t="shared" si="92"/>
        <v>6.6999999999993065E-2</v>
      </c>
      <c r="AS105" s="12">
        <f t="shared" si="93"/>
        <v>-0.507000000000005</v>
      </c>
      <c r="AT105" s="12">
        <f t="shared" si="94"/>
        <v>-1.3179999999999978</v>
      </c>
      <c r="AU105" s="12">
        <f t="shared" si="95"/>
        <v>6.4750000000000227</v>
      </c>
      <c r="AV105" s="12">
        <f t="shared" si="96"/>
        <v>2.5489999999999995</v>
      </c>
      <c r="AW105" s="12">
        <f t="shared" si="97"/>
        <v>-0.92199999999999704</v>
      </c>
      <c r="AX105" s="12">
        <f t="shared" si="98"/>
        <v>3.4390000000000214</v>
      </c>
      <c r="AY105" s="195">
        <f t="shared" si="74"/>
        <v>42917</v>
      </c>
      <c r="AZ105" s="11">
        <f t="shared" si="99"/>
        <v>9.5196996683613033E-3</v>
      </c>
      <c r="BA105" s="11">
        <f t="shared" si="100"/>
        <v>9.8046722384848017E-3</v>
      </c>
      <c r="BB105" s="11">
        <f t="shared" si="101"/>
        <v>7.9529459079026754E-2</v>
      </c>
      <c r="BC105" s="11">
        <f t="shared" si="102"/>
        <v>4.3375974121452554E-2</v>
      </c>
      <c r="BD105" s="11">
        <f t="shared" si="103"/>
        <v>1.7664723547095029E-4</v>
      </c>
      <c r="BE105" s="11">
        <f t="shared" si="104"/>
        <v>1.5205660006970767E-2</v>
      </c>
      <c r="BF105" s="11">
        <f t="shared" si="105"/>
        <v>2.0990397587492993E-2</v>
      </c>
      <c r="BG105" s="11">
        <f t="shared" si="106"/>
        <v>8.5143379652530271E-3</v>
      </c>
      <c r="BH105" s="11">
        <f t="shared" si="107"/>
        <v>-5.6959904694539043E-3</v>
      </c>
      <c r="BI105" s="11">
        <f t="shared" si="108"/>
        <v>2.304318739314648E-2</v>
      </c>
      <c r="BJ105" s="11">
        <f t="shared" si="109"/>
        <v>-9.2244619063888145E-3</v>
      </c>
      <c r="BK105" s="11">
        <f t="shared" si="110"/>
        <v>6.842507645259932E-2</v>
      </c>
      <c r="BL105" s="11">
        <f t="shared" si="111"/>
        <v>1.2664036745915208E-2</v>
      </c>
      <c r="BM105" s="11">
        <f t="shared" si="112"/>
        <v>2.7647618869826696E-2</v>
      </c>
      <c r="BN105" s="11">
        <f t="shared" si="113"/>
        <v>-2.088883288933685E-2</v>
      </c>
      <c r="BO105" s="11">
        <f t="shared" si="114"/>
        <v>-1.5726188404956543E-2</v>
      </c>
      <c r="BP105" s="11">
        <f t="shared" si="115"/>
        <v>1.8607875023326503E-2</v>
      </c>
      <c r="BQ105" s="11">
        <f t="shared" si="116"/>
        <v>8.4437106957868657E-4</v>
      </c>
      <c r="BR105" s="11">
        <f t="shared" si="117"/>
        <v>-8.9721809301338551E-3</v>
      </c>
      <c r="BS105" s="11">
        <f t="shared" si="118"/>
        <v>-2.2710433359179771E-2</v>
      </c>
      <c r="BT105" s="11">
        <f t="shared" si="119"/>
        <v>1.3012747468292174E-2</v>
      </c>
      <c r="BU105" s="11">
        <f t="shared" si="120"/>
        <v>5.0535289452815269E-2</v>
      </c>
      <c r="BV105" s="11">
        <f t="shared" si="121"/>
        <v>-2.488529014844798E-2</v>
      </c>
      <c r="BW105" s="11">
        <f t="shared" si="122"/>
        <v>2.0008960104263229E-2</v>
      </c>
    </row>
    <row r="106" spans="1:75" ht="18.75" x14ac:dyDescent="0.3">
      <c r="A106" s="195">
        <f t="shared" si="72"/>
        <v>42948</v>
      </c>
      <c r="B106" s="187">
        <v>1948.643</v>
      </c>
      <c r="C106" s="187">
        <v>1547.2339999999999</v>
      </c>
      <c r="D106" s="187">
        <v>31.882999999999999</v>
      </c>
      <c r="E106" s="187">
        <v>78.454999999999998</v>
      </c>
      <c r="F106" s="187">
        <v>96.995000000000005</v>
      </c>
      <c r="G106" s="187">
        <v>508.06400000000002</v>
      </c>
      <c r="H106" s="187">
        <v>77.444999999999993</v>
      </c>
      <c r="I106" s="187">
        <v>135.70500000000001</v>
      </c>
      <c r="J106" s="187">
        <v>27.029</v>
      </c>
      <c r="K106" s="187">
        <v>57.652999999999999</v>
      </c>
      <c r="L106" s="187">
        <v>37.771999999999998</v>
      </c>
      <c r="M106" s="187">
        <v>29.492999999999999</v>
      </c>
      <c r="N106" s="187">
        <v>240.74199999999999</v>
      </c>
      <c r="O106" s="187">
        <v>107.502</v>
      </c>
      <c r="P106" s="187">
        <v>109.67400000000001</v>
      </c>
      <c r="Q106" s="187">
        <v>102.012</v>
      </c>
      <c r="R106" s="187">
        <v>113.46899999999999</v>
      </c>
      <c r="S106" s="187">
        <v>79.899000000000001</v>
      </c>
      <c r="T106" s="187">
        <v>55.972999999999999</v>
      </c>
      <c r="U106" s="187">
        <v>56.908999999999999</v>
      </c>
      <c r="V106" s="187">
        <v>505.50799999999998</v>
      </c>
      <c r="W106" s="187">
        <v>53.491</v>
      </c>
      <c r="X106" s="187">
        <v>36.677999999999997</v>
      </c>
      <c r="Y106" s="188">
        <v>172.899</v>
      </c>
      <c r="Z106" s="195">
        <f t="shared" si="73"/>
        <v>42948</v>
      </c>
      <c r="AA106" s="12">
        <f t="shared" si="75"/>
        <v>16.163000000000011</v>
      </c>
      <c r="AB106" s="12">
        <f t="shared" si="76"/>
        <v>18.154999999999973</v>
      </c>
      <c r="AC106" s="12">
        <f t="shared" si="77"/>
        <v>2.2139999999999986</v>
      </c>
      <c r="AD106" s="12">
        <f t="shared" si="78"/>
        <v>3.1119999999999948</v>
      </c>
      <c r="AE106" s="12">
        <f t="shared" si="79"/>
        <v>3.2000000000010687E-2</v>
      </c>
      <c r="AF106" s="12">
        <f t="shared" si="80"/>
        <v>9.0870000000000459</v>
      </c>
      <c r="AG106" s="12">
        <f t="shared" si="81"/>
        <v>1.7029999999999887</v>
      </c>
      <c r="AH106" s="12">
        <f t="shared" si="82"/>
        <v>0.31900000000001683</v>
      </c>
      <c r="AI106" s="12">
        <f t="shared" si="83"/>
        <v>0.16999999999999815</v>
      </c>
      <c r="AJ106" s="12">
        <f t="shared" si="84"/>
        <v>2.0049999999999955</v>
      </c>
      <c r="AK106" s="12">
        <f t="shared" si="85"/>
        <v>-0.23799999999999955</v>
      </c>
      <c r="AL106" s="12">
        <f t="shared" si="86"/>
        <v>0.50399999999999778</v>
      </c>
      <c r="AM106" s="12">
        <f t="shared" si="87"/>
        <v>2.3859999999999957</v>
      </c>
      <c r="AN106" s="12">
        <f t="shared" si="88"/>
        <v>1.5699999999999932</v>
      </c>
      <c r="AO106" s="12">
        <f t="shared" si="89"/>
        <v>-1.7329999999999899</v>
      </c>
      <c r="AP106" s="12">
        <f t="shared" si="90"/>
        <v>-1.4350000000000023</v>
      </c>
      <c r="AQ106" s="12">
        <f t="shared" si="91"/>
        <v>1.097999999999999</v>
      </c>
      <c r="AR106" s="12">
        <f t="shared" si="92"/>
        <v>0.75400000000000489</v>
      </c>
      <c r="AS106" s="12">
        <f t="shared" si="93"/>
        <v>-0.1980000000000004</v>
      </c>
      <c r="AT106" s="12">
        <f t="shared" si="94"/>
        <v>-0.85600000000000165</v>
      </c>
      <c r="AU106" s="12">
        <f t="shared" si="95"/>
        <v>6.5149999999999864</v>
      </c>
      <c r="AV106" s="12">
        <f t="shared" si="96"/>
        <v>2.9480000000000004</v>
      </c>
      <c r="AW106" s="12">
        <f t="shared" si="97"/>
        <v>-0.92999999999999972</v>
      </c>
      <c r="AX106" s="12">
        <f t="shared" si="98"/>
        <v>1.6500000000000057</v>
      </c>
      <c r="AY106" s="195">
        <f t="shared" si="74"/>
        <v>42948</v>
      </c>
      <c r="AZ106" s="11">
        <f t="shared" si="99"/>
        <v>8.3638640503393979E-3</v>
      </c>
      <c r="BA106" s="11">
        <f t="shared" si="100"/>
        <v>1.1873160248750958E-2</v>
      </c>
      <c r="BB106" s="11">
        <f t="shared" si="101"/>
        <v>7.462334423135264E-2</v>
      </c>
      <c r="BC106" s="11">
        <f t="shared" si="102"/>
        <v>4.130443438673792E-2</v>
      </c>
      <c r="BD106" s="11">
        <f t="shared" si="103"/>
        <v>3.3002279219918051E-4</v>
      </c>
      <c r="BE106" s="11">
        <f t="shared" si="104"/>
        <v>1.8211260238447879E-2</v>
      </c>
      <c r="BF106" s="11">
        <f t="shared" si="105"/>
        <v>2.2484222756198546E-2</v>
      </c>
      <c r="BG106" s="11">
        <f t="shared" si="106"/>
        <v>2.356225902235165E-3</v>
      </c>
      <c r="BH106" s="11">
        <f t="shared" si="107"/>
        <v>6.3293495662533061E-3</v>
      </c>
      <c r="BI106" s="11">
        <f t="shared" si="108"/>
        <v>3.6030046003450167E-2</v>
      </c>
      <c r="BJ106" s="11">
        <f t="shared" si="109"/>
        <v>-6.2615101289134056E-3</v>
      </c>
      <c r="BK106" s="11">
        <f t="shared" si="110"/>
        <v>1.7385904998447721E-2</v>
      </c>
      <c r="BL106" s="11">
        <f t="shared" si="111"/>
        <v>1.0010236788668969E-2</v>
      </c>
      <c r="BM106" s="11">
        <f t="shared" si="112"/>
        <v>1.4820828455990531E-2</v>
      </c>
      <c r="BN106" s="11">
        <f t="shared" si="113"/>
        <v>-1.5555575502436914E-2</v>
      </c>
      <c r="BO106" s="11">
        <f t="shared" si="114"/>
        <v>-1.387183775266565E-2</v>
      </c>
      <c r="BP106" s="11">
        <f t="shared" si="115"/>
        <v>9.7712043142803573E-3</v>
      </c>
      <c r="BQ106" s="11">
        <f t="shared" si="116"/>
        <v>9.5268178659422276E-3</v>
      </c>
      <c r="BR106" s="11">
        <f t="shared" si="117"/>
        <v>-3.5249505972833051E-3</v>
      </c>
      <c r="BS106" s="11">
        <f t="shared" si="118"/>
        <v>-1.4818661819440915E-2</v>
      </c>
      <c r="BT106" s="11">
        <f t="shared" si="119"/>
        <v>1.3056295378893079E-2</v>
      </c>
      <c r="BU106" s="11">
        <f t="shared" si="120"/>
        <v>5.8326573412737615E-2</v>
      </c>
      <c r="BV106" s="11">
        <f t="shared" si="121"/>
        <v>-2.4728781110401998E-2</v>
      </c>
      <c r="BW106" s="11">
        <f t="shared" si="122"/>
        <v>9.6350927596657865E-3</v>
      </c>
    </row>
    <row r="107" spans="1:75" ht="18.75" x14ac:dyDescent="0.3">
      <c r="A107" s="195">
        <f t="shared" si="72"/>
        <v>42979</v>
      </c>
      <c r="B107" s="187">
        <v>1951.7919999999999</v>
      </c>
      <c r="C107" s="187">
        <v>1545.67</v>
      </c>
      <c r="D107" s="187">
        <v>31.36</v>
      </c>
      <c r="E107" s="187">
        <v>78.278000000000006</v>
      </c>
      <c r="F107" s="187">
        <v>97.472999999999999</v>
      </c>
      <c r="G107" s="187">
        <v>510.16</v>
      </c>
      <c r="H107" s="187">
        <v>78.036000000000001</v>
      </c>
      <c r="I107" s="187">
        <v>139.29599999999999</v>
      </c>
      <c r="J107" s="187">
        <v>26.939</v>
      </c>
      <c r="K107" s="187">
        <v>59.512</v>
      </c>
      <c r="L107" s="187">
        <v>37.462000000000003</v>
      </c>
      <c r="M107" s="187">
        <v>29.027999999999999</v>
      </c>
      <c r="N107" s="187">
        <v>239.553</v>
      </c>
      <c r="O107" s="187">
        <v>102.514</v>
      </c>
      <c r="P107" s="187">
        <v>109.905</v>
      </c>
      <c r="Q107" s="187">
        <v>101.196</v>
      </c>
      <c r="R107" s="187">
        <v>117.205</v>
      </c>
      <c r="S107" s="187">
        <v>80.736999999999995</v>
      </c>
      <c r="T107" s="187">
        <v>55.720999999999997</v>
      </c>
      <c r="U107" s="187">
        <v>57.247</v>
      </c>
      <c r="V107" s="187">
        <v>507.13400000000001</v>
      </c>
      <c r="W107" s="187">
        <v>53.851999999999997</v>
      </c>
      <c r="X107" s="187">
        <v>37.125999999999998</v>
      </c>
      <c r="Y107" s="188">
        <v>173.279</v>
      </c>
      <c r="Z107" s="195">
        <f t="shared" si="73"/>
        <v>42979</v>
      </c>
      <c r="AA107" s="12">
        <f t="shared" si="75"/>
        <v>17.72199999999998</v>
      </c>
      <c r="AB107" s="12">
        <f t="shared" si="76"/>
        <v>16.358000000000175</v>
      </c>
      <c r="AC107" s="12">
        <f t="shared" si="77"/>
        <v>1.5579999999999998</v>
      </c>
      <c r="AD107" s="12">
        <f t="shared" si="78"/>
        <v>2.8410000000000082</v>
      </c>
      <c r="AE107" s="12">
        <f t="shared" si="79"/>
        <v>0.30799999999999272</v>
      </c>
      <c r="AF107" s="12">
        <f t="shared" si="80"/>
        <v>11.642000000000053</v>
      </c>
      <c r="AG107" s="12">
        <f t="shared" si="81"/>
        <v>1.6460000000000008</v>
      </c>
      <c r="AH107" s="12">
        <f t="shared" si="82"/>
        <v>1.6730000000000018</v>
      </c>
      <c r="AI107" s="12">
        <f t="shared" si="83"/>
        <v>4.0000000000013358E-3</v>
      </c>
      <c r="AJ107" s="12">
        <f t="shared" si="84"/>
        <v>2.1769999999999996</v>
      </c>
      <c r="AK107" s="12">
        <f t="shared" si="85"/>
        <v>-0.46399999999999864</v>
      </c>
      <c r="AL107" s="12">
        <f t="shared" si="86"/>
        <v>0.18599999999999994</v>
      </c>
      <c r="AM107" s="12">
        <f t="shared" si="87"/>
        <v>1.3559999999999945</v>
      </c>
      <c r="AN107" s="12">
        <f t="shared" si="88"/>
        <v>-0.59000000000000341</v>
      </c>
      <c r="AO107" s="12">
        <f t="shared" si="89"/>
        <v>-1.0849999999999937</v>
      </c>
      <c r="AP107" s="12">
        <f t="shared" si="90"/>
        <v>-2.070999999999998</v>
      </c>
      <c r="AQ107" s="12">
        <f t="shared" si="91"/>
        <v>0.64300000000000068</v>
      </c>
      <c r="AR107" s="12">
        <f t="shared" si="92"/>
        <v>1.5509999999999877</v>
      </c>
      <c r="AS107" s="12">
        <f t="shared" si="93"/>
        <v>-0.44200000000000017</v>
      </c>
      <c r="AT107" s="12">
        <f t="shared" si="94"/>
        <v>-0.56400000000000006</v>
      </c>
      <c r="AU107" s="12">
        <f t="shared" si="95"/>
        <v>7.8330000000000268</v>
      </c>
      <c r="AV107" s="12">
        <f t="shared" si="96"/>
        <v>3.5030000000000001</v>
      </c>
      <c r="AW107" s="12">
        <f t="shared" si="97"/>
        <v>-0.75</v>
      </c>
      <c r="AX107" s="12">
        <f t="shared" si="98"/>
        <v>4.421999999999997</v>
      </c>
      <c r="AY107" s="195">
        <f t="shared" si="74"/>
        <v>42979</v>
      </c>
      <c r="AZ107" s="11">
        <f t="shared" si="99"/>
        <v>9.1630602822028173E-3</v>
      </c>
      <c r="BA107" s="11">
        <f t="shared" si="100"/>
        <v>1.0696313113347733E-2</v>
      </c>
      <c r="BB107" s="11">
        <f t="shared" si="101"/>
        <v>5.2278370579155853E-2</v>
      </c>
      <c r="BC107" s="11">
        <f t="shared" si="102"/>
        <v>3.7660564444503386E-2</v>
      </c>
      <c r="BD107" s="11">
        <f t="shared" si="103"/>
        <v>3.1698656923788704E-3</v>
      </c>
      <c r="BE107" s="11">
        <f t="shared" si="104"/>
        <v>2.3353218940941112E-2</v>
      </c>
      <c r="BF107" s="11">
        <f t="shared" si="105"/>
        <v>2.1547322948029857E-2</v>
      </c>
      <c r="BG107" s="11">
        <f t="shared" si="106"/>
        <v>1.2156398276450986E-2</v>
      </c>
      <c r="BH107" s="11">
        <f t="shared" si="107"/>
        <v>1.4850566177848634E-4</v>
      </c>
      <c r="BI107" s="11">
        <f t="shared" si="108"/>
        <v>3.7969826458533085E-2</v>
      </c>
      <c r="BJ107" s="11">
        <f t="shared" si="109"/>
        <v>-1.2234351104782992E-2</v>
      </c>
      <c r="BK107" s="11">
        <f t="shared" si="110"/>
        <v>6.4489286457249939E-3</v>
      </c>
      <c r="BL107" s="11">
        <f t="shared" si="111"/>
        <v>5.6927669114219537E-3</v>
      </c>
      <c r="BM107" s="11">
        <f t="shared" si="112"/>
        <v>-5.7223774053383192E-3</v>
      </c>
      <c r="BN107" s="11">
        <f t="shared" si="113"/>
        <v>-9.7756554644562454E-3</v>
      </c>
      <c r="BO107" s="11">
        <f t="shared" si="114"/>
        <v>-2.005480937763271E-2</v>
      </c>
      <c r="BP107" s="11">
        <f t="shared" si="115"/>
        <v>5.5163775501450019E-3</v>
      </c>
      <c r="BQ107" s="11">
        <f t="shared" si="116"/>
        <v>1.9586795645694766E-2</v>
      </c>
      <c r="BR107" s="11">
        <f t="shared" si="117"/>
        <v>-7.8699499670601414E-3</v>
      </c>
      <c r="BS107" s="11">
        <f t="shared" si="118"/>
        <v>-9.7559288024769986E-3</v>
      </c>
      <c r="BT107" s="11">
        <f t="shared" si="119"/>
        <v>1.5687931728556537E-2</v>
      </c>
      <c r="BU107" s="11">
        <f t="shared" si="120"/>
        <v>6.9574370891179571E-2</v>
      </c>
      <c r="BV107" s="11">
        <f t="shared" si="121"/>
        <v>-1.9801457387263688E-2</v>
      </c>
      <c r="BW107" s="11">
        <f t="shared" si="122"/>
        <v>2.6187839414415715E-2</v>
      </c>
    </row>
    <row r="108" spans="1:75" ht="18.75" x14ac:dyDescent="0.3">
      <c r="A108" s="195">
        <f t="shared" si="72"/>
        <v>43009</v>
      </c>
      <c r="B108" s="187">
        <v>1964.2070000000001</v>
      </c>
      <c r="C108" s="187">
        <v>1553.0440000000001</v>
      </c>
      <c r="D108" s="187">
        <v>31.433</v>
      </c>
      <c r="E108" s="187">
        <v>78.316000000000003</v>
      </c>
      <c r="F108" s="187">
        <v>97.593000000000004</v>
      </c>
      <c r="G108" s="187">
        <v>514.78700000000003</v>
      </c>
      <c r="H108" s="187">
        <v>78.271000000000001</v>
      </c>
      <c r="I108" s="187">
        <v>143.32499999999999</v>
      </c>
      <c r="J108" s="187">
        <v>26.789000000000001</v>
      </c>
      <c r="K108" s="187">
        <v>60.149000000000001</v>
      </c>
      <c r="L108" s="187">
        <v>37.652000000000001</v>
      </c>
      <c r="M108" s="187">
        <v>28.991</v>
      </c>
      <c r="N108" s="187">
        <v>239.59299999999999</v>
      </c>
      <c r="O108" s="187">
        <v>99.888000000000005</v>
      </c>
      <c r="P108" s="187">
        <v>110.46899999999999</v>
      </c>
      <c r="Q108" s="187">
        <v>100.839</v>
      </c>
      <c r="R108" s="187">
        <v>118.854</v>
      </c>
      <c r="S108" s="187">
        <v>81.242999999999995</v>
      </c>
      <c r="T108" s="187">
        <v>55.805</v>
      </c>
      <c r="U108" s="187">
        <v>57.555999999999997</v>
      </c>
      <c r="V108" s="187">
        <v>510.92500000000001</v>
      </c>
      <c r="W108" s="187">
        <v>53.773000000000003</v>
      </c>
      <c r="X108" s="187">
        <v>37.674999999999997</v>
      </c>
      <c r="Y108" s="188">
        <v>173.07599999999999</v>
      </c>
      <c r="Z108" s="195">
        <f t="shared" si="73"/>
        <v>43009</v>
      </c>
      <c r="AA108" s="12">
        <f t="shared" si="75"/>
        <v>24.384000000000015</v>
      </c>
      <c r="AB108" s="12">
        <f t="shared" si="76"/>
        <v>17.899000000000115</v>
      </c>
      <c r="AC108" s="12">
        <f t="shared" si="77"/>
        <v>1.472999999999999</v>
      </c>
      <c r="AD108" s="12">
        <f t="shared" si="78"/>
        <v>2.8010000000000019</v>
      </c>
      <c r="AE108" s="12">
        <f t="shared" si="79"/>
        <v>0.14400000000000546</v>
      </c>
      <c r="AF108" s="12">
        <f t="shared" si="80"/>
        <v>14.77800000000002</v>
      </c>
      <c r="AG108" s="12">
        <f t="shared" si="81"/>
        <v>1.4300000000000068</v>
      </c>
      <c r="AH108" s="12">
        <f t="shared" si="82"/>
        <v>-1.592000000000013</v>
      </c>
      <c r="AI108" s="12">
        <f t="shared" si="83"/>
        <v>-0.20199999999999818</v>
      </c>
      <c r="AJ108" s="12">
        <f t="shared" si="84"/>
        <v>1.4849999999999994</v>
      </c>
      <c r="AK108" s="12">
        <f t="shared" si="85"/>
        <v>-0.33999999999999631</v>
      </c>
      <c r="AL108" s="12">
        <f t="shared" si="86"/>
        <v>0.49099999999999966</v>
      </c>
      <c r="AM108" s="12">
        <f t="shared" si="87"/>
        <v>0.78999999999999204</v>
      </c>
      <c r="AN108" s="12">
        <f t="shared" si="88"/>
        <v>-0.84499999999999886</v>
      </c>
      <c r="AO108" s="12">
        <f t="shared" si="89"/>
        <v>0.30799999999999272</v>
      </c>
      <c r="AP108" s="12">
        <f t="shared" si="90"/>
        <v>-1.5690000000000026</v>
      </c>
      <c r="AQ108" s="12">
        <f t="shared" si="91"/>
        <v>0.23799999999999955</v>
      </c>
      <c r="AR108" s="12">
        <f t="shared" si="92"/>
        <v>1.9439999999999884</v>
      </c>
      <c r="AS108" s="12">
        <f t="shared" si="93"/>
        <v>-0.57099999999999795</v>
      </c>
      <c r="AT108" s="12">
        <f t="shared" si="94"/>
        <v>-0.63400000000000034</v>
      </c>
      <c r="AU108" s="12">
        <f t="shared" si="95"/>
        <v>9.7590000000000146</v>
      </c>
      <c r="AV108" s="12">
        <f t="shared" si="96"/>
        <v>4.0100000000000051</v>
      </c>
      <c r="AW108" s="12">
        <f t="shared" si="97"/>
        <v>-5.0000000000004263E-2</v>
      </c>
      <c r="AX108" s="12">
        <f t="shared" si="98"/>
        <v>3.0079999999999814</v>
      </c>
      <c r="AY108" s="195">
        <f t="shared" si="74"/>
        <v>43009</v>
      </c>
      <c r="AZ108" s="11">
        <f t="shared" si="99"/>
        <v>1.2570219035448194E-2</v>
      </c>
      <c r="BA108" s="11">
        <f t="shared" si="100"/>
        <v>1.1659484934647857E-2</v>
      </c>
      <c r="BB108" s="11">
        <f t="shared" si="101"/>
        <v>4.9165554072096107E-2</v>
      </c>
      <c r="BC108" s="11">
        <f t="shared" si="102"/>
        <v>3.7091968483082827E-2</v>
      </c>
      <c r="BD108" s="11">
        <f t="shared" si="103"/>
        <v>1.4776960256135396E-3</v>
      </c>
      <c r="BE108" s="11">
        <f t="shared" si="104"/>
        <v>2.9555468001575935E-2</v>
      </c>
      <c r="BF108" s="11">
        <f t="shared" si="105"/>
        <v>1.8609856717117346E-2</v>
      </c>
      <c r="BG108" s="11">
        <f t="shared" si="106"/>
        <v>-1.0985598653022177E-2</v>
      </c>
      <c r="BH108" s="11">
        <f t="shared" si="107"/>
        <v>-7.4839761401948035E-3</v>
      </c>
      <c r="BI108" s="11">
        <f t="shared" si="108"/>
        <v>2.5313650620482742E-2</v>
      </c>
      <c r="BJ108" s="11">
        <f t="shared" si="109"/>
        <v>-8.9492524742049717E-3</v>
      </c>
      <c r="BK108" s="11">
        <f t="shared" si="110"/>
        <v>1.7228070175438592E-2</v>
      </c>
      <c r="BL108" s="11">
        <f t="shared" si="111"/>
        <v>3.3081661453164823E-3</v>
      </c>
      <c r="BM108" s="11">
        <f t="shared" si="112"/>
        <v>-8.3885122055333827E-3</v>
      </c>
      <c r="BN108" s="11">
        <f t="shared" si="113"/>
        <v>2.795907807663367E-3</v>
      </c>
      <c r="BO108" s="11">
        <f t="shared" si="114"/>
        <v>-1.5321068666510507E-2</v>
      </c>
      <c r="BP108" s="11">
        <f t="shared" si="115"/>
        <v>2.0064746745802609E-3</v>
      </c>
      <c r="BQ108" s="11">
        <f t="shared" si="116"/>
        <v>2.4514811031664863E-2</v>
      </c>
      <c r="BR108" s="11">
        <f t="shared" si="117"/>
        <v>-1.0128423442599677E-2</v>
      </c>
      <c r="BS108" s="11">
        <f t="shared" si="118"/>
        <v>-1.0895342842412781E-2</v>
      </c>
      <c r="BT108" s="11">
        <f t="shared" si="119"/>
        <v>1.9472589920305872E-2</v>
      </c>
      <c r="BU108" s="11">
        <f t="shared" si="120"/>
        <v>8.0581958483210592E-2</v>
      </c>
      <c r="BV108" s="11">
        <f t="shared" si="121"/>
        <v>-1.3253810470511551E-3</v>
      </c>
      <c r="BW108" s="11">
        <f t="shared" si="122"/>
        <v>1.7687042829926725E-2</v>
      </c>
    </row>
    <row r="109" spans="1:75" ht="18.75" x14ac:dyDescent="0.3">
      <c r="A109" s="195">
        <f t="shared" si="72"/>
        <v>43040</v>
      </c>
      <c r="B109" s="187">
        <v>1971.37</v>
      </c>
      <c r="C109" s="187">
        <v>1558.7760000000001</v>
      </c>
      <c r="D109" s="187">
        <v>31.672000000000001</v>
      </c>
      <c r="E109" s="187">
        <v>78.653000000000006</v>
      </c>
      <c r="F109" s="187">
        <v>97.878</v>
      </c>
      <c r="G109" s="187">
        <v>518.44100000000003</v>
      </c>
      <c r="H109" s="187">
        <v>78.248999999999995</v>
      </c>
      <c r="I109" s="187">
        <v>140.55199999999999</v>
      </c>
      <c r="J109" s="187">
        <v>26.76</v>
      </c>
      <c r="K109" s="187">
        <v>62.411999999999999</v>
      </c>
      <c r="L109" s="187">
        <v>37.685000000000002</v>
      </c>
      <c r="M109" s="187">
        <v>29.224</v>
      </c>
      <c r="N109" s="187">
        <v>243.827</v>
      </c>
      <c r="O109" s="187">
        <v>100.44499999999999</v>
      </c>
      <c r="P109" s="187">
        <v>112.877</v>
      </c>
      <c r="Q109" s="187">
        <v>103.357</v>
      </c>
      <c r="R109" s="187">
        <v>119.758</v>
      </c>
      <c r="S109" s="187">
        <v>81.986999999999995</v>
      </c>
      <c r="T109" s="187">
        <v>55.713000000000001</v>
      </c>
      <c r="U109" s="187">
        <v>57.555</v>
      </c>
      <c r="V109" s="187">
        <v>513.58000000000004</v>
      </c>
      <c r="W109" s="187">
        <v>53.835000000000001</v>
      </c>
      <c r="X109" s="187">
        <v>38.098999999999997</v>
      </c>
      <c r="Y109" s="188">
        <v>168.47800000000001</v>
      </c>
      <c r="Z109" s="195">
        <f t="shared" si="73"/>
        <v>43040</v>
      </c>
      <c r="AA109" s="12">
        <f t="shared" si="75"/>
        <v>19.198999999999842</v>
      </c>
      <c r="AB109" s="12">
        <f t="shared" si="76"/>
        <v>19.1400000000001</v>
      </c>
      <c r="AC109" s="12">
        <f t="shared" si="77"/>
        <v>1.407</v>
      </c>
      <c r="AD109" s="12">
        <f t="shared" si="78"/>
        <v>2.6770000000000067</v>
      </c>
      <c r="AE109" s="12">
        <f t="shared" si="79"/>
        <v>-0.42900000000000205</v>
      </c>
      <c r="AF109" s="12">
        <f t="shared" si="80"/>
        <v>14.910000000000025</v>
      </c>
      <c r="AG109" s="12">
        <f t="shared" si="81"/>
        <v>1.23599999999999</v>
      </c>
      <c r="AH109" s="12">
        <f t="shared" si="82"/>
        <v>-2.6359999999999957</v>
      </c>
      <c r="AI109" s="12">
        <f t="shared" si="83"/>
        <v>-0.16699999999999804</v>
      </c>
      <c r="AJ109" s="12">
        <f t="shared" si="84"/>
        <v>3.0050000000000026</v>
      </c>
      <c r="AK109" s="12">
        <f t="shared" si="85"/>
        <v>-0.55599999999999739</v>
      </c>
      <c r="AL109" s="12">
        <f t="shared" si="86"/>
        <v>0.58399999999999963</v>
      </c>
      <c r="AM109" s="12">
        <f t="shared" si="87"/>
        <v>2.1380000000000052</v>
      </c>
      <c r="AN109" s="12">
        <f t="shared" si="88"/>
        <v>-0.31700000000000728</v>
      </c>
      <c r="AO109" s="12">
        <f t="shared" si="89"/>
        <v>1.5869999999999891</v>
      </c>
      <c r="AP109" s="12">
        <f t="shared" si="90"/>
        <v>-1.1230000000000047</v>
      </c>
      <c r="AQ109" s="12">
        <f t="shared" si="91"/>
        <v>0.63899999999999579</v>
      </c>
      <c r="AR109" s="12">
        <f t="shared" si="92"/>
        <v>2.2839999999999918</v>
      </c>
      <c r="AS109" s="12">
        <f t="shared" si="93"/>
        <v>-0.92399999999999949</v>
      </c>
      <c r="AT109" s="12">
        <f t="shared" si="94"/>
        <v>-0.625</v>
      </c>
      <c r="AU109" s="12">
        <f t="shared" si="95"/>
        <v>9.5750000000000455</v>
      </c>
      <c r="AV109" s="12">
        <f t="shared" si="96"/>
        <v>3.9840000000000018</v>
      </c>
      <c r="AW109" s="12">
        <f t="shared" si="97"/>
        <v>0.56199999999999761</v>
      </c>
      <c r="AX109" s="12">
        <f t="shared" si="98"/>
        <v>5.2760000000000105</v>
      </c>
      <c r="AY109" s="195">
        <f t="shared" si="74"/>
        <v>43040</v>
      </c>
      <c r="AZ109" s="11">
        <f t="shared" si="99"/>
        <v>9.8346917355087715E-3</v>
      </c>
      <c r="BA109" s="11">
        <f t="shared" si="100"/>
        <v>1.2431509785429951E-2</v>
      </c>
      <c r="BB109" s="11">
        <f t="shared" si="101"/>
        <v>4.6489344126879217E-2</v>
      </c>
      <c r="BC109" s="11">
        <f t="shared" si="102"/>
        <v>3.5234810992945231E-2</v>
      </c>
      <c r="BD109" s="11">
        <f t="shared" si="103"/>
        <v>-4.3638804968110234E-3</v>
      </c>
      <c r="BE109" s="11">
        <f t="shared" si="104"/>
        <v>2.9610887909582662E-2</v>
      </c>
      <c r="BF109" s="11">
        <f t="shared" si="105"/>
        <v>1.6049238440263291E-2</v>
      </c>
      <c r="BG109" s="11">
        <f t="shared" si="106"/>
        <v>-1.8409363913177046E-2</v>
      </c>
      <c r="BH109" s="11">
        <f t="shared" si="107"/>
        <v>-6.2019534296430257E-3</v>
      </c>
      <c r="BI109" s="11">
        <f t="shared" si="108"/>
        <v>5.0583264598448086E-2</v>
      </c>
      <c r="BJ109" s="11">
        <f t="shared" si="109"/>
        <v>-1.4539368740357106E-2</v>
      </c>
      <c r="BK109" s="11">
        <f t="shared" si="110"/>
        <v>2.0391061452514014E-2</v>
      </c>
      <c r="BL109" s="11">
        <f t="shared" si="111"/>
        <v>8.8460790520048516E-3</v>
      </c>
      <c r="BM109" s="11">
        <f t="shared" si="112"/>
        <v>-3.1460272721860472E-3</v>
      </c>
      <c r="BN109" s="11">
        <f t="shared" si="113"/>
        <v>1.4260041333453044E-2</v>
      </c>
      <c r="BO109" s="11">
        <f t="shared" si="114"/>
        <v>-1.074846860643186E-2</v>
      </c>
      <c r="BP109" s="11">
        <f t="shared" si="115"/>
        <v>5.3643835156440556E-3</v>
      </c>
      <c r="BQ109" s="11">
        <f t="shared" si="116"/>
        <v>2.8656386836128922E-2</v>
      </c>
      <c r="BR109" s="11">
        <f t="shared" si="117"/>
        <v>-1.631442343344458E-2</v>
      </c>
      <c r="BS109" s="11">
        <f t="shared" si="118"/>
        <v>-1.0742523203850163E-2</v>
      </c>
      <c r="BT109" s="11">
        <f t="shared" si="119"/>
        <v>1.8997827402505996E-2</v>
      </c>
      <c r="BU109" s="11">
        <f t="shared" si="120"/>
        <v>7.9918156105193594E-2</v>
      </c>
      <c r="BV109" s="11">
        <f t="shared" si="121"/>
        <v>1.4971894397527663E-2</v>
      </c>
      <c r="BW109" s="11">
        <f t="shared" si="122"/>
        <v>3.2328035195647198E-2</v>
      </c>
    </row>
    <row r="110" spans="1:75" ht="18.75" x14ac:dyDescent="0.3">
      <c r="A110" s="195">
        <f t="shared" si="72"/>
        <v>43070</v>
      </c>
      <c r="B110" s="187">
        <v>1978.9949999999999</v>
      </c>
      <c r="C110" s="187">
        <v>1561.7159999999999</v>
      </c>
      <c r="D110" s="187">
        <v>31.042999999999999</v>
      </c>
      <c r="E110" s="187">
        <v>78.215999999999994</v>
      </c>
      <c r="F110" s="187">
        <v>98.477999999999994</v>
      </c>
      <c r="G110" s="187">
        <v>521.22500000000002</v>
      </c>
      <c r="H110" s="187">
        <v>77.927999999999997</v>
      </c>
      <c r="I110" s="187">
        <v>136.05600000000001</v>
      </c>
      <c r="J110" s="187">
        <v>26.231000000000002</v>
      </c>
      <c r="K110" s="187">
        <v>64.816000000000003</v>
      </c>
      <c r="L110" s="187">
        <v>37.78</v>
      </c>
      <c r="M110" s="187">
        <v>29.108000000000001</v>
      </c>
      <c r="N110" s="187">
        <v>245.69200000000001</v>
      </c>
      <c r="O110" s="187">
        <v>100.78</v>
      </c>
      <c r="P110" s="187">
        <v>113.31100000000001</v>
      </c>
      <c r="Q110" s="187">
        <v>104.824</v>
      </c>
      <c r="R110" s="187">
        <v>121.227</v>
      </c>
      <c r="S110" s="187">
        <v>82.156999999999996</v>
      </c>
      <c r="T110" s="187">
        <v>55.905000000000001</v>
      </c>
      <c r="U110" s="187">
        <v>57.064</v>
      </c>
      <c r="V110" s="187">
        <v>514.26900000000001</v>
      </c>
      <c r="W110" s="187">
        <v>54.063000000000002</v>
      </c>
      <c r="X110" s="187">
        <v>38.347000000000001</v>
      </c>
      <c r="Y110" s="188">
        <v>166.834</v>
      </c>
      <c r="Z110" s="195">
        <f t="shared" si="73"/>
        <v>43070</v>
      </c>
      <c r="AA110" s="12">
        <f t="shared" si="75"/>
        <v>17.371999999999844</v>
      </c>
      <c r="AB110" s="12">
        <f t="shared" si="76"/>
        <v>21.129999999999882</v>
      </c>
      <c r="AC110" s="12">
        <f t="shared" si="77"/>
        <v>1.1059999999999981</v>
      </c>
      <c r="AD110" s="12">
        <f t="shared" si="78"/>
        <v>2.2419999999999902</v>
      </c>
      <c r="AE110" s="12">
        <f t="shared" si="79"/>
        <v>-0.49900000000000944</v>
      </c>
      <c r="AF110" s="12">
        <f t="shared" si="80"/>
        <v>15.485000000000014</v>
      </c>
      <c r="AG110" s="12">
        <f t="shared" si="81"/>
        <v>1.7489999999999952</v>
      </c>
      <c r="AH110" s="12">
        <f t="shared" si="82"/>
        <v>0.44200000000000728</v>
      </c>
      <c r="AI110" s="12">
        <f t="shared" si="83"/>
        <v>-0.14299999999999713</v>
      </c>
      <c r="AJ110" s="12">
        <f t="shared" si="84"/>
        <v>1.7140000000000057</v>
      </c>
      <c r="AK110" s="12">
        <f t="shared" si="85"/>
        <v>-0.50199999999999534</v>
      </c>
      <c r="AL110" s="12">
        <f t="shared" si="86"/>
        <v>0.45700000000000074</v>
      </c>
      <c r="AM110" s="12">
        <f t="shared" si="87"/>
        <v>2.4279999999999973</v>
      </c>
      <c r="AN110" s="12">
        <f t="shared" si="88"/>
        <v>0.98699999999999477</v>
      </c>
      <c r="AO110" s="12">
        <f t="shared" si="89"/>
        <v>2.2830000000000013</v>
      </c>
      <c r="AP110" s="12">
        <f t="shared" si="90"/>
        <v>-0.29000000000000625</v>
      </c>
      <c r="AQ110" s="12">
        <f t="shared" si="91"/>
        <v>2.375</v>
      </c>
      <c r="AR110" s="12">
        <f t="shared" si="92"/>
        <v>2.3220000000000027</v>
      </c>
      <c r="AS110" s="12">
        <f t="shared" si="93"/>
        <v>-0.90200000000000102</v>
      </c>
      <c r="AT110" s="12">
        <f t="shared" si="94"/>
        <v>-1.1450000000000031</v>
      </c>
      <c r="AU110" s="12">
        <f t="shared" si="95"/>
        <v>9.2680000000000291</v>
      </c>
      <c r="AV110" s="12">
        <f t="shared" si="96"/>
        <v>4.2780000000000058</v>
      </c>
      <c r="AW110" s="12">
        <f t="shared" si="97"/>
        <v>1.4879999999999995</v>
      </c>
      <c r="AX110" s="12">
        <f t="shared" si="98"/>
        <v>6.0270000000000152</v>
      </c>
      <c r="AY110" s="195">
        <f t="shared" si="74"/>
        <v>43070</v>
      </c>
      <c r="AZ110" s="11">
        <f t="shared" si="99"/>
        <v>8.8559320521832685E-3</v>
      </c>
      <c r="BA110" s="11">
        <f t="shared" si="100"/>
        <v>1.3715560182943287E-2</v>
      </c>
      <c r="BB110" s="11">
        <f t="shared" si="101"/>
        <v>3.6944249590807221E-2</v>
      </c>
      <c r="BC110" s="11">
        <f t="shared" si="102"/>
        <v>2.9510095559006855E-2</v>
      </c>
      <c r="BD110" s="11">
        <f t="shared" si="103"/>
        <v>-5.0415753154774423E-3</v>
      </c>
      <c r="BE110" s="11">
        <f t="shared" si="104"/>
        <v>3.0618499624312845E-2</v>
      </c>
      <c r="BF110" s="11">
        <f t="shared" si="105"/>
        <v>2.2959083211908649E-2</v>
      </c>
      <c r="BG110" s="11">
        <f t="shared" si="106"/>
        <v>3.2592505198578703E-3</v>
      </c>
      <c r="BH110" s="11">
        <f t="shared" si="107"/>
        <v>-5.4220065215742075E-3</v>
      </c>
      <c r="BI110" s="11">
        <f t="shared" si="108"/>
        <v>2.7162372032582205E-2</v>
      </c>
      <c r="BJ110" s="11">
        <f t="shared" si="109"/>
        <v>-1.3113212475837077E-2</v>
      </c>
      <c r="BK110" s="11">
        <f t="shared" si="110"/>
        <v>1.595057764126917E-2</v>
      </c>
      <c r="BL110" s="11">
        <f t="shared" si="111"/>
        <v>9.980926072086227E-3</v>
      </c>
      <c r="BM110" s="11">
        <f t="shared" si="112"/>
        <v>9.8904732796889494E-3</v>
      </c>
      <c r="BN110" s="11">
        <f t="shared" si="113"/>
        <v>2.0562380660734236E-2</v>
      </c>
      <c r="BO110" s="11">
        <f t="shared" si="114"/>
        <v>-2.7589093745838955E-3</v>
      </c>
      <c r="BP110" s="11">
        <f t="shared" si="115"/>
        <v>1.9982835795779641E-2</v>
      </c>
      <c r="BQ110" s="11">
        <f t="shared" si="116"/>
        <v>2.9084987787311389E-2</v>
      </c>
      <c r="BR110" s="11">
        <f t="shared" si="117"/>
        <v>-1.5878324854331383E-2</v>
      </c>
      <c r="BS110" s="11">
        <f t="shared" si="118"/>
        <v>-1.96704976893608E-2</v>
      </c>
      <c r="BT110" s="11">
        <f t="shared" si="119"/>
        <v>1.8352438906061641E-2</v>
      </c>
      <c r="BU110" s="11">
        <f t="shared" si="120"/>
        <v>8.5929496836396613E-2</v>
      </c>
      <c r="BV110" s="11">
        <f t="shared" si="121"/>
        <v>4.037005887300249E-2</v>
      </c>
      <c r="BW110" s="11">
        <f t="shared" si="122"/>
        <v>3.7479711704092589E-2</v>
      </c>
    </row>
    <row r="111" spans="1:75" ht="18.75" x14ac:dyDescent="0.3">
      <c r="A111" s="195">
        <f t="shared" si="72"/>
        <v>43101</v>
      </c>
      <c r="B111" s="187">
        <v>1995.2919999999999</v>
      </c>
      <c r="C111" s="187">
        <v>1555.9380000000001</v>
      </c>
      <c r="D111" s="187">
        <v>30.768999999999998</v>
      </c>
      <c r="E111" s="187">
        <v>76.817999999999998</v>
      </c>
      <c r="F111" s="187">
        <v>97.742000000000004</v>
      </c>
      <c r="G111" s="187">
        <v>525.62300000000005</v>
      </c>
      <c r="H111" s="187">
        <v>77.902000000000001</v>
      </c>
      <c r="I111" s="187">
        <v>133.96799999999999</v>
      </c>
      <c r="J111" s="187">
        <v>26.417999999999999</v>
      </c>
      <c r="K111" s="187">
        <v>65.067999999999998</v>
      </c>
      <c r="L111" s="187">
        <v>37.543999999999997</v>
      </c>
      <c r="M111" s="187">
        <v>28.834</v>
      </c>
      <c r="N111" s="187">
        <v>245.73699999999999</v>
      </c>
      <c r="O111" s="187">
        <v>100.13500000000001</v>
      </c>
      <c r="P111" s="187">
        <v>116.61199999999999</v>
      </c>
      <c r="Q111" s="187">
        <v>111.81100000000001</v>
      </c>
      <c r="R111" s="187">
        <v>120.738</v>
      </c>
      <c r="S111" s="187">
        <v>82.61</v>
      </c>
      <c r="T111" s="187">
        <v>56.121000000000002</v>
      </c>
      <c r="U111" s="187">
        <v>57.843000000000004</v>
      </c>
      <c r="V111" s="187">
        <v>510.55200000000002</v>
      </c>
      <c r="W111" s="187">
        <v>53.548000000000002</v>
      </c>
      <c r="X111" s="187">
        <v>37.545000000000002</v>
      </c>
      <c r="Y111" s="188">
        <v>163.334</v>
      </c>
      <c r="Z111" s="195">
        <f t="shared" si="73"/>
        <v>43101</v>
      </c>
      <c r="AA111" s="12">
        <f t="shared" si="75"/>
        <v>16.211999999999989</v>
      </c>
      <c r="AB111" s="12">
        <f t="shared" si="76"/>
        <v>20.211999999999989</v>
      </c>
      <c r="AC111" s="12">
        <f t="shared" si="77"/>
        <v>0.19699999999999918</v>
      </c>
      <c r="AD111" s="12">
        <f t="shared" si="78"/>
        <v>1.414999999999992</v>
      </c>
      <c r="AE111" s="12">
        <f t="shared" si="79"/>
        <v>-0.64199999999999591</v>
      </c>
      <c r="AF111" s="12">
        <f t="shared" si="80"/>
        <v>15.538000000000068</v>
      </c>
      <c r="AG111" s="12">
        <f t="shared" si="81"/>
        <v>2.1200000000000045</v>
      </c>
      <c r="AH111" s="12">
        <f t="shared" si="82"/>
        <v>-0.38800000000000523</v>
      </c>
      <c r="AI111" s="12">
        <f t="shared" si="83"/>
        <v>0.86499999999999844</v>
      </c>
      <c r="AJ111" s="12">
        <f t="shared" si="84"/>
        <v>1.6729999999999947</v>
      </c>
      <c r="AK111" s="12">
        <f t="shared" si="85"/>
        <v>-0.29300000000000637</v>
      </c>
      <c r="AL111" s="12">
        <f t="shared" si="86"/>
        <v>-0.82499999999999929</v>
      </c>
      <c r="AM111" s="12">
        <f t="shared" si="87"/>
        <v>1.5190000000000055</v>
      </c>
      <c r="AN111" s="12">
        <f t="shared" si="88"/>
        <v>1.0470000000000113</v>
      </c>
      <c r="AO111" s="12">
        <f t="shared" si="89"/>
        <v>4.1999999999999886</v>
      </c>
      <c r="AP111" s="12">
        <f t="shared" si="90"/>
        <v>-1.3639999999999901</v>
      </c>
      <c r="AQ111" s="12">
        <f t="shared" si="91"/>
        <v>0.63899999999999579</v>
      </c>
      <c r="AR111" s="12">
        <f t="shared" si="92"/>
        <v>2.5460000000000065</v>
      </c>
      <c r="AS111" s="12">
        <f t="shared" si="93"/>
        <v>-1.0989999999999966</v>
      </c>
      <c r="AT111" s="12">
        <f t="shared" si="94"/>
        <v>-1.25</v>
      </c>
      <c r="AU111" s="12">
        <f t="shared" si="95"/>
        <v>8.1779999999999973</v>
      </c>
      <c r="AV111" s="12">
        <f t="shared" si="96"/>
        <v>3.902000000000001</v>
      </c>
      <c r="AW111" s="12">
        <f t="shared" si="97"/>
        <v>1.4710000000000036</v>
      </c>
      <c r="AX111" s="12">
        <f t="shared" si="98"/>
        <v>8.2069999999999936</v>
      </c>
      <c r="AY111" s="195">
        <f t="shared" si="74"/>
        <v>43101</v>
      </c>
      <c r="AZ111" s="11">
        <f t="shared" si="99"/>
        <v>8.1916850253653806E-3</v>
      </c>
      <c r="BA111" s="11">
        <f t="shared" si="100"/>
        <v>1.3161201933157285E-2</v>
      </c>
      <c r="BB111" s="11">
        <f t="shared" si="101"/>
        <v>6.4438047886954397E-3</v>
      </c>
      <c r="BC111" s="11">
        <f t="shared" si="102"/>
        <v>1.8765831598212213E-2</v>
      </c>
      <c r="BD111" s="11">
        <f t="shared" si="103"/>
        <v>-6.5254512928930586E-3</v>
      </c>
      <c r="BE111" s="11">
        <f t="shared" si="104"/>
        <v>3.0461589735044203E-2</v>
      </c>
      <c r="BF111" s="11">
        <f t="shared" si="105"/>
        <v>2.7974980866168897E-2</v>
      </c>
      <c r="BG111" s="11">
        <f t="shared" si="106"/>
        <v>-2.887850189050023E-3</v>
      </c>
      <c r="BH111" s="11">
        <f t="shared" si="107"/>
        <v>3.3851211208077325E-2</v>
      </c>
      <c r="BI111" s="11">
        <f t="shared" si="108"/>
        <v>2.6390093855982233E-2</v>
      </c>
      <c r="BJ111" s="11">
        <f t="shared" si="109"/>
        <v>-7.7437428971642852E-3</v>
      </c>
      <c r="BK111" s="11">
        <f t="shared" si="110"/>
        <v>-2.7816177214336268E-2</v>
      </c>
      <c r="BL111" s="11">
        <f t="shared" si="111"/>
        <v>6.2198527545063165E-3</v>
      </c>
      <c r="BM111" s="11">
        <f t="shared" si="112"/>
        <v>1.0566365251090115E-2</v>
      </c>
      <c r="BN111" s="11">
        <f t="shared" si="113"/>
        <v>3.7362559157385178E-2</v>
      </c>
      <c r="BO111" s="11">
        <f t="shared" si="114"/>
        <v>-1.205213165451724E-2</v>
      </c>
      <c r="BP111" s="11">
        <f t="shared" si="115"/>
        <v>5.3206104963405831E-3</v>
      </c>
      <c r="BQ111" s="11">
        <f t="shared" si="116"/>
        <v>3.1799560351718714E-2</v>
      </c>
      <c r="BR111" s="11">
        <f t="shared" si="117"/>
        <v>-1.9206571128975836E-2</v>
      </c>
      <c r="BS111" s="11">
        <f t="shared" si="118"/>
        <v>-2.1153097659621256E-2</v>
      </c>
      <c r="BT111" s="11">
        <f t="shared" si="119"/>
        <v>1.6278708691134458E-2</v>
      </c>
      <c r="BU111" s="11">
        <f t="shared" si="120"/>
        <v>7.859646295774092E-2</v>
      </c>
      <c r="BV111" s="11">
        <f t="shared" si="121"/>
        <v>4.0777291123801129E-2</v>
      </c>
      <c r="BW111" s="11">
        <f t="shared" si="122"/>
        <v>5.2905039096997841E-2</v>
      </c>
    </row>
    <row r="112" spans="1:75" ht="18.75" x14ac:dyDescent="0.3">
      <c r="A112" s="195">
        <f t="shared" si="72"/>
        <v>43132</v>
      </c>
      <c r="B112" s="187">
        <v>1985.2919999999999</v>
      </c>
      <c r="C112" s="187">
        <v>1555.615</v>
      </c>
      <c r="D112" s="187">
        <v>31.463000000000001</v>
      </c>
      <c r="E112" s="187">
        <v>76.91</v>
      </c>
      <c r="F112" s="187">
        <v>96.820999999999998</v>
      </c>
      <c r="G112" s="187">
        <v>524.48699999999997</v>
      </c>
      <c r="H112" s="187">
        <v>78.254000000000005</v>
      </c>
      <c r="I112" s="187">
        <v>135.22499999999999</v>
      </c>
      <c r="J112" s="187">
        <v>25.657</v>
      </c>
      <c r="K112" s="187">
        <v>63.854999999999997</v>
      </c>
      <c r="L112" s="187">
        <v>37.822000000000003</v>
      </c>
      <c r="M112" s="187">
        <v>33.567999999999998</v>
      </c>
      <c r="N112" s="187">
        <v>253.40600000000001</v>
      </c>
      <c r="O112" s="187">
        <v>100.89700000000001</v>
      </c>
      <c r="P112" s="187">
        <v>116.877</v>
      </c>
      <c r="Q112" s="187">
        <v>112.087</v>
      </c>
      <c r="R112" s="187">
        <v>119.848</v>
      </c>
      <c r="S112" s="187">
        <v>83.305000000000007</v>
      </c>
      <c r="T112" s="187">
        <v>56.075000000000003</v>
      </c>
      <c r="U112" s="187">
        <v>57.420999999999999</v>
      </c>
      <c r="V112" s="187">
        <v>509.09300000000002</v>
      </c>
      <c r="W112" s="187">
        <v>53.613</v>
      </c>
      <c r="X112" s="187">
        <v>37.862000000000002</v>
      </c>
      <c r="Y112" s="188">
        <v>161.803</v>
      </c>
      <c r="Z112" s="195">
        <f t="shared" si="73"/>
        <v>43132</v>
      </c>
      <c r="AA112" s="12">
        <f t="shared" si="75"/>
        <v>15.910999999999831</v>
      </c>
      <c r="AB112" s="12">
        <f t="shared" si="76"/>
        <v>20.923999999999978</v>
      </c>
      <c r="AC112" s="12">
        <f t="shared" si="77"/>
        <v>-9.1999999999998749E-2</v>
      </c>
      <c r="AD112" s="12">
        <f t="shared" si="78"/>
        <v>1.1269999999999953</v>
      </c>
      <c r="AE112" s="12">
        <f t="shared" si="79"/>
        <v>-1.4399999999999977</v>
      </c>
      <c r="AF112" s="12">
        <f t="shared" si="80"/>
        <v>16.039999999999964</v>
      </c>
      <c r="AG112" s="12">
        <f t="shared" si="81"/>
        <v>2.2250000000000085</v>
      </c>
      <c r="AH112" s="12">
        <f t="shared" si="82"/>
        <v>1.3389999999999986</v>
      </c>
      <c r="AI112" s="12">
        <f t="shared" si="83"/>
        <v>-0.17399999999999949</v>
      </c>
      <c r="AJ112" s="12">
        <f t="shared" si="84"/>
        <v>1.1769999999999996</v>
      </c>
      <c r="AK112" s="12">
        <f t="shared" si="85"/>
        <v>4.1000000000003922E-2</v>
      </c>
      <c r="AL112" s="12">
        <f t="shared" si="86"/>
        <v>-4.3810000000000002</v>
      </c>
      <c r="AM112" s="12">
        <f t="shared" si="87"/>
        <v>3.7520000000000095</v>
      </c>
      <c r="AN112" s="12">
        <f t="shared" si="88"/>
        <v>1.3560000000000088</v>
      </c>
      <c r="AO112" s="12">
        <f t="shared" si="89"/>
        <v>4.9989999999999952</v>
      </c>
      <c r="AP112" s="12">
        <f t="shared" si="90"/>
        <v>-1.3359999999999985</v>
      </c>
      <c r="AQ112" s="12">
        <f t="shared" si="91"/>
        <v>-1.5000000000000568E-2</v>
      </c>
      <c r="AR112" s="12">
        <f t="shared" si="92"/>
        <v>2.4520000000000124</v>
      </c>
      <c r="AS112" s="12">
        <f t="shared" si="93"/>
        <v>-0.66799999999999926</v>
      </c>
      <c r="AT112" s="12">
        <f t="shared" si="94"/>
        <v>-2.0820000000000007</v>
      </c>
      <c r="AU112" s="12">
        <f t="shared" si="95"/>
        <v>6.5649999999999977</v>
      </c>
      <c r="AV112" s="12">
        <f t="shared" si="96"/>
        <v>3.9879999999999995</v>
      </c>
      <c r="AW112" s="12">
        <f t="shared" si="97"/>
        <v>1.6000000000000014</v>
      </c>
      <c r="AX112" s="12">
        <f t="shared" si="98"/>
        <v>7.507000000000005</v>
      </c>
      <c r="AY112" s="195">
        <f t="shared" si="74"/>
        <v>43132</v>
      </c>
      <c r="AZ112" s="11">
        <f t="shared" si="99"/>
        <v>8.0791883337960613E-3</v>
      </c>
      <c r="BA112" s="11">
        <f t="shared" si="100"/>
        <v>1.3634014925480109E-2</v>
      </c>
      <c r="BB112" s="11">
        <f t="shared" si="101"/>
        <v>-2.915544287751537E-3</v>
      </c>
      <c r="BC112" s="11">
        <f t="shared" si="102"/>
        <v>1.4871409155087445E-2</v>
      </c>
      <c r="BD112" s="11">
        <f t="shared" si="103"/>
        <v>-1.4654847803299398E-2</v>
      </c>
      <c r="BE112" s="11">
        <f t="shared" si="104"/>
        <v>3.1547044234699007E-2</v>
      </c>
      <c r="BF112" s="11">
        <f t="shared" si="105"/>
        <v>2.9265148824790588E-2</v>
      </c>
      <c r="BG112" s="11">
        <f t="shared" si="106"/>
        <v>1.000104566571558E-2</v>
      </c>
      <c r="BH112" s="11">
        <f t="shared" si="107"/>
        <v>-6.7360922922070632E-3</v>
      </c>
      <c r="BI112" s="11">
        <f t="shared" si="108"/>
        <v>1.8778518778518771E-2</v>
      </c>
      <c r="BJ112" s="11">
        <f t="shared" si="109"/>
        <v>1.0852015563378448E-3</v>
      </c>
      <c r="BK112" s="11">
        <f t="shared" si="110"/>
        <v>-0.11544441223747659</v>
      </c>
      <c r="BL112" s="11">
        <f t="shared" si="111"/>
        <v>1.5028799859004849E-2</v>
      </c>
      <c r="BM112" s="11">
        <f t="shared" si="112"/>
        <v>1.3622527400769524E-2</v>
      </c>
      <c r="BN112" s="11">
        <f t="shared" si="113"/>
        <v>4.4682600690037377E-2</v>
      </c>
      <c r="BO112" s="11">
        <f t="shared" si="114"/>
        <v>-1.1778916092855973E-2</v>
      </c>
      <c r="BP112" s="11">
        <f t="shared" si="115"/>
        <v>-1.2514287144493874E-4</v>
      </c>
      <c r="BQ112" s="11">
        <f t="shared" si="116"/>
        <v>3.0326642177779473E-2</v>
      </c>
      <c r="BR112" s="11">
        <f t="shared" si="117"/>
        <v>-1.1772377209523621E-2</v>
      </c>
      <c r="BS112" s="11">
        <f t="shared" si="118"/>
        <v>-3.4989832445422975E-2</v>
      </c>
      <c r="BT112" s="11">
        <f t="shared" si="119"/>
        <v>1.3063948675496651E-2</v>
      </c>
      <c r="BU112" s="11">
        <f t="shared" si="120"/>
        <v>8.0362720403022614E-2</v>
      </c>
      <c r="BV112" s="11">
        <f t="shared" si="121"/>
        <v>4.4123324692515675E-2</v>
      </c>
      <c r="BW112" s="11">
        <f t="shared" si="122"/>
        <v>4.8653237932285931E-2</v>
      </c>
    </row>
    <row r="113" spans="1:75" ht="18.75" x14ac:dyDescent="0.3">
      <c r="A113" s="195">
        <f t="shared" si="72"/>
        <v>43160</v>
      </c>
      <c r="B113" s="187">
        <v>1977.915</v>
      </c>
      <c r="C113" s="187">
        <v>1563.9469999999999</v>
      </c>
      <c r="D113" s="187">
        <v>31.431999999999999</v>
      </c>
      <c r="E113" s="187">
        <v>77.677999999999997</v>
      </c>
      <c r="F113" s="187">
        <v>96.555999999999997</v>
      </c>
      <c r="G113" s="187">
        <v>522.79899999999998</v>
      </c>
      <c r="H113" s="187">
        <v>79.078999999999994</v>
      </c>
      <c r="I113" s="187">
        <v>135.35599999999999</v>
      </c>
      <c r="J113" s="187">
        <v>25.998000000000001</v>
      </c>
      <c r="K113" s="187">
        <v>60.036999999999999</v>
      </c>
      <c r="L113" s="187">
        <v>38.243000000000002</v>
      </c>
      <c r="M113" s="187">
        <v>34.014000000000003</v>
      </c>
      <c r="N113" s="187">
        <v>259.65199999999999</v>
      </c>
      <c r="O113" s="187">
        <v>105.47199999999999</v>
      </c>
      <c r="P113" s="187">
        <v>117.129</v>
      </c>
      <c r="Q113" s="187">
        <v>109.999</v>
      </c>
      <c r="R113" s="187">
        <v>118.795</v>
      </c>
      <c r="S113" s="187">
        <v>83.799000000000007</v>
      </c>
      <c r="T113" s="187">
        <v>56.192999999999998</v>
      </c>
      <c r="U113" s="187">
        <v>57.203000000000003</v>
      </c>
      <c r="V113" s="187">
        <v>511.71899999999999</v>
      </c>
      <c r="W113" s="187">
        <v>54.811999999999998</v>
      </c>
      <c r="X113" s="187">
        <v>38.225000000000001</v>
      </c>
      <c r="Y113" s="188">
        <v>165.655</v>
      </c>
      <c r="Z113" s="195">
        <f t="shared" si="73"/>
        <v>43160</v>
      </c>
      <c r="AA113" s="12">
        <f t="shared" si="75"/>
        <v>13.951000000000022</v>
      </c>
      <c r="AB113" s="12">
        <f t="shared" si="76"/>
        <v>16.351999999999862</v>
      </c>
      <c r="AC113" s="12">
        <f t="shared" si="77"/>
        <v>-0.93799999999999883</v>
      </c>
      <c r="AD113" s="12">
        <f t="shared" si="78"/>
        <v>1.2939999999999969</v>
      </c>
      <c r="AE113" s="12">
        <f t="shared" si="79"/>
        <v>-1.5820000000000078</v>
      </c>
      <c r="AF113" s="12">
        <f t="shared" si="80"/>
        <v>16.620000000000005</v>
      </c>
      <c r="AG113" s="12">
        <f t="shared" si="81"/>
        <v>2.5</v>
      </c>
      <c r="AH113" s="12">
        <f t="shared" si="82"/>
        <v>0.77799999999999159</v>
      </c>
      <c r="AI113" s="12">
        <f t="shared" si="83"/>
        <v>-2.4999999999998579E-2</v>
      </c>
      <c r="AJ113" s="12">
        <f t="shared" si="84"/>
        <v>-0.34300000000000352</v>
      </c>
      <c r="AK113" s="12">
        <f t="shared" si="85"/>
        <v>0.39300000000000068</v>
      </c>
      <c r="AL113" s="12">
        <f t="shared" si="86"/>
        <v>-3.9919999999999973</v>
      </c>
      <c r="AM113" s="12">
        <f t="shared" si="87"/>
        <v>3.97199999999998</v>
      </c>
      <c r="AN113" s="12">
        <f t="shared" si="88"/>
        <v>2.9319999999999879</v>
      </c>
      <c r="AO113" s="12">
        <f t="shared" si="89"/>
        <v>5.8970000000000056</v>
      </c>
      <c r="AP113" s="12">
        <f t="shared" si="90"/>
        <v>-0.70900000000000318</v>
      </c>
      <c r="AQ113" s="12">
        <f t="shared" si="91"/>
        <v>-0.49800000000000466</v>
      </c>
      <c r="AR113" s="12">
        <f t="shared" si="92"/>
        <v>1.9860000000000042</v>
      </c>
      <c r="AS113" s="12">
        <f t="shared" si="93"/>
        <v>-0.87199999999999989</v>
      </c>
      <c r="AT113" s="12">
        <f t="shared" si="94"/>
        <v>-2.2359999999999971</v>
      </c>
      <c r="AU113" s="12">
        <f t="shared" si="95"/>
        <v>5.1290000000000191</v>
      </c>
      <c r="AV113" s="12">
        <f t="shared" si="96"/>
        <v>4.4540000000000006</v>
      </c>
      <c r="AW113" s="12">
        <f t="shared" si="97"/>
        <v>1.8320000000000007</v>
      </c>
      <c r="AX113" s="12">
        <f t="shared" si="98"/>
        <v>6.7530000000000143</v>
      </c>
      <c r="AY113" s="195">
        <f t="shared" si="74"/>
        <v>43160</v>
      </c>
      <c r="AZ113" s="11">
        <f t="shared" si="99"/>
        <v>7.1034906953488797E-3</v>
      </c>
      <c r="BA113" s="11">
        <f t="shared" si="100"/>
        <v>1.0566071872809113E-2</v>
      </c>
      <c r="BB113" s="11">
        <f t="shared" si="101"/>
        <v>-2.8977448254556615E-2</v>
      </c>
      <c r="BC113" s="11">
        <f t="shared" si="102"/>
        <v>1.694072056975271E-2</v>
      </c>
      <c r="BD113" s="11">
        <f t="shared" si="103"/>
        <v>-1.6120157329474916E-2</v>
      </c>
      <c r="BE113" s="11">
        <f t="shared" si="104"/>
        <v>3.2834234529682149E-2</v>
      </c>
      <c r="BF113" s="11">
        <f t="shared" si="105"/>
        <v>3.26460256728347E-2</v>
      </c>
      <c r="BG113" s="11">
        <f t="shared" si="106"/>
        <v>5.7810340471695643E-3</v>
      </c>
      <c r="BH113" s="11">
        <f t="shared" si="107"/>
        <v>-9.6068862160392232E-4</v>
      </c>
      <c r="BI113" s="11">
        <f t="shared" si="108"/>
        <v>-5.6806889698576279E-3</v>
      </c>
      <c r="BJ113" s="11">
        <f t="shared" si="109"/>
        <v>1.0383091149273493E-2</v>
      </c>
      <c r="BK113" s="11">
        <f t="shared" si="110"/>
        <v>-0.10503604693995683</v>
      </c>
      <c r="BL113" s="11">
        <f t="shared" si="111"/>
        <v>1.5535043804755899E-2</v>
      </c>
      <c r="BM113" s="11">
        <f t="shared" si="112"/>
        <v>2.8593719524087957E-2</v>
      </c>
      <c r="BN113" s="11">
        <f t="shared" si="113"/>
        <v>5.3015319332566202E-2</v>
      </c>
      <c r="BO113" s="11">
        <f t="shared" si="114"/>
        <v>-6.4042345629945485E-3</v>
      </c>
      <c r="BP113" s="11">
        <f t="shared" si="115"/>
        <v>-4.1745953241180134E-3</v>
      </c>
      <c r="BQ113" s="11">
        <f t="shared" si="116"/>
        <v>2.427487074181367E-2</v>
      </c>
      <c r="BR113" s="11">
        <f t="shared" si="117"/>
        <v>-1.5280820117409943E-2</v>
      </c>
      <c r="BS113" s="11">
        <f t="shared" si="118"/>
        <v>-3.761839869445982E-2</v>
      </c>
      <c r="BT113" s="11">
        <f t="shared" si="119"/>
        <v>1.0124558321324972E-2</v>
      </c>
      <c r="BU113" s="11">
        <f t="shared" si="120"/>
        <v>8.8446721474244372E-2</v>
      </c>
      <c r="BV113" s="11">
        <f t="shared" si="121"/>
        <v>5.033935097408837E-2</v>
      </c>
      <c r="BW113" s="11">
        <f t="shared" si="122"/>
        <v>4.2497891782356412E-2</v>
      </c>
    </row>
    <row r="114" spans="1:75" ht="18.75" x14ac:dyDescent="0.3">
      <c r="A114" s="195">
        <f t="shared" si="72"/>
        <v>43191</v>
      </c>
      <c r="B114" s="187">
        <v>1964.174</v>
      </c>
      <c r="C114" s="187">
        <v>1552.7670000000001</v>
      </c>
      <c r="D114" s="187">
        <v>31.303999999999998</v>
      </c>
      <c r="E114" s="187">
        <v>77.804000000000002</v>
      </c>
      <c r="F114" s="187">
        <v>94.834999999999994</v>
      </c>
      <c r="G114" s="187">
        <v>520.23500000000001</v>
      </c>
      <c r="H114" s="187">
        <v>79.325000000000003</v>
      </c>
      <c r="I114" s="187">
        <v>135.422</v>
      </c>
      <c r="J114" s="187">
        <v>26.067</v>
      </c>
      <c r="K114" s="187">
        <v>56.802</v>
      </c>
      <c r="L114" s="187">
        <v>38.131999999999998</v>
      </c>
      <c r="M114" s="187">
        <v>31.431999999999999</v>
      </c>
      <c r="N114" s="187">
        <v>256.64600000000002</v>
      </c>
      <c r="O114" s="187">
        <v>109.806</v>
      </c>
      <c r="P114" s="187">
        <v>115.27500000000001</v>
      </c>
      <c r="Q114" s="187">
        <v>104.55500000000001</v>
      </c>
      <c r="R114" s="187">
        <v>113.49</v>
      </c>
      <c r="S114" s="187">
        <v>83.179000000000002</v>
      </c>
      <c r="T114" s="187">
        <v>55.715000000000003</v>
      </c>
      <c r="U114" s="187">
        <v>56.18</v>
      </c>
      <c r="V114" s="187">
        <v>510.87200000000001</v>
      </c>
      <c r="W114" s="187">
        <v>54.96</v>
      </c>
      <c r="X114" s="187">
        <v>37.744</v>
      </c>
      <c r="Y114" s="188">
        <v>172.00899999999999</v>
      </c>
      <c r="Z114" s="195">
        <f t="shared" si="73"/>
        <v>43191</v>
      </c>
      <c r="AA114" s="12">
        <f t="shared" si="75"/>
        <v>14.491999999999962</v>
      </c>
      <c r="AB114" s="12">
        <f t="shared" si="76"/>
        <v>13.364000000000033</v>
      </c>
      <c r="AC114" s="12">
        <f t="shared" si="77"/>
        <v>-3.3960000000000043</v>
      </c>
      <c r="AD114" s="12">
        <f t="shared" si="78"/>
        <v>1.6760000000000019</v>
      </c>
      <c r="AE114" s="12">
        <f t="shared" si="79"/>
        <v>-1.6710000000000065</v>
      </c>
      <c r="AF114" s="12">
        <f t="shared" si="80"/>
        <v>17.483000000000004</v>
      </c>
      <c r="AG114" s="12">
        <f t="shared" si="81"/>
        <v>3.3130000000000024</v>
      </c>
      <c r="AH114" s="12">
        <f t="shared" si="82"/>
        <v>1.5310000000000059</v>
      </c>
      <c r="AI114" s="12">
        <f t="shared" si="83"/>
        <v>0.21799999999999997</v>
      </c>
      <c r="AJ114" s="12">
        <f t="shared" si="84"/>
        <v>2.463000000000001</v>
      </c>
      <c r="AK114" s="12">
        <f t="shared" si="85"/>
        <v>0.74599999999999511</v>
      </c>
      <c r="AL114" s="12">
        <f t="shared" si="86"/>
        <v>-3.235000000000003</v>
      </c>
      <c r="AM114" s="12">
        <f t="shared" si="87"/>
        <v>7.9500000000000171</v>
      </c>
      <c r="AN114" s="12">
        <f t="shared" si="88"/>
        <v>3.796999999999997</v>
      </c>
      <c r="AO114" s="12">
        <f t="shared" si="89"/>
        <v>7.4450000000000074</v>
      </c>
      <c r="AP114" s="12">
        <f t="shared" si="90"/>
        <v>2.1000000000000796E-2</v>
      </c>
      <c r="AQ114" s="12">
        <f t="shared" si="91"/>
        <v>0.72299999999999898</v>
      </c>
      <c r="AR114" s="12">
        <f t="shared" si="92"/>
        <v>3.7070000000000078</v>
      </c>
      <c r="AS114" s="12">
        <f t="shared" si="93"/>
        <v>-0.24699999999999989</v>
      </c>
      <c r="AT114" s="12">
        <f t="shared" si="94"/>
        <v>-1.953000000000003</v>
      </c>
      <c r="AU114" s="12">
        <f t="shared" si="95"/>
        <v>8.0360000000000014</v>
      </c>
      <c r="AV114" s="12">
        <f t="shared" si="96"/>
        <v>3.4029999999999987</v>
      </c>
      <c r="AW114" s="12">
        <f t="shared" si="97"/>
        <v>1.7689999999999984</v>
      </c>
      <c r="AX114" s="12">
        <f t="shared" si="98"/>
        <v>7.3019999999999925</v>
      </c>
      <c r="AY114" s="195">
        <f t="shared" si="74"/>
        <v>43191</v>
      </c>
      <c r="AZ114" s="11">
        <f t="shared" si="99"/>
        <v>7.4330070237094148E-3</v>
      </c>
      <c r="BA114" s="11">
        <f t="shared" si="100"/>
        <v>8.6812874861228462E-3</v>
      </c>
      <c r="BB114" s="11">
        <f t="shared" si="101"/>
        <v>-9.7867435158501603E-2</v>
      </c>
      <c r="BC114" s="11">
        <f t="shared" si="102"/>
        <v>2.2015552753257728E-2</v>
      </c>
      <c r="BD114" s="11">
        <f t="shared" si="103"/>
        <v>-1.7314985596750487E-2</v>
      </c>
      <c r="BE114" s="11">
        <f t="shared" si="104"/>
        <v>3.4774600598306948E-2</v>
      </c>
      <c r="BF114" s="11">
        <f t="shared" si="105"/>
        <v>4.3585223385781191E-2</v>
      </c>
      <c r="BG114" s="11">
        <f t="shared" si="106"/>
        <v>1.1434674474012585E-2</v>
      </c>
      <c r="BH114" s="11">
        <f t="shared" si="107"/>
        <v>8.433595110062253E-3</v>
      </c>
      <c r="BI114" s="11">
        <f t="shared" si="108"/>
        <v>4.5326561033511847E-2</v>
      </c>
      <c r="BJ114" s="11">
        <f t="shared" si="109"/>
        <v>1.9953993473492693E-2</v>
      </c>
      <c r="BK114" s="11">
        <f t="shared" si="110"/>
        <v>-9.3316410419130635E-2</v>
      </c>
      <c r="BL114" s="11">
        <f t="shared" si="111"/>
        <v>3.1966738508058201E-2</v>
      </c>
      <c r="BM114" s="11">
        <f t="shared" si="112"/>
        <v>3.581771359035546E-2</v>
      </c>
      <c r="BN114" s="11">
        <f t="shared" si="113"/>
        <v>6.9043865343596522E-2</v>
      </c>
      <c r="BO114" s="11">
        <f t="shared" si="114"/>
        <v>2.0089157594660456E-4</v>
      </c>
      <c r="BP114" s="11">
        <f t="shared" si="115"/>
        <v>6.4114501582910322E-3</v>
      </c>
      <c r="BQ114" s="11">
        <f t="shared" si="116"/>
        <v>4.6645359371854322E-2</v>
      </c>
      <c r="BR114" s="11">
        <f t="shared" si="117"/>
        <v>-4.4137093027410979E-3</v>
      </c>
      <c r="BS114" s="11">
        <f t="shared" si="118"/>
        <v>-3.3595376120275966E-2</v>
      </c>
      <c r="BT114" s="11">
        <f t="shared" si="119"/>
        <v>1.5981353761465034E-2</v>
      </c>
      <c r="BU114" s="11">
        <f t="shared" si="120"/>
        <v>6.6004616249975667E-2</v>
      </c>
      <c r="BV114" s="11">
        <f t="shared" si="121"/>
        <v>4.9173036831132722E-2</v>
      </c>
      <c r="BW114" s="11">
        <f t="shared" si="122"/>
        <v>4.4333270595663832E-2</v>
      </c>
    </row>
    <row r="115" spans="1:75" ht="18.75" x14ac:dyDescent="0.3">
      <c r="A115" s="195">
        <f t="shared" si="72"/>
        <v>43221</v>
      </c>
      <c r="B115" s="187">
        <v>1954.3879999999999</v>
      </c>
      <c r="C115" s="187">
        <v>1551.671</v>
      </c>
      <c r="D115" s="187">
        <v>30.895</v>
      </c>
      <c r="E115" s="187">
        <v>77.900999999999996</v>
      </c>
      <c r="F115" s="187">
        <v>93.603999999999999</v>
      </c>
      <c r="G115" s="187">
        <v>517.81299999999999</v>
      </c>
      <c r="H115" s="187">
        <v>79.108999999999995</v>
      </c>
      <c r="I115" s="187">
        <v>134.70400000000001</v>
      </c>
      <c r="J115" s="187">
        <v>26.28</v>
      </c>
      <c r="K115" s="187">
        <v>57.466999999999999</v>
      </c>
      <c r="L115" s="187">
        <v>38.255000000000003</v>
      </c>
      <c r="M115" s="187">
        <v>30.315000000000001</v>
      </c>
      <c r="N115" s="187">
        <v>243.79300000000001</v>
      </c>
      <c r="O115" s="187">
        <v>111.33799999999999</v>
      </c>
      <c r="P115" s="187">
        <v>114.765</v>
      </c>
      <c r="Q115" s="187">
        <v>101.279</v>
      </c>
      <c r="R115" s="187">
        <v>113.36199999999999</v>
      </c>
      <c r="S115" s="187">
        <v>81.766000000000005</v>
      </c>
      <c r="T115" s="187">
        <v>55.204999999999998</v>
      </c>
      <c r="U115" s="187">
        <v>55.884999999999998</v>
      </c>
      <c r="V115" s="187">
        <v>510.053</v>
      </c>
      <c r="W115" s="187">
        <v>54.465000000000003</v>
      </c>
      <c r="X115" s="187">
        <v>37.619</v>
      </c>
      <c r="Y115" s="188">
        <v>178.119</v>
      </c>
      <c r="Z115" s="195">
        <f t="shared" si="73"/>
        <v>43221</v>
      </c>
      <c r="AA115" s="12">
        <f t="shared" si="75"/>
        <v>8.6730000000000018</v>
      </c>
      <c r="AB115" s="12">
        <f t="shared" si="76"/>
        <v>13.122000000000071</v>
      </c>
      <c r="AC115" s="12">
        <f t="shared" si="77"/>
        <v>-1.8189999999999991</v>
      </c>
      <c r="AD115" s="12">
        <f t="shared" si="78"/>
        <v>0.74199999999999022</v>
      </c>
      <c r="AE115" s="12">
        <f t="shared" si="79"/>
        <v>-2.269999999999996</v>
      </c>
      <c r="AF115" s="12">
        <f t="shared" si="80"/>
        <v>12.772999999999968</v>
      </c>
      <c r="AG115" s="12">
        <f t="shared" si="81"/>
        <v>2.269999999999996</v>
      </c>
      <c r="AH115" s="12">
        <f t="shared" si="82"/>
        <v>-0.22100000000000364</v>
      </c>
      <c r="AI115" s="12">
        <f t="shared" si="83"/>
        <v>5.1000000000001933E-2</v>
      </c>
      <c r="AJ115" s="12">
        <f t="shared" si="84"/>
        <v>2.838000000000001</v>
      </c>
      <c r="AK115" s="12">
        <f t="shared" si="85"/>
        <v>0.68100000000000449</v>
      </c>
      <c r="AL115" s="12">
        <f t="shared" si="86"/>
        <v>-3.1900000000000013</v>
      </c>
      <c r="AM115" s="12">
        <f t="shared" si="87"/>
        <v>3.63900000000001</v>
      </c>
      <c r="AN115" s="12">
        <f t="shared" si="88"/>
        <v>1.5809999999999889</v>
      </c>
      <c r="AO115" s="12">
        <f t="shared" si="89"/>
        <v>7.6039999999999992</v>
      </c>
      <c r="AP115" s="12">
        <f t="shared" si="90"/>
        <v>-0.3370000000000033</v>
      </c>
      <c r="AQ115" s="12">
        <f t="shared" si="91"/>
        <v>1.597999999999999</v>
      </c>
      <c r="AR115" s="12">
        <f t="shared" si="92"/>
        <v>2.7150000000000034</v>
      </c>
      <c r="AS115" s="12">
        <f t="shared" si="93"/>
        <v>-0.80499999999999972</v>
      </c>
      <c r="AT115" s="12">
        <f t="shared" si="94"/>
        <v>-1.8990000000000009</v>
      </c>
      <c r="AU115" s="12">
        <f t="shared" si="95"/>
        <v>3.8179999999999836</v>
      </c>
      <c r="AV115" s="12">
        <f t="shared" si="96"/>
        <v>2.8600000000000065</v>
      </c>
      <c r="AW115" s="12">
        <f t="shared" si="97"/>
        <v>1.7379999999999995</v>
      </c>
      <c r="AX115" s="12">
        <f t="shared" si="98"/>
        <v>5.7290000000000134</v>
      </c>
      <c r="AY115" s="195">
        <f t="shared" si="74"/>
        <v>43221</v>
      </c>
      <c r="AZ115" s="11">
        <f t="shared" si="99"/>
        <v>4.4574873504084067E-3</v>
      </c>
      <c r="BA115" s="11">
        <f t="shared" si="100"/>
        <v>8.5288151368594356E-3</v>
      </c>
      <c r="BB115" s="11">
        <f t="shared" si="101"/>
        <v>-5.5603105703979971E-2</v>
      </c>
      <c r="BC115" s="11">
        <f t="shared" si="102"/>
        <v>9.616506175559536E-3</v>
      </c>
      <c r="BD115" s="11">
        <f t="shared" si="103"/>
        <v>-2.3676909276759028E-2</v>
      </c>
      <c r="BE115" s="11">
        <f t="shared" si="104"/>
        <v>2.5291066054173861E-2</v>
      </c>
      <c r="BF115" s="11">
        <f t="shared" si="105"/>
        <v>2.9542289722666926E-2</v>
      </c>
      <c r="BG115" s="11">
        <f t="shared" si="106"/>
        <v>-1.637947007596785E-3</v>
      </c>
      <c r="BH115" s="11">
        <f t="shared" si="107"/>
        <v>1.9444126729957212E-3</v>
      </c>
      <c r="BI115" s="11">
        <f t="shared" si="108"/>
        <v>5.1950429259184805E-2</v>
      </c>
      <c r="BJ115" s="11">
        <f t="shared" si="109"/>
        <v>1.8124234843242881E-2</v>
      </c>
      <c r="BK115" s="11">
        <f t="shared" si="110"/>
        <v>-9.5209670198477925E-2</v>
      </c>
      <c r="BL115" s="11">
        <f t="shared" si="111"/>
        <v>1.5152776968112125E-2</v>
      </c>
      <c r="BM115" s="11">
        <f t="shared" si="112"/>
        <v>1.4404548229270064E-2</v>
      </c>
      <c r="BN115" s="11">
        <f t="shared" si="113"/>
        <v>7.0958651001763684E-2</v>
      </c>
      <c r="BO115" s="11">
        <f t="shared" si="114"/>
        <v>-3.3164068650606282E-3</v>
      </c>
      <c r="BP115" s="11">
        <f t="shared" si="115"/>
        <v>1.4297985039905425E-2</v>
      </c>
      <c r="BQ115" s="11">
        <f t="shared" si="116"/>
        <v>3.434491657284533E-2</v>
      </c>
      <c r="BR115" s="11">
        <f t="shared" si="117"/>
        <v>-1.4372433494018955E-2</v>
      </c>
      <c r="BS115" s="11">
        <f t="shared" si="118"/>
        <v>-3.2863768517236602E-2</v>
      </c>
      <c r="BT115" s="11">
        <f t="shared" si="119"/>
        <v>7.541951860301932E-3</v>
      </c>
      <c r="BU115" s="11">
        <f t="shared" si="120"/>
        <v>5.5420986338533318E-2</v>
      </c>
      <c r="BV115" s="11">
        <f t="shared" si="121"/>
        <v>4.8437891920515064E-2</v>
      </c>
      <c r="BW115" s="11">
        <f t="shared" si="122"/>
        <v>3.3232786124485214E-2</v>
      </c>
    </row>
    <row r="116" spans="1:75" ht="18.75" x14ac:dyDescent="0.3">
      <c r="A116" s="195">
        <f t="shared" si="72"/>
        <v>43252</v>
      </c>
      <c r="B116" s="187">
        <v>1941.223</v>
      </c>
      <c r="C116" s="187">
        <v>1545.7850000000001</v>
      </c>
      <c r="D116" s="187">
        <v>30.506</v>
      </c>
      <c r="E116" s="187">
        <v>77.546000000000006</v>
      </c>
      <c r="F116" s="187">
        <v>93.891000000000005</v>
      </c>
      <c r="G116" s="187">
        <v>514.67399999999998</v>
      </c>
      <c r="H116" s="187">
        <v>78.701999999999998</v>
      </c>
      <c r="I116" s="187">
        <v>133.886</v>
      </c>
      <c r="J116" s="187">
        <v>26.148</v>
      </c>
      <c r="K116" s="187">
        <v>57.758000000000003</v>
      </c>
      <c r="L116" s="187">
        <v>38.069000000000003</v>
      </c>
      <c r="M116" s="187">
        <v>29.076000000000001</v>
      </c>
      <c r="N116" s="187">
        <v>241.857</v>
      </c>
      <c r="O116" s="187">
        <v>110.458</v>
      </c>
      <c r="P116" s="187">
        <v>114.107</v>
      </c>
      <c r="Q116" s="187">
        <v>100.30800000000001</v>
      </c>
      <c r="R116" s="187">
        <v>112.66800000000001</v>
      </c>
      <c r="S116" s="187">
        <v>81.111999999999995</v>
      </c>
      <c r="T116" s="187">
        <v>54.593000000000004</v>
      </c>
      <c r="U116" s="187">
        <v>54.929000000000002</v>
      </c>
      <c r="V116" s="187">
        <v>507.73200000000003</v>
      </c>
      <c r="W116" s="187">
        <v>54.377000000000002</v>
      </c>
      <c r="X116" s="187">
        <v>36.494</v>
      </c>
      <c r="Y116" s="188">
        <v>179.626</v>
      </c>
      <c r="Z116" s="195">
        <f t="shared" si="73"/>
        <v>43252</v>
      </c>
      <c r="AA116" s="12">
        <f t="shared" si="75"/>
        <v>-4.2270000000000891</v>
      </c>
      <c r="AB116" s="12">
        <f t="shared" si="76"/>
        <v>8.0650000000000546</v>
      </c>
      <c r="AC116" s="12">
        <f t="shared" si="77"/>
        <v>-1.9429999999999978</v>
      </c>
      <c r="AD116" s="12">
        <f t="shared" si="78"/>
        <v>-0.12800000000000011</v>
      </c>
      <c r="AE116" s="12">
        <f t="shared" si="79"/>
        <v>-2.320999999999998</v>
      </c>
      <c r="AF116" s="12">
        <f t="shared" si="80"/>
        <v>9.7159999999999513</v>
      </c>
      <c r="AG116" s="12">
        <f t="shared" si="81"/>
        <v>1.679000000000002</v>
      </c>
      <c r="AH116" s="12">
        <f t="shared" si="82"/>
        <v>-1.0060000000000002</v>
      </c>
      <c r="AI116" s="12">
        <f t="shared" si="83"/>
        <v>-0.27299999999999969</v>
      </c>
      <c r="AJ116" s="12">
        <f t="shared" si="84"/>
        <v>2.6870000000000047</v>
      </c>
      <c r="AK116" s="12">
        <f t="shared" si="85"/>
        <v>0.45200000000000529</v>
      </c>
      <c r="AL116" s="12">
        <f t="shared" si="86"/>
        <v>-3.1159999999999997</v>
      </c>
      <c r="AM116" s="12">
        <f t="shared" si="87"/>
        <v>1.7040000000000077</v>
      </c>
      <c r="AN116" s="12">
        <f t="shared" si="88"/>
        <v>-0.25199999999999534</v>
      </c>
      <c r="AO116" s="12">
        <f t="shared" si="89"/>
        <v>6.4909999999999997</v>
      </c>
      <c r="AP116" s="12">
        <f t="shared" si="90"/>
        <v>-1.0969999999999942</v>
      </c>
      <c r="AQ116" s="12">
        <f t="shared" si="91"/>
        <v>-0.27199999999999136</v>
      </c>
      <c r="AR116" s="12">
        <f t="shared" si="92"/>
        <v>1.0959999999999894</v>
      </c>
      <c r="AS116" s="12">
        <f t="shared" si="93"/>
        <v>-1.5529999999999973</v>
      </c>
      <c r="AT116" s="12">
        <f t="shared" si="94"/>
        <v>-2.1039999999999992</v>
      </c>
      <c r="AU116" s="12">
        <f t="shared" si="95"/>
        <v>2.5250000000000341</v>
      </c>
      <c r="AV116" s="12">
        <f t="shared" si="96"/>
        <v>1.9450000000000003</v>
      </c>
      <c r="AW116" s="12">
        <f t="shared" si="97"/>
        <v>0.70199999999999818</v>
      </c>
      <c r="AX116" s="12">
        <f t="shared" si="98"/>
        <v>4.396000000000015</v>
      </c>
      <c r="AY116" s="195">
        <f t="shared" si="74"/>
        <v>43252</v>
      </c>
      <c r="AZ116" s="11">
        <f t="shared" si="99"/>
        <v>-2.1727620858927876E-3</v>
      </c>
      <c r="BA116" s="11">
        <f t="shared" si="100"/>
        <v>5.244777982987836E-3</v>
      </c>
      <c r="BB116" s="11">
        <f t="shared" si="101"/>
        <v>-5.9878578692717732E-2</v>
      </c>
      <c r="BC116" s="11">
        <f t="shared" si="102"/>
        <v>-1.647913072585383E-3</v>
      </c>
      <c r="BD116" s="11">
        <f t="shared" si="103"/>
        <v>-2.4123809919760486E-2</v>
      </c>
      <c r="BE116" s="11">
        <f t="shared" si="104"/>
        <v>1.9241204218964691E-2</v>
      </c>
      <c r="BF116" s="11">
        <f t="shared" si="105"/>
        <v>2.1798683510120487E-2</v>
      </c>
      <c r="BG116" s="11">
        <f t="shared" si="106"/>
        <v>-7.4578181063369442E-3</v>
      </c>
      <c r="BH116" s="11">
        <f t="shared" si="107"/>
        <v>-1.0332689905756753E-2</v>
      </c>
      <c r="BI116" s="11">
        <f t="shared" si="108"/>
        <v>4.8791559986199662E-2</v>
      </c>
      <c r="BJ116" s="11">
        <f t="shared" si="109"/>
        <v>1.2015843900364365E-2</v>
      </c>
      <c r="BK116" s="11">
        <f t="shared" si="110"/>
        <v>-9.6794234592445294E-2</v>
      </c>
      <c r="BL116" s="11">
        <f t="shared" si="111"/>
        <v>7.0954766336461805E-3</v>
      </c>
      <c r="BM116" s="11">
        <f t="shared" si="112"/>
        <v>-2.2762171438893697E-3</v>
      </c>
      <c r="BN116" s="11">
        <f t="shared" si="113"/>
        <v>6.031630984240266E-2</v>
      </c>
      <c r="BO116" s="11">
        <f t="shared" si="114"/>
        <v>-1.081800700162705E-2</v>
      </c>
      <c r="BP116" s="11">
        <f t="shared" si="115"/>
        <v>-2.408358420400103E-3</v>
      </c>
      <c r="BQ116" s="11">
        <f t="shared" si="116"/>
        <v>1.3697260547890222E-2</v>
      </c>
      <c r="BR116" s="11">
        <f t="shared" si="117"/>
        <v>-2.7660029209560788E-2</v>
      </c>
      <c r="BS116" s="11">
        <f t="shared" si="118"/>
        <v>-3.6890922799081238E-2</v>
      </c>
      <c r="BT116" s="11">
        <f t="shared" si="119"/>
        <v>4.9979513347995219E-3</v>
      </c>
      <c r="BU116" s="11">
        <f t="shared" si="120"/>
        <v>3.7095666768385716E-2</v>
      </c>
      <c r="BV116" s="11">
        <f t="shared" si="121"/>
        <v>1.9613321412606188E-2</v>
      </c>
      <c r="BW116" s="11">
        <f t="shared" si="122"/>
        <v>2.5087028476859174E-2</v>
      </c>
    </row>
    <row r="117" spans="1:75" ht="18.75" x14ac:dyDescent="0.3">
      <c r="A117" s="195">
        <f t="shared" si="72"/>
        <v>43282</v>
      </c>
      <c r="B117" s="187">
        <v>1940.559</v>
      </c>
      <c r="C117" s="187">
        <v>1545.078</v>
      </c>
      <c r="D117" s="187">
        <v>30.303999999999998</v>
      </c>
      <c r="E117" s="187">
        <v>76.653999999999996</v>
      </c>
      <c r="F117" s="187">
        <v>94.307000000000002</v>
      </c>
      <c r="G117" s="187">
        <v>514.68899999999996</v>
      </c>
      <c r="H117" s="187">
        <v>78.138000000000005</v>
      </c>
      <c r="I117" s="187">
        <v>134.53399999999999</v>
      </c>
      <c r="J117" s="187">
        <v>25.962</v>
      </c>
      <c r="K117" s="187">
        <v>57.753</v>
      </c>
      <c r="L117" s="187">
        <v>37.909999999999997</v>
      </c>
      <c r="M117" s="187">
        <v>28.611999999999998</v>
      </c>
      <c r="N117" s="187">
        <v>243.18299999999999</v>
      </c>
      <c r="O117" s="187">
        <v>109.755</v>
      </c>
      <c r="P117" s="187">
        <v>114.854</v>
      </c>
      <c r="Q117" s="187">
        <v>101.369</v>
      </c>
      <c r="R117" s="187">
        <v>113.083</v>
      </c>
      <c r="S117" s="187">
        <v>80.67</v>
      </c>
      <c r="T117" s="187">
        <v>53.948999999999998</v>
      </c>
      <c r="U117" s="187">
        <v>54.64</v>
      </c>
      <c r="V117" s="187">
        <v>505.74</v>
      </c>
      <c r="W117" s="187">
        <v>54.493000000000002</v>
      </c>
      <c r="X117" s="187">
        <v>36.457000000000001</v>
      </c>
      <c r="Y117" s="188">
        <v>181.191</v>
      </c>
      <c r="Z117" s="195">
        <f t="shared" si="73"/>
        <v>43282</v>
      </c>
      <c r="AA117" s="12">
        <f t="shared" si="75"/>
        <v>-5.7970000000000255</v>
      </c>
      <c r="AB117" s="12">
        <f t="shared" si="76"/>
        <v>2.0489999999999782</v>
      </c>
      <c r="AC117" s="12">
        <f t="shared" si="77"/>
        <v>-1.907</v>
      </c>
      <c r="AD117" s="12">
        <f t="shared" si="78"/>
        <v>-1.402000000000001</v>
      </c>
      <c r="AE117" s="12">
        <f t="shared" si="79"/>
        <v>-1.9470000000000027</v>
      </c>
      <c r="AF117" s="12">
        <f t="shared" si="80"/>
        <v>7.8759999999999764</v>
      </c>
      <c r="AG117" s="12">
        <f t="shared" si="81"/>
        <v>0.94500000000000739</v>
      </c>
      <c r="AH117" s="12">
        <f t="shared" si="82"/>
        <v>-2.4000000000000909E-2</v>
      </c>
      <c r="AI117" s="12">
        <f t="shared" si="83"/>
        <v>-0.74599999999999866</v>
      </c>
      <c r="AJ117" s="12">
        <f t="shared" si="84"/>
        <v>2.7010000000000005</v>
      </c>
      <c r="AK117" s="12">
        <f t="shared" si="85"/>
        <v>0.20999999999999375</v>
      </c>
      <c r="AL117" s="12">
        <f t="shared" si="86"/>
        <v>-2.1330000000000027</v>
      </c>
      <c r="AM117" s="12">
        <f t="shared" si="87"/>
        <v>2.6519999999999868</v>
      </c>
      <c r="AN117" s="12">
        <f t="shared" si="88"/>
        <v>-0.34100000000000819</v>
      </c>
      <c r="AO117" s="12">
        <f t="shared" si="89"/>
        <v>6.0630000000000024</v>
      </c>
      <c r="AP117" s="12">
        <f t="shared" si="90"/>
        <v>-0.4620000000000033</v>
      </c>
      <c r="AQ117" s="12">
        <f t="shared" si="91"/>
        <v>-1.5439999999999969</v>
      </c>
      <c r="AR117" s="12">
        <f t="shared" si="92"/>
        <v>1.2540000000000049</v>
      </c>
      <c r="AS117" s="12">
        <f t="shared" si="93"/>
        <v>-2.0519999999999996</v>
      </c>
      <c r="AT117" s="12">
        <f t="shared" si="94"/>
        <v>-2.0769999999999982</v>
      </c>
      <c r="AU117" s="12">
        <f t="shared" si="95"/>
        <v>1.6759999999999877</v>
      </c>
      <c r="AV117" s="12">
        <f t="shared" si="96"/>
        <v>1.5040000000000049</v>
      </c>
      <c r="AW117" s="12">
        <f t="shared" si="97"/>
        <v>0.32900000000000063</v>
      </c>
      <c r="AX117" s="12">
        <f t="shared" si="98"/>
        <v>5.8789999999999907</v>
      </c>
      <c r="AY117" s="195">
        <f t="shared" si="74"/>
        <v>43282</v>
      </c>
      <c r="AZ117" s="11">
        <f t="shared" si="99"/>
        <v>-2.9783862767139846E-3</v>
      </c>
      <c r="BA117" s="11">
        <f t="shared" si="100"/>
        <v>1.3279076413987845E-3</v>
      </c>
      <c r="BB117" s="11">
        <f t="shared" si="101"/>
        <v>-5.9203377728105355E-2</v>
      </c>
      <c r="BC117" s="11">
        <f t="shared" si="102"/>
        <v>-1.796146356462025E-2</v>
      </c>
      <c r="BD117" s="11">
        <f t="shared" si="103"/>
        <v>-2.022773079560336E-2</v>
      </c>
      <c r="BE117" s="11">
        <f t="shared" si="104"/>
        <v>1.5540248572945004E-2</v>
      </c>
      <c r="BF117" s="11">
        <f t="shared" si="105"/>
        <v>1.2242042672263143E-2</v>
      </c>
      <c r="BG117" s="11">
        <f t="shared" si="106"/>
        <v>-1.7836174735064159E-4</v>
      </c>
      <c r="BH117" s="11">
        <f t="shared" si="107"/>
        <v>-2.7931705855923306E-2</v>
      </c>
      <c r="BI117" s="11">
        <f t="shared" si="108"/>
        <v>4.9062704352248687E-2</v>
      </c>
      <c r="BJ117" s="11">
        <f t="shared" si="109"/>
        <v>5.5702917771882632E-3</v>
      </c>
      <c r="BK117" s="11">
        <f t="shared" si="110"/>
        <v>-6.937713449341365E-2</v>
      </c>
      <c r="BL117" s="11">
        <f t="shared" si="111"/>
        <v>1.1025605847063247E-2</v>
      </c>
      <c r="BM117" s="11">
        <f t="shared" si="112"/>
        <v>-3.097296904519764E-3</v>
      </c>
      <c r="BN117" s="11">
        <f t="shared" si="113"/>
        <v>5.5730713018540268E-2</v>
      </c>
      <c r="BO117" s="11">
        <f t="shared" si="114"/>
        <v>-4.5369288330665558E-3</v>
      </c>
      <c r="BP117" s="11">
        <f t="shared" si="115"/>
        <v>-1.3469775881773005E-2</v>
      </c>
      <c r="BQ117" s="11">
        <f t="shared" si="116"/>
        <v>1.5790268963433052E-2</v>
      </c>
      <c r="BR117" s="11">
        <f t="shared" si="117"/>
        <v>-3.6642202817806835E-2</v>
      </c>
      <c r="BS117" s="11">
        <f t="shared" si="118"/>
        <v>-3.6620413632596938E-2</v>
      </c>
      <c r="BT117" s="11">
        <f t="shared" si="119"/>
        <v>3.3249746063992447E-3</v>
      </c>
      <c r="BU117" s="11">
        <f t="shared" si="120"/>
        <v>2.8383249353639561E-2</v>
      </c>
      <c r="BV117" s="11">
        <f t="shared" si="121"/>
        <v>9.1065101860052788E-3</v>
      </c>
      <c r="BW117" s="11">
        <f t="shared" si="122"/>
        <v>3.3534498494113274E-2</v>
      </c>
    </row>
    <row r="118" spans="1:75" ht="18.75" x14ac:dyDescent="0.3">
      <c r="A118" s="195">
        <f t="shared" si="72"/>
        <v>43313</v>
      </c>
      <c r="B118" s="187">
        <v>1937.1369999999999</v>
      </c>
      <c r="C118" s="187">
        <v>1544.4459999999999</v>
      </c>
      <c r="D118" s="187">
        <v>29.782</v>
      </c>
      <c r="E118" s="187">
        <v>75.825999999999993</v>
      </c>
      <c r="F118" s="187">
        <v>95.441000000000003</v>
      </c>
      <c r="G118" s="187">
        <v>512.26900000000001</v>
      </c>
      <c r="H118" s="187">
        <v>78.216999999999999</v>
      </c>
      <c r="I118" s="187">
        <v>134.50800000000001</v>
      </c>
      <c r="J118" s="187">
        <v>25.901</v>
      </c>
      <c r="K118" s="187">
        <v>59.804000000000002</v>
      </c>
      <c r="L118" s="187">
        <v>37.994999999999997</v>
      </c>
      <c r="M118" s="187">
        <v>28.471</v>
      </c>
      <c r="N118" s="187">
        <v>243.17099999999999</v>
      </c>
      <c r="O118" s="187">
        <v>107.782</v>
      </c>
      <c r="P118" s="187">
        <v>115.75700000000001</v>
      </c>
      <c r="Q118" s="187">
        <v>100.971</v>
      </c>
      <c r="R118" s="187">
        <v>113.55800000000001</v>
      </c>
      <c r="S118" s="187">
        <v>80.846000000000004</v>
      </c>
      <c r="T118" s="187">
        <v>53.421999999999997</v>
      </c>
      <c r="U118" s="187">
        <v>55.183999999999997</v>
      </c>
      <c r="V118" s="187">
        <v>509.733</v>
      </c>
      <c r="W118" s="187">
        <v>54.350999999999999</v>
      </c>
      <c r="X118" s="187">
        <v>36.469000000000001</v>
      </c>
      <c r="Y118" s="188">
        <v>180.53299999999999</v>
      </c>
      <c r="Z118" s="195">
        <f t="shared" si="73"/>
        <v>43313</v>
      </c>
      <c r="AA118" s="12">
        <f t="shared" si="75"/>
        <v>-11.506000000000085</v>
      </c>
      <c r="AB118" s="12">
        <f t="shared" si="76"/>
        <v>-2.7880000000000109</v>
      </c>
      <c r="AC118" s="12">
        <f t="shared" si="77"/>
        <v>-2.1009999999999991</v>
      </c>
      <c r="AD118" s="12">
        <f t="shared" si="78"/>
        <v>-2.6290000000000049</v>
      </c>
      <c r="AE118" s="12">
        <f t="shared" si="79"/>
        <v>-1.554000000000002</v>
      </c>
      <c r="AF118" s="12">
        <f t="shared" si="80"/>
        <v>4.2049999999999841</v>
      </c>
      <c r="AG118" s="12">
        <f t="shared" si="81"/>
        <v>0.77200000000000557</v>
      </c>
      <c r="AH118" s="12">
        <f t="shared" si="82"/>
        <v>-1.1970000000000027</v>
      </c>
      <c r="AI118" s="12">
        <f t="shared" si="83"/>
        <v>-1.1280000000000001</v>
      </c>
      <c r="AJ118" s="12">
        <f t="shared" si="84"/>
        <v>2.1510000000000034</v>
      </c>
      <c r="AK118" s="12">
        <f t="shared" si="85"/>
        <v>0.22299999999999898</v>
      </c>
      <c r="AL118" s="12">
        <f t="shared" si="86"/>
        <v>-1.0219999999999985</v>
      </c>
      <c r="AM118" s="12">
        <f t="shared" si="87"/>
        <v>2.429000000000002</v>
      </c>
      <c r="AN118" s="12">
        <f t="shared" si="88"/>
        <v>0.28000000000000114</v>
      </c>
      <c r="AO118" s="12">
        <f t="shared" si="89"/>
        <v>6.0829999999999984</v>
      </c>
      <c r="AP118" s="12">
        <f t="shared" si="90"/>
        <v>-1.0409999999999968</v>
      </c>
      <c r="AQ118" s="12">
        <f t="shared" si="91"/>
        <v>8.9000000000012847E-2</v>
      </c>
      <c r="AR118" s="12">
        <f t="shared" si="92"/>
        <v>0.94700000000000273</v>
      </c>
      <c r="AS118" s="12">
        <f t="shared" si="93"/>
        <v>-2.5510000000000019</v>
      </c>
      <c r="AT118" s="12">
        <f t="shared" si="94"/>
        <v>-1.7250000000000014</v>
      </c>
      <c r="AU118" s="12">
        <f t="shared" si="95"/>
        <v>4.2250000000000227</v>
      </c>
      <c r="AV118" s="12">
        <f t="shared" si="96"/>
        <v>0.85999999999999943</v>
      </c>
      <c r="AW118" s="12">
        <f t="shared" si="97"/>
        <v>-0.20899999999999608</v>
      </c>
      <c r="AX118" s="12">
        <f t="shared" si="98"/>
        <v>7.6339999999999861</v>
      </c>
      <c r="AY118" s="195">
        <f t="shared" si="74"/>
        <v>43313</v>
      </c>
      <c r="AZ118" s="11">
        <f t="shared" si="99"/>
        <v>-5.904621831705481E-3</v>
      </c>
      <c r="BA118" s="11">
        <f t="shared" si="100"/>
        <v>-1.8019252420771181E-3</v>
      </c>
      <c r="BB118" s="11">
        <f t="shared" si="101"/>
        <v>-6.5897186588463996E-2</v>
      </c>
      <c r="BC118" s="11">
        <f t="shared" si="102"/>
        <v>-3.3509655216366174E-2</v>
      </c>
      <c r="BD118" s="11">
        <f t="shared" si="103"/>
        <v>-1.6021444404350715E-2</v>
      </c>
      <c r="BE118" s="11">
        <f t="shared" si="104"/>
        <v>8.2765163443976331E-3</v>
      </c>
      <c r="BF118" s="11">
        <f t="shared" si="105"/>
        <v>9.968364645877692E-3</v>
      </c>
      <c r="BG118" s="11">
        <f t="shared" si="106"/>
        <v>-8.8206035149773765E-3</v>
      </c>
      <c r="BH118" s="11">
        <f t="shared" si="107"/>
        <v>-4.1732953494394875E-2</v>
      </c>
      <c r="BI118" s="11">
        <f t="shared" si="108"/>
        <v>3.7309420151596662E-2</v>
      </c>
      <c r="BJ118" s="11">
        <f t="shared" si="109"/>
        <v>5.9038441173355771E-3</v>
      </c>
      <c r="BK118" s="11">
        <f t="shared" si="110"/>
        <v>-3.4652290373986983E-2</v>
      </c>
      <c r="BL118" s="11">
        <f t="shared" si="111"/>
        <v>1.0089639531116301E-2</v>
      </c>
      <c r="BM118" s="11">
        <f t="shared" si="112"/>
        <v>2.604602705065906E-3</v>
      </c>
      <c r="BN118" s="11">
        <f t="shared" si="113"/>
        <v>5.5464376242318147E-2</v>
      </c>
      <c r="BO118" s="11">
        <f t="shared" si="114"/>
        <v>-1.0204681802140847E-2</v>
      </c>
      <c r="BP118" s="11">
        <f t="shared" si="115"/>
        <v>7.8435519833619516E-4</v>
      </c>
      <c r="BQ118" s="11">
        <f t="shared" si="116"/>
        <v>1.1852463735466001E-2</v>
      </c>
      <c r="BR118" s="11">
        <f t="shared" si="117"/>
        <v>-4.5575545352223412E-2</v>
      </c>
      <c r="BS118" s="11">
        <f t="shared" si="118"/>
        <v>-3.0311550018450539E-2</v>
      </c>
      <c r="BT118" s="11">
        <f t="shared" si="119"/>
        <v>8.3579290535462647E-3</v>
      </c>
      <c r="BU118" s="11">
        <f t="shared" si="120"/>
        <v>1.6077470976425978E-2</v>
      </c>
      <c r="BV118" s="11">
        <f t="shared" si="121"/>
        <v>-5.6982387262117795E-3</v>
      </c>
      <c r="BW118" s="11">
        <f t="shared" si="122"/>
        <v>4.4152944782792192E-2</v>
      </c>
    </row>
    <row r="119" spans="1:75" ht="18.75" x14ac:dyDescent="0.3">
      <c r="A119" s="195">
        <f t="shared" si="72"/>
        <v>43344</v>
      </c>
      <c r="B119" s="187">
        <v>1929.1410000000001</v>
      </c>
      <c r="C119" s="187">
        <v>1538.239</v>
      </c>
      <c r="D119" s="187">
        <v>29.221</v>
      </c>
      <c r="E119" s="187">
        <v>74.706999999999994</v>
      </c>
      <c r="F119" s="187">
        <v>96.221999999999994</v>
      </c>
      <c r="G119" s="187">
        <v>509.63600000000002</v>
      </c>
      <c r="H119" s="187">
        <v>78.363</v>
      </c>
      <c r="I119" s="187">
        <v>134.755</v>
      </c>
      <c r="J119" s="187">
        <v>25.414999999999999</v>
      </c>
      <c r="K119" s="187">
        <v>61.345999999999997</v>
      </c>
      <c r="L119" s="187">
        <v>37.597000000000001</v>
      </c>
      <c r="M119" s="187">
        <v>28.114999999999998</v>
      </c>
      <c r="N119" s="187">
        <v>241.25299999999999</v>
      </c>
      <c r="O119" s="187">
        <v>102.503</v>
      </c>
      <c r="P119" s="187">
        <v>115.273</v>
      </c>
      <c r="Q119" s="187">
        <v>99.905000000000001</v>
      </c>
      <c r="R119" s="187">
        <v>115.938</v>
      </c>
      <c r="S119" s="187">
        <v>80.501000000000005</v>
      </c>
      <c r="T119" s="187">
        <v>53.104999999999997</v>
      </c>
      <c r="U119" s="187">
        <v>55.082999999999998</v>
      </c>
      <c r="V119" s="187">
        <v>506.78699999999998</v>
      </c>
      <c r="W119" s="187">
        <v>53.994</v>
      </c>
      <c r="X119" s="187">
        <v>36.338999999999999</v>
      </c>
      <c r="Y119" s="188">
        <v>176.40899999999999</v>
      </c>
      <c r="Z119" s="195">
        <f t="shared" si="73"/>
        <v>43344</v>
      </c>
      <c r="AA119" s="12">
        <f t="shared" si="75"/>
        <v>-22.65099999999984</v>
      </c>
      <c r="AB119" s="12">
        <f t="shared" si="76"/>
        <v>-7.43100000000004</v>
      </c>
      <c r="AC119" s="12">
        <f t="shared" si="77"/>
        <v>-2.1389999999999993</v>
      </c>
      <c r="AD119" s="12">
        <f t="shared" si="78"/>
        <v>-3.5710000000000122</v>
      </c>
      <c r="AE119" s="12">
        <f t="shared" si="79"/>
        <v>-1.2510000000000048</v>
      </c>
      <c r="AF119" s="12">
        <f t="shared" si="80"/>
        <v>-0.52400000000000091</v>
      </c>
      <c r="AG119" s="12">
        <f t="shared" si="81"/>
        <v>0.32699999999999818</v>
      </c>
      <c r="AH119" s="12">
        <f t="shared" si="82"/>
        <v>-4.5409999999999968</v>
      </c>
      <c r="AI119" s="12">
        <f t="shared" si="83"/>
        <v>-1.5240000000000009</v>
      </c>
      <c r="AJ119" s="12">
        <f t="shared" si="84"/>
        <v>1.8339999999999961</v>
      </c>
      <c r="AK119" s="12">
        <f t="shared" si="85"/>
        <v>0.13499999999999801</v>
      </c>
      <c r="AL119" s="12">
        <f t="shared" si="86"/>
        <v>-0.91300000000000026</v>
      </c>
      <c r="AM119" s="12">
        <f t="shared" si="87"/>
        <v>1.6999999999999886</v>
      </c>
      <c r="AN119" s="12">
        <f t="shared" si="88"/>
        <v>-1.099999999999568E-2</v>
      </c>
      <c r="AO119" s="12">
        <f t="shared" si="89"/>
        <v>5.367999999999995</v>
      </c>
      <c r="AP119" s="12">
        <f t="shared" si="90"/>
        <v>-1.2909999999999968</v>
      </c>
      <c r="AQ119" s="12">
        <f t="shared" si="91"/>
        <v>-1.2669999999999959</v>
      </c>
      <c r="AR119" s="12">
        <f t="shared" si="92"/>
        <v>-0.23599999999999</v>
      </c>
      <c r="AS119" s="12">
        <f t="shared" si="93"/>
        <v>-2.6159999999999997</v>
      </c>
      <c r="AT119" s="12">
        <f t="shared" si="94"/>
        <v>-2.1640000000000015</v>
      </c>
      <c r="AU119" s="12">
        <f t="shared" si="95"/>
        <v>-0.34700000000003683</v>
      </c>
      <c r="AV119" s="12">
        <f t="shared" si="96"/>
        <v>0.14200000000000301</v>
      </c>
      <c r="AW119" s="12">
        <f t="shared" si="97"/>
        <v>-0.78699999999999903</v>
      </c>
      <c r="AX119" s="12">
        <f t="shared" si="98"/>
        <v>3.1299999999999955</v>
      </c>
      <c r="AY119" s="195">
        <f t="shared" si="74"/>
        <v>43344</v>
      </c>
      <c r="AZ119" s="11">
        <f t="shared" si="99"/>
        <v>-1.1605232524777187E-2</v>
      </c>
      <c r="BA119" s="11">
        <f t="shared" si="100"/>
        <v>-4.8076238783181235E-3</v>
      </c>
      <c r="BB119" s="11">
        <f t="shared" si="101"/>
        <v>-6.8207908163265274E-2</v>
      </c>
      <c r="BC119" s="11">
        <f t="shared" si="102"/>
        <v>-4.5619458851784866E-2</v>
      </c>
      <c r="BD119" s="11">
        <f t="shared" si="103"/>
        <v>-1.2834323351081922E-2</v>
      </c>
      <c r="BE119" s="11">
        <f t="shared" si="104"/>
        <v>-1.0271287439235222E-3</v>
      </c>
      <c r="BF119" s="11">
        <f t="shared" si="105"/>
        <v>4.1903736736890185E-3</v>
      </c>
      <c r="BG119" s="11">
        <f t="shared" si="106"/>
        <v>-3.2599643923730715E-2</v>
      </c>
      <c r="BH119" s="11">
        <f t="shared" si="107"/>
        <v>-5.6572255837261998E-2</v>
      </c>
      <c r="BI119" s="11">
        <f t="shared" si="108"/>
        <v>3.0817314155128228E-2</v>
      </c>
      <c r="BJ119" s="11">
        <f t="shared" si="109"/>
        <v>3.6036517003896762E-3</v>
      </c>
      <c r="BK119" s="11">
        <f t="shared" si="110"/>
        <v>-3.1452390795094431E-2</v>
      </c>
      <c r="BL119" s="11">
        <f t="shared" si="111"/>
        <v>7.096550658935552E-3</v>
      </c>
      <c r="BM119" s="11">
        <f t="shared" si="112"/>
        <v>-1.0730241723078127E-4</v>
      </c>
      <c r="BN119" s="11">
        <f t="shared" si="113"/>
        <v>4.8842181884354519E-2</v>
      </c>
      <c r="BO119" s="11">
        <f t="shared" si="114"/>
        <v>-1.2757421241946343E-2</v>
      </c>
      <c r="BP119" s="11">
        <f t="shared" si="115"/>
        <v>-1.081011902222595E-2</v>
      </c>
      <c r="BQ119" s="11">
        <f t="shared" si="116"/>
        <v>-2.9230712065099196E-3</v>
      </c>
      <c r="BR119" s="11">
        <f t="shared" si="117"/>
        <v>-4.694818829525671E-2</v>
      </c>
      <c r="BS119" s="11">
        <f t="shared" si="118"/>
        <v>-3.7801107481614804E-2</v>
      </c>
      <c r="BT119" s="11">
        <f t="shared" si="119"/>
        <v>-6.8423730217270773E-4</v>
      </c>
      <c r="BU119" s="11">
        <f t="shared" si="120"/>
        <v>2.6368565698582369E-3</v>
      </c>
      <c r="BV119" s="11">
        <f t="shared" si="121"/>
        <v>-2.1198082206539848E-2</v>
      </c>
      <c r="BW119" s="11">
        <f t="shared" si="122"/>
        <v>1.8063354474575632E-2</v>
      </c>
    </row>
    <row r="120" spans="1:75" ht="18.75" x14ac:dyDescent="0.3">
      <c r="A120" s="195">
        <f t="shared" si="72"/>
        <v>43374</v>
      </c>
      <c r="B120" s="187">
        <v>1931.94</v>
      </c>
      <c r="C120" s="187">
        <v>1541.0909999999999</v>
      </c>
      <c r="D120" s="187">
        <v>29.094999999999999</v>
      </c>
      <c r="E120" s="187">
        <v>74.302999999999997</v>
      </c>
      <c r="F120" s="187">
        <v>95.891999999999996</v>
      </c>
      <c r="G120" s="187">
        <v>509.50099999999998</v>
      </c>
      <c r="H120" s="187">
        <v>79.191999999999993</v>
      </c>
      <c r="I120" s="187">
        <v>142.73699999999999</v>
      </c>
      <c r="J120" s="187">
        <v>25.074000000000002</v>
      </c>
      <c r="K120" s="187">
        <v>62.677</v>
      </c>
      <c r="L120" s="187">
        <v>37.396999999999998</v>
      </c>
      <c r="M120" s="187">
        <v>28.08</v>
      </c>
      <c r="N120" s="187">
        <v>242.149</v>
      </c>
      <c r="O120" s="187">
        <v>98.76</v>
      </c>
      <c r="P120" s="187">
        <v>115.892</v>
      </c>
      <c r="Q120" s="187">
        <v>99.596000000000004</v>
      </c>
      <c r="R120" s="187">
        <v>118.904</v>
      </c>
      <c r="S120" s="187">
        <v>80.914000000000001</v>
      </c>
      <c r="T120" s="187">
        <v>52.944000000000003</v>
      </c>
      <c r="U120" s="187">
        <v>55.850999999999999</v>
      </c>
      <c r="V120" s="187">
        <v>507.27600000000001</v>
      </c>
      <c r="W120" s="187">
        <v>53.218000000000004</v>
      </c>
      <c r="X120" s="187">
        <v>36.177999999999997</v>
      </c>
      <c r="Y120" s="188">
        <v>174.53200000000001</v>
      </c>
      <c r="Z120" s="195">
        <f t="shared" si="73"/>
        <v>43374</v>
      </c>
      <c r="AA120" s="12">
        <f t="shared" si="75"/>
        <v>-32.267000000000053</v>
      </c>
      <c r="AB120" s="12">
        <f t="shared" si="76"/>
        <v>-11.953000000000202</v>
      </c>
      <c r="AC120" s="12">
        <f t="shared" si="77"/>
        <v>-2.338000000000001</v>
      </c>
      <c r="AD120" s="12">
        <f t="shared" si="78"/>
        <v>-4.0130000000000052</v>
      </c>
      <c r="AE120" s="12">
        <f t="shared" si="79"/>
        <v>-1.7010000000000076</v>
      </c>
      <c r="AF120" s="12">
        <f t="shared" si="80"/>
        <v>-5.2860000000000582</v>
      </c>
      <c r="AG120" s="12">
        <f t="shared" si="81"/>
        <v>0.92099999999999227</v>
      </c>
      <c r="AH120" s="12">
        <f t="shared" si="82"/>
        <v>-0.58799999999999386</v>
      </c>
      <c r="AI120" s="12">
        <f t="shared" si="83"/>
        <v>-1.7149999999999999</v>
      </c>
      <c r="AJ120" s="12">
        <f t="shared" si="84"/>
        <v>2.5279999999999987</v>
      </c>
      <c r="AK120" s="12">
        <f t="shared" si="85"/>
        <v>-0.25500000000000256</v>
      </c>
      <c r="AL120" s="12">
        <f t="shared" si="86"/>
        <v>-0.91100000000000136</v>
      </c>
      <c r="AM120" s="12">
        <f t="shared" si="87"/>
        <v>2.5560000000000116</v>
      </c>
      <c r="AN120" s="12">
        <f t="shared" si="88"/>
        <v>-1.1280000000000001</v>
      </c>
      <c r="AO120" s="12">
        <f t="shared" si="89"/>
        <v>5.4230000000000018</v>
      </c>
      <c r="AP120" s="12">
        <f t="shared" si="90"/>
        <v>-1.242999999999995</v>
      </c>
      <c r="AQ120" s="12">
        <f t="shared" si="91"/>
        <v>4.9999999999997158E-2</v>
      </c>
      <c r="AR120" s="12">
        <f t="shared" si="92"/>
        <v>-0.32899999999999352</v>
      </c>
      <c r="AS120" s="12">
        <f t="shared" si="93"/>
        <v>-2.8609999999999971</v>
      </c>
      <c r="AT120" s="12">
        <f t="shared" si="94"/>
        <v>-1.7049999999999983</v>
      </c>
      <c r="AU120" s="12">
        <f t="shared" si="95"/>
        <v>-3.6490000000000009</v>
      </c>
      <c r="AV120" s="12">
        <f t="shared" si="96"/>
        <v>-0.55499999999999972</v>
      </c>
      <c r="AW120" s="12">
        <f t="shared" si="97"/>
        <v>-1.4969999999999999</v>
      </c>
      <c r="AX120" s="12">
        <f t="shared" si="98"/>
        <v>1.4560000000000173</v>
      </c>
      <c r="AY120" s="195">
        <f t="shared" si="74"/>
        <v>43374</v>
      </c>
      <c r="AZ120" s="11">
        <f t="shared" si="99"/>
        <v>-1.6427494658149633E-2</v>
      </c>
      <c r="BA120" s="11">
        <f t="shared" si="100"/>
        <v>-7.6964979743009421E-3</v>
      </c>
      <c r="BB120" s="11">
        <f t="shared" si="101"/>
        <v>-7.4380428212388328E-2</v>
      </c>
      <c r="BC120" s="11">
        <f t="shared" si="102"/>
        <v>-5.1241125695898782E-2</v>
      </c>
      <c r="BD120" s="11">
        <f t="shared" si="103"/>
        <v>-1.7429528757185508E-2</v>
      </c>
      <c r="BE120" s="11">
        <f t="shared" si="104"/>
        <v>-1.0268324569190912E-2</v>
      </c>
      <c r="BF120" s="11">
        <f t="shared" si="105"/>
        <v>1.1766810185126042E-2</v>
      </c>
      <c r="BG120" s="11">
        <f t="shared" si="106"/>
        <v>-4.1025641025640436E-3</v>
      </c>
      <c r="BH120" s="11">
        <f t="shared" si="107"/>
        <v>-6.4018813692187093E-2</v>
      </c>
      <c r="BI120" s="11">
        <f t="shared" si="108"/>
        <v>4.2028961412492238E-2</v>
      </c>
      <c r="BJ120" s="11">
        <f t="shared" si="109"/>
        <v>-6.7725486029959203E-3</v>
      </c>
      <c r="BK120" s="11">
        <f t="shared" si="110"/>
        <v>-3.1423545238177364E-2</v>
      </c>
      <c r="BL120" s="11">
        <f t="shared" si="111"/>
        <v>1.0668091304837812E-2</v>
      </c>
      <c r="BM120" s="11">
        <f t="shared" si="112"/>
        <v>-1.1292647765497321E-2</v>
      </c>
      <c r="BN120" s="11">
        <f t="shared" si="113"/>
        <v>4.9090695127139705E-2</v>
      </c>
      <c r="BO120" s="11">
        <f t="shared" si="114"/>
        <v>-1.2326579993851561E-2</v>
      </c>
      <c r="BP120" s="11">
        <f t="shared" si="115"/>
        <v>4.2068420078411606E-4</v>
      </c>
      <c r="BQ120" s="11">
        <f t="shared" si="116"/>
        <v>-4.0495796560933162E-3</v>
      </c>
      <c r="BR120" s="11">
        <f t="shared" si="117"/>
        <v>-5.1267807544126853E-2</v>
      </c>
      <c r="BS120" s="11">
        <f t="shared" si="118"/>
        <v>-2.9623323372020227E-2</v>
      </c>
      <c r="BT120" s="11">
        <f t="shared" si="119"/>
        <v>-7.1419484268728795E-3</v>
      </c>
      <c r="BU120" s="11">
        <f t="shared" si="120"/>
        <v>-1.0321164896881285E-2</v>
      </c>
      <c r="BV120" s="11">
        <f t="shared" si="121"/>
        <v>-3.9734571997345758E-2</v>
      </c>
      <c r="BW120" s="11">
        <f t="shared" si="122"/>
        <v>8.4124893110542054E-3</v>
      </c>
    </row>
    <row r="121" spans="1:75" ht="18.75" x14ac:dyDescent="0.3">
      <c r="A121" s="195">
        <f t="shared" si="72"/>
        <v>43405</v>
      </c>
      <c r="B121" s="187">
        <v>1927.308</v>
      </c>
      <c r="C121" s="187">
        <v>1536.2439999999999</v>
      </c>
      <c r="D121" s="187">
        <v>29.186</v>
      </c>
      <c r="E121" s="187">
        <v>73.814999999999998</v>
      </c>
      <c r="F121" s="187">
        <v>94.781999999999996</v>
      </c>
      <c r="G121" s="187">
        <v>509.49099999999999</v>
      </c>
      <c r="H121" s="187">
        <v>78.608000000000004</v>
      </c>
      <c r="I121" s="187">
        <v>141.303</v>
      </c>
      <c r="J121" s="187">
        <v>25.077999999999999</v>
      </c>
      <c r="K121" s="187">
        <v>64.944000000000003</v>
      </c>
      <c r="L121" s="187">
        <v>37.276000000000003</v>
      </c>
      <c r="M121" s="187">
        <v>27.805</v>
      </c>
      <c r="N121" s="187">
        <v>244.702</v>
      </c>
      <c r="O121" s="187">
        <v>98.397000000000006</v>
      </c>
      <c r="P121" s="187">
        <v>117.995</v>
      </c>
      <c r="Q121" s="187">
        <v>101.5</v>
      </c>
      <c r="R121" s="187">
        <v>119.767</v>
      </c>
      <c r="S121" s="187">
        <v>80.84</v>
      </c>
      <c r="T121" s="187">
        <v>52.765999999999998</v>
      </c>
      <c r="U121" s="187">
        <v>55.966999999999999</v>
      </c>
      <c r="V121" s="187">
        <v>505.76499999999999</v>
      </c>
      <c r="W121" s="187">
        <v>52.752000000000002</v>
      </c>
      <c r="X121" s="187">
        <v>36.057000000000002</v>
      </c>
      <c r="Y121" s="188">
        <v>169.08799999999999</v>
      </c>
      <c r="Z121" s="195">
        <f t="shared" si="73"/>
        <v>43405</v>
      </c>
      <c r="AA121" s="12">
        <f t="shared" si="75"/>
        <v>-44.061999999999898</v>
      </c>
      <c r="AB121" s="12">
        <f t="shared" si="76"/>
        <v>-22.532000000000153</v>
      </c>
      <c r="AC121" s="12">
        <f t="shared" si="77"/>
        <v>-2.4860000000000007</v>
      </c>
      <c r="AD121" s="12">
        <f t="shared" si="78"/>
        <v>-4.8380000000000081</v>
      </c>
      <c r="AE121" s="12">
        <f t="shared" si="79"/>
        <v>-3.0960000000000036</v>
      </c>
      <c r="AF121" s="12">
        <f t="shared" si="80"/>
        <v>-8.9500000000000455</v>
      </c>
      <c r="AG121" s="12">
        <f t="shared" si="81"/>
        <v>0.35900000000000887</v>
      </c>
      <c r="AH121" s="12">
        <f t="shared" si="82"/>
        <v>0.75100000000000477</v>
      </c>
      <c r="AI121" s="12">
        <f t="shared" si="83"/>
        <v>-1.6820000000000022</v>
      </c>
      <c r="AJ121" s="12">
        <f t="shared" si="84"/>
        <v>2.5320000000000036</v>
      </c>
      <c r="AK121" s="12">
        <f t="shared" si="85"/>
        <v>-0.40899999999999892</v>
      </c>
      <c r="AL121" s="12">
        <f t="shared" si="86"/>
        <v>-1.4190000000000005</v>
      </c>
      <c r="AM121" s="12">
        <f t="shared" si="87"/>
        <v>0.875</v>
      </c>
      <c r="AN121" s="12">
        <f t="shared" si="88"/>
        <v>-2.0479999999999876</v>
      </c>
      <c r="AO121" s="12">
        <f t="shared" si="89"/>
        <v>5.1180000000000092</v>
      </c>
      <c r="AP121" s="12">
        <f t="shared" si="90"/>
        <v>-1.8569999999999993</v>
      </c>
      <c r="AQ121" s="12">
        <f t="shared" si="91"/>
        <v>9.0000000000003411E-3</v>
      </c>
      <c r="AR121" s="12">
        <f t="shared" si="92"/>
        <v>-1.1469999999999914</v>
      </c>
      <c r="AS121" s="12">
        <f t="shared" si="93"/>
        <v>-2.9470000000000027</v>
      </c>
      <c r="AT121" s="12">
        <f t="shared" si="94"/>
        <v>-1.588000000000001</v>
      </c>
      <c r="AU121" s="12">
        <f t="shared" si="95"/>
        <v>-7.8150000000000546</v>
      </c>
      <c r="AV121" s="12">
        <f t="shared" si="96"/>
        <v>-1.0829999999999984</v>
      </c>
      <c r="AW121" s="12">
        <f t="shared" si="97"/>
        <v>-2.0419999999999945</v>
      </c>
      <c r="AX121" s="12">
        <f t="shared" si="98"/>
        <v>0.60999999999998522</v>
      </c>
      <c r="AY121" s="195">
        <f t="shared" si="74"/>
        <v>43405</v>
      </c>
      <c r="AZ121" s="11">
        <f t="shared" si="99"/>
        <v>-2.2350953905152182E-2</v>
      </c>
      <c r="BA121" s="11">
        <f t="shared" si="100"/>
        <v>-1.4454931305075358E-2</v>
      </c>
      <c r="BB121" s="11">
        <f t="shared" si="101"/>
        <v>-7.8492043445314463E-2</v>
      </c>
      <c r="BC121" s="11">
        <f t="shared" si="102"/>
        <v>-6.151068617853106E-2</v>
      </c>
      <c r="BD121" s="11">
        <f t="shared" si="103"/>
        <v>-3.1631214368908256E-2</v>
      </c>
      <c r="BE121" s="11">
        <f t="shared" si="104"/>
        <v>-1.726329514833902E-2</v>
      </c>
      <c r="BF121" s="11">
        <f t="shared" si="105"/>
        <v>4.5879180564609712E-3</v>
      </c>
      <c r="BG121" s="11">
        <f t="shared" si="106"/>
        <v>5.343218168364805E-3</v>
      </c>
      <c r="BH121" s="11">
        <f t="shared" si="107"/>
        <v>-6.2855007473841651E-2</v>
      </c>
      <c r="BI121" s="11">
        <f t="shared" si="108"/>
        <v>4.0569121322822532E-2</v>
      </c>
      <c r="BJ121" s="11">
        <f t="shared" si="109"/>
        <v>-1.0853124585378793E-2</v>
      </c>
      <c r="BK121" s="11">
        <f t="shared" si="110"/>
        <v>-4.8555981385162927E-2</v>
      </c>
      <c r="BL121" s="11">
        <f t="shared" si="111"/>
        <v>3.5886099570596741E-3</v>
      </c>
      <c r="BM121" s="11">
        <f t="shared" si="112"/>
        <v>-2.0389267758474716E-2</v>
      </c>
      <c r="BN121" s="11">
        <f t="shared" si="113"/>
        <v>4.5341389299857537E-2</v>
      </c>
      <c r="BO121" s="11">
        <f t="shared" si="114"/>
        <v>-1.7966852753079077E-2</v>
      </c>
      <c r="BP121" s="11">
        <f t="shared" si="115"/>
        <v>7.5151555637198442E-5</v>
      </c>
      <c r="BQ121" s="11">
        <f t="shared" si="116"/>
        <v>-1.3990022808493929E-2</v>
      </c>
      <c r="BR121" s="11">
        <f t="shared" si="117"/>
        <v>-5.2896092473928902E-2</v>
      </c>
      <c r="BS121" s="11">
        <f t="shared" si="118"/>
        <v>-2.7590999913126635E-2</v>
      </c>
      <c r="BT121" s="11">
        <f t="shared" si="119"/>
        <v>-1.5216714046497271E-2</v>
      </c>
      <c r="BU121" s="11">
        <f t="shared" si="120"/>
        <v>-2.0117024240735581E-2</v>
      </c>
      <c r="BV121" s="11">
        <f t="shared" si="121"/>
        <v>-5.3597207275781322E-2</v>
      </c>
      <c r="BW121" s="11">
        <f t="shared" si="122"/>
        <v>3.6206507674592103E-3</v>
      </c>
    </row>
    <row r="122" spans="1:75" ht="18.75" x14ac:dyDescent="0.3">
      <c r="A122" s="195">
        <f t="shared" si="72"/>
        <v>43435</v>
      </c>
      <c r="B122" s="187">
        <v>1928.421</v>
      </c>
      <c r="C122" s="187">
        <v>1533.0719999999999</v>
      </c>
      <c r="D122" s="187">
        <v>28.542999999999999</v>
      </c>
      <c r="E122" s="187">
        <v>73.527000000000001</v>
      </c>
      <c r="F122" s="187">
        <v>95.906000000000006</v>
      </c>
      <c r="G122" s="187">
        <v>508.80799999999999</v>
      </c>
      <c r="H122" s="187">
        <v>76.921000000000006</v>
      </c>
      <c r="I122" s="187">
        <v>133.31399999999999</v>
      </c>
      <c r="J122" s="187">
        <v>24.567</v>
      </c>
      <c r="K122" s="187">
        <v>66.497</v>
      </c>
      <c r="L122" s="187">
        <v>37.308999999999997</v>
      </c>
      <c r="M122" s="187">
        <v>27.536000000000001</v>
      </c>
      <c r="N122" s="187">
        <v>244.637</v>
      </c>
      <c r="O122" s="187">
        <v>98.512</v>
      </c>
      <c r="P122" s="187">
        <v>119.10899999999999</v>
      </c>
      <c r="Q122" s="187">
        <v>102.197</v>
      </c>
      <c r="R122" s="187">
        <v>119.849</v>
      </c>
      <c r="S122" s="187">
        <v>80.379000000000005</v>
      </c>
      <c r="T122" s="187">
        <v>52.573</v>
      </c>
      <c r="U122" s="187">
        <v>56.509</v>
      </c>
      <c r="V122" s="187">
        <v>504.46899999999999</v>
      </c>
      <c r="W122" s="187">
        <v>52.006</v>
      </c>
      <c r="X122" s="187">
        <v>35.789000000000001</v>
      </c>
      <c r="Y122" s="188">
        <v>165.929</v>
      </c>
      <c r="Z122" s="195">
        <f t="shared" si="73"/>
        <v>43435</v>
      </c>
      <c r="AA122" s="12">
        <f t="shared" si="75"/>
        <v>-50.573999999999842</v>
      </c>
      <c r="AB122" s="12">
        <f t="shared" si="76"/>
        <v>-28.644000000000005</v>
      </c>
      <c r="AC122" s="12">
        <f t="shared" si="77"/>
        <v>-2.5</v>
      </c>
      <c r="AD122" s="12">
        <f t="shared" si="78"/>
        <v>-4.688999999999993</v>
      </c>
      <c r="AE122" s="12">
        <f t="shared" si="79"/>
        <v>-2.5719999999999885</v>
      </c>
      <c r="AF122" s="12">
        <f t="shared" si="80"/>
        <v>-12.41700000000003</v>
      </c>
      <c r="AG122" s="12">
        <f t="shared" si="81"/>
        <v>-1.0069999999999908</v>
      </c>
      <c r="AH122" s="12">
        <f t="shared" si="82"/>
        <v>-2.7420000000000186</v>
      </c>
      <c r="AI122" s="12">
        <f t="shared" si="83"/>
        <v>-1.6640000000000015</v>
      </c>
      <c r="AJ122" s="12">
        <f t="shared" si="84"/>
        <v>1.6809999999999974</v>
      </c>
      <c r="AK122" s="12">
        <f t="shared" si="85"/>
        <v>-0.47100000000000364</v>
      </c>
      <c r="AL122" s="12">
        <f t="shared" si="86"/>
        <v>-1.5719999999999992</v>
      </c>
      <c r="AM122" s="12">
        <f t="shared" si="87"/>
        <v>-1.0550000000000068</v>
      </c>
      <c r="AN122" s="12">
        <f t="shared" si="88"/>
        <v>-2.2680000000000007</v>
      </c>
      <c r="AO122" s="12">
        <f t="shared" si="89"/>
        <v>5.7979999999999876</v>
      </c>
      <c r="AP122" s="12">
        <f t="shared" si="90"/>
        <v>-2.6269999999999953</v>
      </c>
      <c r="AQ122" s="12">
        <f t="shared" si="91"/>
        <v>-1.3780000000000001</v>
      </c>
      <c r="AR122" s="12">
        <f t="shared" si="92"/>
        <v>-1.7779999999999916</v>
      </c>
      <c r="AS122" s="12">
        <f t="shared" si="93"/>
        <v>-3.3320000000000007</v>
      </c>
      <c r="AT122" s="12">
        <f t="shared" si="94"/>
        <v>-0.55499999999999972</v>
      </c>
      <c r="AU122" s="12">
        <f t="shared" si="95"/>
        <v>-9.8000000000000114</v>
      </c>
      <c r="AV122" s="12">
        <f t="shared" si="96"/>
        <v>-2.0570000000000022</v>
      </c>
      <c r="AW122" s="12">
        <f t="shared" si="97"/>
        <v>-2.5579999999999998</v>
      </c>
      <c r="AX122" s="12">
        <f t="shared" si="98"/>
        <v>-0.90500000000000114</v>
      </c>
      <c r="AY122" s="195">
        <f t="shared" si="74"/>
        <v>43435</v>
      </c>
      <c r="AZ122" s="11">
        <f t="shared" si="99"/>
        <v>-2.5555395541676407E-2</v>
      </c>
      <c r="BA122" s="11">
        <f t="shared" si="100"/>
        <v>-1.834136296227995E-2</v>
      </c>
      <c r="BB122" s="11">
        <f t="shared" si="101"/>
        <v>-8.0533453596624005E-2</v>
      </c>
      <c r="BC122" s="11">
        <f t="shared" si="102"/>
        <v>-5.994937097269093E-2</v>
      </c>
      <c r="BD122" s="11">
        <f t="shared" si="103"/>
        <v>-2.6117508479051033E-2</v>
      </c>
      <c r="BE122" s="11">
        <f t="shared" si="104"/>
        <v>-2.3822725310566506E-2</v>
      </c>
      <c r="BF122" s="11">
        <f t="shared" si="105"/>
        <v>-1.2922184580638429E-2</v>
      </c>
      <c r="BG122" s="11">
        <f t="shared" si="106"/>
        <v>-2.0153466219791971E-2</v>
      </c>
      <c r="BH122" s="11">
        <f t="shared" si="107"/>
        <v>-6.3436392055201907E-2</v>
      </c>
      <c r="BI122" s="11">
        <f t="shared" si="108"/>
        <v>2.593495433226356E-2</v>
      </c>
      <c r="BJ122" s="11">
        <f t="shared" si="109"/>
        <v>-1.2466913710958316E-2</v>
      </c>
      <c r="BK122" s="11">
        <f t="shared" si="110"/>
        <v>-5.4005771609179631E-2</v>
      </c>
      <c r="BL122" s="11">
        <f t="shared" si="111"/>
        <v>-4.2939941064422671E-3</v>
      </c>
      <c r="BM122" s="11">
        <f t="shared" si="112"/>
        <v>-2.2504465171661048E-2</v>
      </c>
      <c r="BN122" s="11">
        <f t="shared" si="113"/>
        <v>5.1168906813989778E-2</v>
      </c>
      <c r="BO122" s="11">
        <f t="shared" si="114"/>
        <v>-2.5061054720292963E-2</v>
      </c>
      <c r="BP122" s="11">
        <f t="shared" si="115"/>
        <v>-1.1367104687899587E-2</v>
      </c>
      <c r="BQ122" s="11">
        <f t="shared" si="116"/>
        <v>-2.1641491291064519E-2</v>
      </c>
      <c r="BR122" s="11">
        <f t="shared" si="117"/>
        <v>-5.9601109024237542E-2</v>
      </c>
      <c r="BS122" s="11">
        <f t="shared" si="118"/>
        <v>-9.7259217720454538E-3</v>
      </c>
      <c r="BT122" s="11">
        <f t="shared" si="119"/>
        <v>-1.905617488123923E-2</v>
      </c>
      <c r="BU122" s="11">
        <f t="shared" si="120"/>
        <v>-3.8048203022399862E-2</v>
      </c>
      <c r="BV122" s="11">
        <f t="shared" si="121"/>
        <v>-6.6706652410879586E-2</v>
      </c>
      <c r="BW122" s="11">
        <f t="shared" si="122"/>
        <v>-5.4245537480369643E-3</v>
      </c>
    </row>
    <row r="123" spans="1:75" ht="18.75" x14ac:dyDescent="0.3">
      <c r="A123" s="195">
        <f t="shared" si="72"/>
        <v>43466</v>
      </c>
      <c r="B123" s="187">
        <v>1943.2719999999999</v>
      </c>
      <c r="C123" s="187">
        <v>1526.9659999999999</v>
      </c>
      <c r="D123" s="187">
        <v>28.712</v>
      </c>
      <c r="E123" s="187">
        <v>72.393000000000001</v>
      </c>
      <c r="F123" s="187">
        <v>96.328999999999994</v>
      </c>
      <c r="G123" s="187">
        <v>512.34500000000003</v>
      </c>
      <c r="H123" s="187">
        <v>75.552000000000007</v>
      </c>
      <c r="I123" s="187">
        <v>131.828</v>
      </c>
      <c r="J123" s="187">
        <v>24.062999999999999</v>
      </c>
      <c r="K123" s="187">
        <v>65.834000000000003</v>
      </c>
      <c r="L123" s="187">
        <v>36.895000000000003</v>
      </c>
      <c r="M123" s="187">
        <v>27.933</v>
      </c>
      <c r="N123" s="187">
        <v>245.334</v>
      </c>
      <c r="O123" s="187">
        <v>97.929000000000002</v>
      </c>
      <c r="P123" s="187">
        <v>121.163</v>
      </c>
      <c r="Q123" s="187">
        <v>110.276</v>
      </c>
      <c r="R123" s="187">
        <v>119.925</v>
      </c>
      <c r="S123" s="187">
        <v>80.69</v>
      </c>
      <c r="T123" s="187">
        <v>53.328000000000003</v>
      </c>
      <c r="U123" s="187">
        <v>57.889000000000003</v>
      </c>
      <c r="V123" s="187">
        <v>501.08699999999999</v>
      </c>
      <c r="W123" s="187">
        <v>51.619</v>
      </c>
      <c r="X123" s="187">
        <v>35.039000000000001</v>
      </c>
      <c r="Y123" s="188">
        <v>161.62200000000001</v>
      </c>
      <c r="Z123" s="195">
        <f t="shared" si="73"/>
        <v>43466</v>
      </c>
      <c r="AA123" s="12">
        <f t="shared" si="75"/>
        <v>-52.019999999999982</v>
      </c>
      <c r="AB123" s="12">
        <f t="shared" si="76"/>
        <v>-28.972000000000207</v>
      </c>
      <c r="AC123" s="12">
        <f t="shared" si="77"/>
        <v>-2.0569999999999986</v>
      </c>
      <c r="AD123" s="12">
        <f t="shared" si="78"/>
        <v>-4.4249999999999972</v>
      </c>
      <c r="AE123" s="12">
        <f t="shared" si="79"/>
        <v>-1.4130000000000109</v>
      </c>
      <c r="AF123" s="12">
        <f t="shared" si="80"/>
        <v>-13.27800000000002</v>
      </c>
      <c r="AG123" s="12">
        <f t="shared" si="81"/>
        <v>-2.3499999999999943</v>
      </c>
      <c r="AH123" s="12">
        <f t="shared" si="82"/>
        <v>-2.1399999999999864</v>
      </c>
      <c r="AI123" s="12">
        <f t="shared" si="83"/>
        <v>-2.3550000000000004</v>
      </c>
      <c r="AJ123" s="12">
        <f t="shared" si="84"/>
        <v>0.76600000000000534</v>
      </c>
      <c r="AK123" s="12">
        <f t="shared" si="85"/>
        <v>-0.6489999999999938</v>
      </c>
      <c r="AL123" s="12">
        <f t="shared" si="86"/>
        <v>-0.9009999999999998</v>
      </c>
      <c r="AM123" s="12">
        <f t="shared" si="87"/>
        <v>-0.40299999999999159</v>
      </c>
      <c r="AN123" s="12">
        <f t="shared" si="88"/>
        <v>-2.2060000000000031</v>
      </c>
      <c r="AO123" s="12">
        <f t="shared" si="89"/>
        <v>4.5510000000000019</v>
      </c>
      <c r="AP123" s="12">
        <f t="shared" si="90"/>
        <v>-1.5350000000000108</v>
      </c>
      <c r="AQ123" s="12">
        <f t="shared" si="91"/>
        <v>-0.81300000000000239</v>
      </c>
      <c r="AR123" s="12">
        <f t="shared" si="92"/>
        <v>-1.9200000000000017</v>
      </c>
      <c r="AS123" s="12">
        <f t="shared" si="93"/>
        <v>-2.7929999999999993</v>
      </c>
      <c r="AT123" s="12">
        <f t="shared" si="94"/>
        <v>4.5999999999999375E-2</v>
      </c>
      <c r="AU123" s="12">
        <f t="shared" si="95"/>
        <v>-9.4650000000000318</v>
      </c>
      <c r="AV123" s="12">
        <f t="shared" si="96"/>
        <v>-1.929000000000002</v>
      </c>
      <c r="AW123" s="12">
        <f t="shared" si="97"/>
        <v>-2.5060000000000002</v>
      </c>
      <c r="AX123" s="12">
        <f t="shared" si="98"/>
        <v>-1.7119999999999891</v>
      </c>
      <c r="AY123" s="195">
        <f t="shared" si="74"/>
        <v>43466</v>
      </c>
      <c r="AZ123" s="11">
        <f t="shared" si="99"/>
        <v>-2.607137200971088E-2</v>
      </c>
      <c r="BA123" s="11">
        <f t="shared" si="100"/>
        <v>-1.86202792142105E-2</v>
      </c>
      <c r="BB123" s="11">
        <f t="shared" si="101"/>
        <v>-6.6853001397510492E-2</v>
      </c>
      <c r="BC123" s="11">
        <f t="shared" si="102"/>
        <v>-5.7603686635944618E-2</v>
      </c>
      <c r="BD123" s="11">
        <f t="shared" si="103"/>
        <v>-1.4456426101368991E-2</v>
      </c>
      <c r="BE123" s="11">
        <f t="shared" si="104"/>
        <v>-2.5261451648805333E-2</v>
      </c>
      <c r="BF123" s="11">
        <f t="shared" si="105"/>
        <v>-3.0166106133346915E-2</v>
      </c>
      <c r="BG123" s="11">
        <f t="shared" si="106"/>
        <v>-1.5973963931685042E-2</v>
      </c>
      <c r="BH123" s="11">
        <f t="shared" si="107"/>
        <v>-8.9143765614353887E-2</v>
      </c>
      <c r="BI123" s="11">
        <f t="shared" si="108"/>
        <v>1.1772299747956128E-2</v>
      </c>
      <c r="BJ123" s="11">
        <f t="shared" si="109"/>
        <v>-1.7286383976134467E-2</v>
      </c>
      <c r="BK123" s="11">
        <f t="shared" si="110"/>
        <v>-3.1247832420059685E-2</v>
      </c>
      <c r="BL123" s="11">
        <f t="shared" si="111"/>
        <v>-1.6399646776837917E-3</v>
      </c>
      <c r="BM123" s="11">
        <f t="shared" si="112"/>
        <v>-2.2030259150147335E-2</v>
      </c>
      <c r="BN123" s="11">
        <f t="shared" si="113"/>
        <v>3.9026858299317402E-2</v>
      </c>
      <c r="BO123" s="11">
        <f t="shared" si="114"/>
        <v>-1.3728524027153077E-2</v>
      </c>
      <c r="BP123" s="11">
        <f t="shared" si="115"/>
        <v>-6.7335884311484628E-3</v>
      </c>
      <c r="BQ123" s="11">
        <f t="shared" si="116"/>
        <v>-2.3241738288342861E-2</v>
      </c>
      <c r="BR123" s="11">
        <f t="shared" si="117"/>
        <v>-4.976746672368626E-2</v>
      </c>
      <c r="BS123" s="11">
        <f t="shared" si="118"/>
        <v>7.952561243365075E-4</v>
      </c>
      <c r="BT123" s="11">
        <f t="shared" si="119"/>
        <v>-1.8538758050110515E-2</v>
      </c>
      <c r="BU123" s="11">
        <f t="shared" si="120"/>
        <v>-3.602375438858596E-2</v>
      </c>
      <c r="BV123" s="11">
        <f t="shared" si="121"/>
        <v>-6.6746570781728631E-2</v>
      </c>
      <c r="BW123" s="11">
        <f t="shared" si="122"/>
        <v>-1.0481589871061736E-2</v>
      </c>
    </row>
    <row r="124" spans="1:75" ht="18.75" x14ac:dyDescent="0.3">
      <c r="A124" s="195">
        <f t="shared" si="72"/>
        <v>43497</v>
      </c>
      <c r="B124" s="187">
        <v>1936.914</v>
      </c>
      <c r="C124" s="187">
        <v>1527.5139999999999</v>
      </c>
      <c r="D124" s="187">
        <v>29.547000000000001</v>
      </c>
      <c r="E124" s="187">
        <v>72.606999999999999</v>
      </c>
      <c r="F124" s="187">
        <v>96.37</v>
      </c>
      <c r="G124" s="187">
        <v>510.51499999999999</v>
      </c>
      <c r="H124" s="187">
        <v>75.992999999999995</v>
      </c>
      <c r="I124" s="187">
        <v>131.74</v>
      </c>
      <c r="J124" s="187">
        <v>24.356999999999999</v>
      </c>
      <c r="K124" s="187">
        <v>63.482999999999997</v>
      </c>
      <c r="L124" s="187">
        <v>36.944000000000003</v>
      </c>
      <c r="M124" s="187">
        <v>34.588999999999999</v>
      </c>
      <c r="N124" s="187">
        <v>252.08199999999999</v>
      </c>
      <c r="O124" s="187">
        <v>99.447999999999993</v>
      </c>
      <c r="P124" s="187">
        <v>122.739</v>
      </c>
      <c r="Q124" s="187">
        <v>111.258</v>
      </c>
      <c r="R124" s="187">
        <v>119.569</v>
      </c>
      <c r="S124" s="187">
        <v>81.983999999999995</v>
      </c>
      <c r="T124" s="187">
        <v>53.503999999999998</v>
      </c>
      <c r="U124" s="187">
        <v>58.564</v>
      </c>
      <c r="V124" s="187">
        <v>501.30200000000002</v>
      </c>
      <c r="W124" s="187">
        <v>51.268999999999998</v>
      </c>
      <c r="X124" s="187">
        <v>34.613</v>
      </c>
      <c r="Y124" s="188">
        <v>159.58099999999999</v>
      </c>
      <c r="Z124" s="195">
        <f t="shared" si="73"/>
        <v>43497</v>
      </c>
      <c r="AA124" s="12">
        <f t="shared" si="75"/>
        <v>-48.377999999999929</v>
      </c>
      <c r="AB124" s="12">
        <f t="shared" si="76"/>
        <v>-28.101000000000113</v>
      </c>
      <c r="AC124" s="12">
        <f t="shared" si="77"/>
        <v>-1.9160000000000004</v>
      </c>
      <c r="AD124" s="12">
        <f t="shared" si="78"/>
        <v>-4.3029999999999973</v>
      </c>
      <c r="AE124" s="12">
        <f t="shared" si="79"/>
        <v>-0.45099999999999341</v>
      </c>
      <c r="AF124" s="12">
        <f t="shared" si="80"/>
        <v>-13.97199999999998</v>
      </c>
      <c r="AG124" s="12">
        <f t="shared" si="81"/>
        <v>-2.2610000000000099</v>
      </c>
      <c r="AH124" s="12">
        <f t="shared" si="82"/>
        <v>-3.4849999999999852</v>
      </c>
      <c r="AI124" s="12">
        <f t="shared" si="83"/>
        <v>-1.3000000000000007</v>
      </c>
      <c r="AJ124" s="12">
        <f t="shared" si="84"/>
        <v>-0.37199999999999989</v>
      </c>
      <c r="AK124" s="12">
        <f t="shared" si="85"/>
        <v>-0.87800000000000011</v>
      </c>
      <c r="AL124" s="12">
        <f t="shared" si="86"/>
        <v>1.0210000000000008</v>
      </c>
      <c r="AM124" s="12">
        <f t="shared" si="87"/>
        <v>-1.3240000000000123</v>
      </c>
      <c r="AN124" s="12">
        <f t="shared" si="88"/>
        <v>-1.4490000000000123</v>
      </c>
      <c r="AO124" s="12">
        <f t="shared" si="89"/>
        <v>5.862000000000009</v>
      </c>
      <c r="AP124" s="12">
        <f t="shared" si="90"/>
        <v>-0.82900000000000773</v>
      </c>
      <c r="AQ124" s="12">
        <f t="shared" si="91"/>
        <v>-0.27899999999999636</v>
      </c>
      <c r="AR124" s="12">
        <f t="shared" si="92"/>
        <v>-1.3210000000000122</v>
      </c>
      <c r="AS124" s="12">
        <f t="shared" si="93"/>
        <v>-2.5710000000000051</v>
      </c>
      <c r="AT124" s="12">
        <f t="shared" si="94"/>
        <v>1.1430000000000007</v>
      </c>
      <c r="AU124" s="12">
        <f t="shared" si="95"/>
        <v>-7.7909999999999968</v>
      </c>
      <c r="AV124" s="12">
        <f t="shared" si="96"/>
        <v>-2.3440000000000012</v>
      </c>
      <c r="AW124" s="12">
        <f t="shared" si="97"/>
        <v>-3.2490000000000023</v>
      </c>
      <c r="AX124" s="12">
        <f t="shared" si="98"/>
        <v>-2.2220000000000084</v>
      </c>
      <c r="AY124" s="195">
        <f t="shared" si="74"/>
        <v>43497</v>
      </c>
      <c r="AZ124" s="11">
        <f t="shared" si="99"/>
        <v>-2.4368203770528396E-2</v>
      </c>
      <c r="BA124" s="11">
        <f t="shared" si="100"/>
        <v>-1.806423825946657E-2</v>
      </c>
      <c r="BB124" s="11">
        <f t="shared" si="101"/>
        <v>-6.0896926548644426E-2</v>
      </c>
      <c r="BC124" s="11">
        <f t="shared" si="102"/>
        <v>-5.5948511246911914E-2</v>
      </c>
      <c r="BD124" s="11">
        <f t="shared" si="103"/>
        <v>-4.658080375125162E-3</v>
      </c>
      <c r="BE124" s="11">
        <f t="shared" si="104"/>
        <v>-2.6639363797386739E-2</v>
      </c>
      <c r="BF124" s="11">
        <f t="shared" si="105"/>
        <v>-2.8893091726940545E-2</v>
      </c>
      <c r="BG124" s="11">
        <f t="shared" si="106"/>
        <v>-2.5771861711961441E-2</v>
      </c>
      <c r="BH124" s="11">
        <f t="shared" si="107"/>
        <v>-5.066843356588846E-2</v>
      </c>
      <c r="BI124" s="11">
        <f t="shared" si="108"/>
        <v>-5.8256988489546746E-3</v>
      </c>
      <c r="BJ124" s="11">
        <f t="shared" si="109"/>
        <v>-2.3214002432446756E-2</v>
      </c>
      <c r="BK124" s="11">
        <f t="shared" si="110"/>
        <v>3.0415872259294652E-2</v>
      </c>
      <c r="BL124" s="11">
        <f t="shared" si="111"/>
        <v>-5.2248170919394488E-3</v>
      </c>
      <c r="BM124" s="11">
        <f t="shared" si="112"/>
        <v>-1.4361180213485203E-2</v>
      </c>
      <c r="BN124" s="11">
        <f t="shared" si="113"/>
        <v>5.0155291460253215E-2</v>
      </c>
      <c r="BO124" s="11">
        <f t="shared" si="114"/>
        <v>-7.3960405756243741E-3</v>
      </c>
      <c r="BP124" s="11">
        <f t="shared" si="115"/>
        <v>-2.3279487350643668E-3</v>
      </c>
      <c r="BQ124" s="11">
        <f t="shared" si="116"/>
        <v>-1.5857391513114605E-2</v>
      </c>
      <c r="BR124" s="11">
        <f t="shared" si="117"/>
        <v>-4.5849308961212754E-2</v>
      </c>
      <c r="BS124" s="11">
        <f t="shared" si="118"/>
        <v>1.9905609446021488E-2</v>
      </c>
      <c r="BT124" s="11">
        <f t="shared" si="119"/>
        <v>-1.5303687145570621E-2</v>
      </c>
      <c r="BU124" s="11">
        <f t="shared" si="120"/>
        <v>-4.372073937291332E-2</v>
      </c>
      <c r="BV124" s="11">
        <f t="shared" si="121"/>
        <v>-8.5811631715176251E-2</v>
      </c>
      <c r="BW124" s="11">
        <f t="shared" si="122"/>
        <v>-1.373274908376243E-2</v>
      </c>
    </row>
    <row r="125" spans="1:75" ht="18.75" x14ac:dyDescent="0.3">
      <c r="A125" s="195">
        <f t="shared" si="72"/>
        <v>43525</v>
      </c>
      <c r="B125" s="187">
        <v>1931.5650000000001</v>
      </c>
      <c r="C125" s="187">
        <v>1529.2850000000001</v>
      </c>
      <c r="D125" s="187">
        <v>29.238</v>
      </c>
      <c r="E125" s="187">
        <v>72.513999999999996</v>
      </c>
      <c r="F125" s="187">
        <v>95.91</v>
      </c>
      <c r="G125" s="187">
        <v>503.30099999999999</v>
      </c>
      <c r="H125" s="187">
        <v>76.923000000000002</v>
      </c>
      <c r="I125" s="187">
        <v>132.02000000000001</v>
      </c>
      <c r="J125" s="187">
        <v>24.416</v>
      </c>
      <c r="K125" s="187">
        <v>59.17</v>
      </c>
      <c r="L125" s="187">
        <v>36.71</v>
      </c>
      <c r="M125" s="187">
        <v>33.070999999999998</v>
      </c>
      <c r="N125" s="187">
        <v>256.40899999999999</v>
      </c>
      <c r="O125" s="187">
        <v>103.48099999999999</v>
      </c>
      <c r="P125" s="187">
        <v>122.88500000000001</v>
      </c>
      <c r="Q125" s="187">
        <v>109.06699999999999</v>
      </c>
      <c r="R125" s="187">
        <v>117.313</v>
      </c>
      <c r="S125" s="187">
        <v>82.064999999999998</v>
      </c>
      <c r="T125" s="187">
        <v>52.991999999999997</v>
      </c>
      <c r="U125" s="187">
        <v>57.981000000000002</v>
      </c>
      <c r="V125" s="187">
        <v>501.13200000000001</v>
      </c>
      <c r="W125" s="187">
        <v>52.128999999999998</v>
      </c>
      <c r="X125" s="187">
        <v>34.195</v>
      </c>
      <c r="Y125" s="188">
        <v>162.274</v>
      </c>
      <c r="Z125" s="195">
        <f t="shared" si="73"/>
        <v>43525</v>
      </c>
      <c r="AA125" s="12">
        <f t="shared" si="75"/>
        <v>-46.349999999999909</v>
      </c>
      <c r="AB125" s="12">
        <f t="shared" si="76"/>
        <v>-34.661999999999807</v>
      </c>
      <c r="AC125" s="12">
        <f t="shared" si="77"/>
        <v>-2.1939999999999991</v>
      </c>
      <c r="AD125" s="12">
        <f t="shared" si="78"/>
        <v>-5.1640000000000015</v>
      </c>
      <c r="AE125" s="12">
        <f t="shared" si="79"/>
        <v>-0.6460000000000008</v>
      </c>
      <c r="AF125" s="12">
        <f t="shared" si="80"/>
        <v>-19.49799999999999</v>
      </c>
      <c r="AG125" s="12">
        <f t="shared" si="81"/>
        <v>-2.1559999999999917</v>
      </c>
      <c r="AH125" s="12">
        <f t="shared" si="82"/>
        <v>-3.3359999999999843</v>
      </c>
      <c r="AI125" s="12">
        <f t="shared" si="83"/>
        <v>-1.5820000000000007</v>
      </c>
      <c r="AJ125" s="12">
        <f t="shared" si="84"/>
        <v>-0.86699999999999733</v>
      </c>
      <c r="AK125" s="12">
        <f t="shared" si="85"/>
        <v>-1.5330000000000013</v>
      </c>
      <c r="AL125" s="12">
        <f t="shared" si="86"/>
        <v>-0.94300000000000495</v>
      </c>
      <c r="AM125" s="12">
        <f t="shared" si="87"/>
        <v>-3.242999999999995</v>
      </c>
      <c r="AN125" s="12">
        <f t="shared" si="88"/>
        <v>-1.9909999999999997</v>
      </c>
      <c r="AO125" s="12">
        <f t="shared" si="89"/>
        <v>5.7560000000000002</v>
      </c>
      <c r="AP125" s="12">
        <f t="shared" si="90"/>
        <v>-0.93200000000000216</v>
      </c>
      <c r="AQ125" s="12">
        <f t="shared" si="91"/>
        <v>-1.4819999999999993</v>
      </c>
      <c r="AR125" s="12">
        <f t="shared" si="92"/>
        <v>-1.7340000000000089</v>
      </c>
      <c r="AS125" s="12">
        <f t="shared" si="93"/>
        <v>-3.2010000000000005</v>
      </c>
      <c r="AT125" s="12">
        <f t="shared" si="94"/>
        <v>0.77799999999999869</v>
      </c>
      <c r="AU125" s="12">
        <f t="shared" si="95"/>
        <v>-10.586999999999989</v>
      </c>
      <c r="AV125" s="12">
        <f t="shared" si="96"/>
        <v>-2.6829999999999998</v>
      </c>
      <c r="AW125" s="12">
        <f t="shared" si="97"/>
        <v>-4.0300000000000011</v>
      </c>
      <c r="AX125" s="12">
        <f t="shared" si="98"/>
        <v>-3.3810000000000002</v>
      </c>
      <c r="AY125" s="195">
        <f t="shared" si="74"/>
        <v>43525</v>
      </c>
      <c r="AZ125" s="11">
        <f t="shared" si="99"/>
        <v>-2.3433767376252246E-2</v>
      </c>
      <c r="BA125" s="11">
        <f t="shared" si="100"/>
        <v>-2.2163155145282887E-2</v>
      </c>
      <c r="BB125" s="11">
        <f t="shared" si="101"/>
        <v>-6.9801476202596024E-2</v>
      </c>
      <c r="BC125" s="11">
        <f t="shared" si="102"/>
        <v>-6.6479569504879099E-2</v>
      </c>
      <c r="BD125" s="11">
        <f t="shared" si="103"/>
        <v>-6.6904179957745225E-3</v>
      </c>
      <c r="BE125" s="11">
        <f t="shared" si="104"/>
        <v>-3.7295404161063805E-2</v>
      </c>
      <c r="BF125" s="11">
        <f t="shared" si="105"/>
        <v>-2.7263875365141077E-2</v>
      </c>
      <c r="BG125" s="11">
        <f t="shared" si="106"/>
        <v>-2.4646118384112903E-2</v>
      </c>
      <c r="BH125" s="11">
        <f t="shared" si="107"/>
        <v>-6.0850834679590737E-2</v>
      </c>
      <c r="BI125" s="11">
        <f t="shared" si="108"/>
        <v>-1.4441094658294018E-2</v>
      </c>
      <c r="BJ125" s="11">
        <f t="shared" si="109"/>
        <v>-4.0085767329968935E-2</v>
      </c>
      <c r="BK125" s="11">
        <f t="shared" si="110"/>
        <v>-2.7723878403010715E-2</v>
      </c>
      <c r="BL125" s="11">
        <f t="shared" si="111"/>
        <v>-1.2489794032012114E-2</v>
      </c>
      <c r="BM125" s="11">
        <f t="shared" si="112"/>
        <v>-1.8877047936893154E-2</v>
      </c>
      <c r="BN125" s="11">
        <f t="shared" si="113"/>
        <v>4.9142398552023847E-2</v>
      </c>
      <c r="BO125" s="11">
        <f t="shared" si="114"/>
        <v>-8.4728042982209484E-3</v>
      </c>
      <c r="BP125" s="11">
        <f t="shared" si="115"/>
        <v>-1.2475272528305048E-2</v>
      </c>
      <c r="BQ125" s="11">
        <f t="shared" si="116"/>
        <v>-2.0692371030680667E-2</v>
      </c>
      <c r="BR125" s="11">
        <f t="shared" si="117"/>
        <v>-5.6964390582456947E-2</v>
      </c>
      <c r="BS125" s="11">
        <f t="shared" si="118"/>
        <v>1.3600685278744029E-2</v>
      </c>
      <c r="BT125" s="11">
        <f t="shared" si="119"/>
        <v>-2.0689089128994587E-2</v>
      </c>
      <c r="BU125" s="11">
        <f t="shared" si="120"/>
        <v>-4.8949135225862972E-2</v>
      </c>
      <c r="BV125" s="11">
        <f t="shared" si="121"/>
        <v>-0.10542838456507519</v>
      </c>
      <c r="BW125" s="11">
        <f t="shared" si="122"/>
        <v>-2.0409888020283096E-2</v>
      </c>
    </row>
    <row r="126" spans="1:75" ht="18.75" x14ac:dyDescent="0.3">
      <c r="A126" s="195">
        <f t="shared" si="72"/>
        <v>43556</v>
      </c>
      <c r="B126" s="187">
        <v>1913.0450000000001</v>
      </c>
      <c r="C126" s="187">
        <v>1517.0650000000001</v>
      </c>
      <c r="D126" s="187">
        <v>28.701000000000001</v>
      </c>
      <c r="E126" s="187">
        <v>72.691999999999993</v>
      </c>
      <c r="F126" s="187">
        <v>94.024000000000001</v>
      </c>
      <c r="G126" s="187">
        <v>498.85300000000001</v>
      </c>
      <c r="H126" s="187">
        <v>77.293000000000006</v>
      </c>
      <c r="I126" s="187">
        <v>131.011</v>
      </c>
      <c r="J126" s="187">
        <v>24.492999999999999</v>
      </c>
      <c r="K126" s="187">
        <v>56.027000000000001</v>
      </c>
      <c r="L126" s="187">
        <v>36.494999999999997</v>
      </c>
      <c r="M126" s="187">
        <v>31.042999999999999</v>
      </c>
      <c r="N126" s="187">
        <v>254.84</v>
      </c>
      <c r="O126" s="187">
        <v>107.017</v>
      </c>
      <c r="P126" s="187">
        <v>120.693</v>
      </c>
      <c r="Q126" s="187">
        <v>103.22</v>
      </c>
      <c r="R126" s="187">
        <v>112.864</v>
      </c>
      <c r="S126" s="187">
        <v>80.881</v>
      </c>
      <c r="T126" s="187">
        <v>53.052</v>
      </c>
      <c r="U126" s="187">
        <v>56.531999999999996</v>
      </c>
      <c r="V126" s="187">
        <v>501.16500000000002</v>
      </c>
      <c r="W126" s="187">
        <v>51.860999999999997</v>
      </c>
      <c r="X126" s="187">
        <v>33.561</v>
      </c>
      <c r="Y126" s="188">
        <v>168.67500000000001</v>
      </c>
      <c r="Z126" s="195">
        <f t="shared" si="73"/>
        <v>43556</v>
      </c>
      <c r="AA126" s="12">
        <f t="shared" si="75"/>
        <v>-51.128999999999905</v>
      </c>
      <c r="AB126" s="12">
        <f t="shared" si="76"/>
        <v>-35.701999999999998</v>
      </c>
      <c r="AC126" s="12">
        <f t="shared" si="77"/>
        <v>-2.602999999999998</v>
      </c>
      <c r="AD126" s="12">
        <f t="shared" si="78"/>
        <v>-5.112000000000009</v>
      </c>
      <c r="AE126" s="12">
        <f t="shared" si="79"/>
        <v>-0.81099999999999284</v>
      </c>
      <c r="AF126" s="12">
        <f t="shared" si="80"/>
        <v>-21.382000000000005</v>
      </c>
      <c r="AG126" s="12">
        <f t="shared" si="81"/>
        <v>-2.0319999999999965</v>
      </c>
      <c r="AH126" s="12">
        <f t="shared" si="82"/>
        <v>-4.4110000000000014</v>
      </c>
      <c r="AI126" s="12">
        <f t="shared" si="83"/>
        <v>-1.5740000000000016</v>
      </c>
      <c r="AJ126" s="12">
        <f t="shared" si="84"/>
        <v>-0.77499999999999858</v>
      </c>
      <c r="AK126" s="12">
        <f t="shared" si="85"/>
        <v>-1.6370000000000005</v>
      </c>
      <c r="AL126" s="12">
        <f t="shared" si="86"/>
        <v>-0.38899999999999935</v>
      </c>
      <c r="AM126" s="12">
        <f t="shared" si="87"/>
        <v>-1.8060000000000116</v>
      </c>
      <c r="AN126" s="12">
        <f t="shared" si="88"/>
        <v>-2.7890000000000015</v>
      </c>
      <c r="AO126" s="12">
        <f t="shared" si="89"/>
        <v>5.4179999999999922</v>
      </c>
      <c r="AP126" s="12">
        <f t="shared" si="90"/>
        <v>-1.335000000000008</v>
      </c>
      <c r="AQ126" s="12">
        <f t="shared" si="91"/>
        <v>-0.62599999999999056</v>
      </c>
      <c r="AR126" s="12">
        <f t="shared" si="92"/>
        <v>-2.2980000000000018</v>
      </c>
      <c r="AS126" s="12">
        <f t="shared" si="93"/>
        <v>-2.6630000000000038</v>
      </c>
      <c r="AT126" s="12">
        <f t="shared" si="94"/>
        <v>0.35199999999999676</v>
      </c>
      <c r="AU126" s="12">
        <f t="shared" si="95"/>
        <v>-9.7069999999999936</v>
      </c>
      <c r="AV126" s="12">
        <f t="shared" si="96"/>
        <v>-3.0990000000000038</v>
      </c>
      <c r="AW126" s="12">
        <f t="shared" si="97"/>
        <v>-4.1829999999999998</v>
      </c>
      <c r="AX126" s="12">
        <f t="shared" si="98"/>
        <v>-3.3339999999999748</v>
      </c>
      <c r="AY126" s="195">
        <f t="shared" si="74"/>
        <v>43556</v>
      </c>
      <c r="AZ126" s="11">
        <f t="shared" si="99"/>
        <v>-2.6030789532902832E-2</v>
      </c>
      <c r="BA126" s="11">
        <f t="shared" si="100"/>
        <v>-2.2992503060665248E-2</v>
      </c>
      <c r="BB126" s="11">
        <f t="shared" si="101"/>
        <v>-8.315231280347557E-2</v>
      </c>
      <c r="BC126" s="11">
        <f t="shared" si="102"/>
        <v>-6.5703562798827941E-2</v>
      </c>
      <c r="BD126" s="11">
        <f t="shared" si="103"/>
        <v>-8.551695049296093E-3</v>
      </c>
      <c r="BE126" s="11">
        <f t="shared" si="104"/>
        <v>-4.1100656434111538E-2</v>
      </c>
      <c r="BF126" s="11">
        <f t="shared" si="105"/>
        <v>-2.5616136148755131E-2</v>
      </c>
      <c r="BG126" s="11">
        <f t="shared" si="106"/>
        <v>-3.2572255615778811E-2</v>
      </c>
      <c r="BH126" s="11">
        <f t="shared" si="107"/>
        <v>-6.0382859554225732E-2</v>
      </c>
      <c r="BI126" s="11">
        <f t="shared" si="108"/>
        <v>-1.3643885778669707E-2</v>
      </c>
      <c r="BJ126" s="11">
        <f t="shared" si="109"/>
        <v>-4.2929822721074151E-2</v>
      </c>
      <c r="BK126" s="11">
        <f t="shared" si="110"/>
        <v>-1.2375922626622571E-2</v>
      </c>
      <c r="BL126" s="11">
        <f t="shared" si="111"/>
        <v>-7.0369302463315631E-3</v>
      </c>
      <c r="BM126" s="11">
        <f t="shared" si="112"/>
        <v>-2.5399340655337554E-2</v>
      </c>
      <c r="BN126" s="11">
        <f t="shared" si="113"/>
        <v>4.7000650618087114E-2</v>
      </c>
      <c r="BO126" s="11">
        <f t="shared" si="114"/>
        <v>-1.2768399407010689E-2</v>
      </c>
      <c r="BP126" s="11">
        <f t="shared" si="115"/>
        <v>-5.5159044849765193E-3</v>
      </c>
      <c r="BQ126" s="11">
        <f t="shared" si="116"/>
        <v>-2.7627165510525464E-2</v>
      </c>
      <c r="BR126" s="11">
        <f t="shared" si="117"/>
        <v>-4.7796823117652432E-2</v>
      </c>
      <c r="BS126" s="11">
        <f t="shared" si="118"/>
        <v>6.2655749377003023E-3</v>
      </c>
      <c r="BT126" s="11">
        <f t="shared" si="119"/>
        <v>-1.9000845612991091E-2</v>
      </c>
      <c r="BU126" s="11">
        <f t="shared" si="120"/>
        <v>-5.6386462882096144E-2</v>
      </c>
      <c r="BV126" s="11">
        <f t="shared" si="121"/>
        <v>-0.11082556167867741</v>
      </c>
      <c r="BW126" s="11">
        <f t="shared" si="122"/>
        <v>-1.9382706718834353E-2</v>
      </c>
    </row>
    <row r="127" spans="1:75" ht="18.75" x14ac:dyDescent="0.3">
      <c r="A127" s="195">
        <f t="shared" si="72"/>
        <v>43586</v>
      </c>
      <c r="B127" s="187">
        <v>1893.7729999999999</v>
      </c>
      <c r="C127" s="187">
        <v>1517.268</v>
      </c>
      <c r="D127" s="187">
        <v>28.457999999999998</v>
      </c>
      <c r="E127" s="187">
        <v>72.847999999999999</v>
      </c>
      <c r="F127" s="187">
        <v>92.366</v>
      </c>
      <c r="G127" s="187">
        <v>498.50599999999997</v>
      </c>
      <c r="H127" s="187">
        <v>77.200999999999993</v>
      </c>
      <c r="I127" s="187">
        <v>131.333</v>
      </c>
      <c r="J127" s="187">
        <v>24.603999999999999</v>
      </c>
      <c r="K127" s="187">
        <v>56.832000000000001</v>
      </c>
      <c r="L127" s="187">
        <v>36.223999999999997</v>
      </c>
      <c r="M127" s="187">
        <v>30.393000000000001</v>
      </c>
      <c r="N127" s="187">
        <v>243.16200000000001</v>
      </c>
      <c r="O127" s="187">
        <v>108.54</v>
      </c>
      <c r="P127" s="187">
        <v>120.151</v>
      </c>
      <c r="Q127" s="187">
        <v>99.947999999999993</v>
      </c>
      <c r="R127" s="187">
        <v>112.889</v>
      </c>
      <c r="S127" s="187">
        <v>79.983000000000004</v>
      </c>
      <c r="T127" s="187">
        <v>53.377000000000002</v>
      </c>
      <c r="U127" s="187">
        <v>55.533999999999999</v>
      </c>
      <c r="V127" s="187">
        <v>500.83300000000003</v>
      </c>
      <c r="W127" s="187">
        <v>51.323999999999998</v>
      </c>
      <c r="X127" s="187">
        <v>33.167000000000002</v>
      </c>
      <c r="Y127" s="188">
        <v>177.035</v>
      </c>
      <c r="Z127" s="195">
        <f t="shared" si="73"/>
        <v>43586</v>
      </c>
      <c r="AA127" s="12">
        <f t="shared" si="75"/>
        <v>-60.615000000000009</v>
      </c>
      <c r="AB127" s="12">
        <f t="shared" si="76"/>
        <v>-34.40300000000002</v>
      </c>
      <c r="AC127" s="12">
        <f t="shared" si="77"/>
        <v>-2.4370000000000012</v>
      </c>
      <c r="AD127" s="12">
        <f t="shared" si="78"/>
        <v>-5.0529999999999973</v>
      </c>
      <c r="AE127" s="12">
        <f t="shared" si="79"/>
        <v>-1.2379999999999995</v>
      </c>
      <c r="AF127" s="12">
        <f t="shared" si="80"/>
        <v>-19.307000000000016</v>
      </c>
      <c r="AG127" s="12">
        <f t="shared" si="81"/>
        <v>-1.9080000000000013</v>
      </c>
      <c r="AH127" s="12">
        <f t="shared" si="82"/>
        <v>-3.3710000000000093</v>
      </c>
      <c r="AI127" s="12">
        <f t="shared" si="83"/>
        <v>-1.6760000000000019</v>
      </c>
      <c r="AJ127" s="12">
        <f t="shared" si="84"/>
        <v>-0.63499999999999801</v>
      </c>
      <c r="AK127" s="12">
        <f t="shared" si="85"/>
        <v>-2.0310000000000059</v>
      </c>
      <c r="AL127" s="12">
        <f t="shared" si="86"/>
        <v>7.7999999999999403E-2</v>
      </c>
      <c r="AM127" s="12">
        <f t="shared" si="87"/>
        <v>-0.63100000000000023</v>
      </c>
      <c r="AN127" s="12">
        <f t="shared" si="88"/>
        <v>-2.7979999999999876</v>
      </c>
      <c r="AO127" s="12">
        <f t="shared" si="89"/>
        <v>5.3859999999999957</v>
      </c>
      <c r="AP127" s="12">
        <f t="shared" si="90"/>
        <v>-1.3310000000000031</v>
      </c>
      <c r="AQ127" s="12">
        <f t="shared" si="91"/>
        <v>-0.47299999999999898</v>
      </c>
      <c r="AR127" s="12">
        <f t="shared" si="92"/>
        <v>-1.7830000000000013</v>
      </c>
      <c r="AS127" s="12">
        <f t="shared" si="93"/>
        <v>-1.8279999999999959</v>
      </c>
      <c r="AT127" s="12">
        <f t="shared" si="94"/>
        <v>-0.35099999999999909</v>
      </c>
      <c r="AU127" s="12">
        <f t="shared" si="95"/>
        <v>-9.2199999999999704</v>
      </c>
      <c r="AV127" s="12">
        <f t="shared" si="96"/>
        <v>-3.1410000000000053</v>
      </c>
      <c r="AW127" s="12">
        <f t="shared" si="97"/>
        <v>-4.4519999999999982</v>
      </c>
      <c r="AX127" s="12">
        <f t="shared" si="98"/>
        <v>-1.0840000000000032</v>
      </c>
      <c r="AY127" s="195">
        <f t="shared" si="74"/>
        <v>43586</v>
      </c>
      <c r="AZ127" s="11">
        <f t="shared" si="99"/>
        <v>-3.101482407792111E-2</v>
      </c>
      <c r="BA127" s="11">
        <f t="shared" si="100"/>
        <v>-2.2171581475712299E-2</v>
      </c>
      <c r="BB127" s="11">
        <f t="shared" si="101"/>
        <v>-7.888007768247296E-2</v>
      </c>
      <c r="BC127" s="11">
        <f t="shared" si="102"/>
        <v>-6.4864379147892781E-2</v>
      </c>
      <c r="BD127" s="11">
        <f t="shared" si="103"/>
        <v>-1.3225930515789908E-2</v>
      </c>
      <c r="BE127" s="11">
        <f t="shared" si="104"/>
        <v>-3.7285661039796247E-2</v>
      </c>
      <c r="BF127" s="11">
        <f t="shared" si="105"/>
        <v>-2.4118621142979912E-2</v>
      </c>
      <c r="BG127" s="11">
        <f t="shared" si="106"/>
        <v>-2.5025240527378645E-2</v>
      </c>
      <c r="BH127" s="11">
        <f t="shared" si="107"/>
        <v>-6.3774733637747438E-2</v>
      </c>
      <c r="BI127" s="11">
        <f t="shared" si="108"/>
        <v>-1.1049819896636337E-2</v>
      </c>
      <c r="BJ127" s="11">
        <f t="shared" si="109"/>
        <v>-5.3091099202718706E-2</v>
      </c>
      <c r="BK127" s="11">
        <f t="shared" si="110"/>
        <v>2.5729836714496468E-3</v>
      </c>
      <c r="BL127" s="11">
        <f t="shared" si="111"/>
        <v>-2.5882613528690479E-3</v>
      </c>
      <c r="BM127" s="11">
        <f t="shared" si="112"/>
        <v>-2.5130683145017763E-2</v>
      </c>
      <c r="BN127" s="11">
        <f t="shared" si="113"/>
        <v>4.6930684442120896E-2</v>
      </c>
      <c r="BO127" s="11">
        <f t="shared" si="114"/>
        <v>-1.3141914908322616E-2</v>
      </c>
      <c r="BP127" s="11">
        <f t="shared" si="115"/>
        <v>-4.1724740212769618E-3</v>
      </c>
      <c r="BQ127" s="11">
        <f t="shared" si="116"/>
        <v>-2.1806129687156006E-2</v>
      </c>
      <c r="BR127" s="11">
        <f t="shared" si="117"/>
        <v>-3.31129426682365E-2</v>
      </c>
      <c r="BS127" s="11">
        <f t="shared" si="118"/>
        <v>-6.2807551221257807E-3</v>
      </c>
      <c r="BT127" s="11">
        <f t="shared" si="119"/>
        <v>-1.8076552828823589E-2</v>
      </c>
      <c r="BU127" s="11">
        <f t="shared" si="120"/>
        <v>-5.767006334343161E-2</v>
      </c>
      <c r="BV127" s="11">
        <f t="shared" si="121"/>
        <v>-0.11834445360057411</v>
      </c>
      <c r="BW127" s="11">
        <f t="shared" si="122"/>
        <v>-6.0858190310971727E-3</v>
      </c>
    </row>
    <row r="128" spans="1:75" ht="18.75" x14ac:dyDescent="0.3">
      <c r="A128" s="195">
        <f t="shared" si="72"/>
        <v>43617</v>
      </c>
      <c r="B128" s="187">
        <v>1884.019</v>
      </c>
      <c r="C128" s="187">
        <v>1509.576</v>
      </c>
      <c r="D128" s="187">
        <v>27.783999999999999</v>
      </c>
      <c r="E128" s="187">
        <v>72.814999999999998</v>
      </c>
      <c r="F128" s="187">
        <v>93.626999999999995</v>
      </c>
      <c r="G128" s="187">
        <v>494.755</v>
      </c>
      <c r="H128" s="187">
        <v>76.668999999999997</v>
      </c>
      <c r="I128" s="187">
        <v>130.959</v>
      </c>
      <c r="J128" s="187">
        <v>24.573</v>
      </c>
      <c r="K128" s="187">
        <v>57.223999999999997</v>
      </c>
      <c r="L128" s="187">
        <v>36.662999999999997</v>
      </c>
      <c r="M128" s="187">
        <v>28.466000000000001</v>
      </c>
      <c r="N128" s="187">
        <v>241.21600000000001</v>
      </c>
      <c r="O128" s="187">
        <v>108.26600000000001</v>
      </c>
      <c r="P128" s="187">
        <v>119.767</v>
      </c>
      <c r="Q128" s="187">
        <v>99.106999999999999</v>
      </c>
      <c r="R128" s="187">
        <v>113.32599999999999</v>
      </c>
      <c r="S128" s="187">
        <v>78.513999999999996</v>
      </c>
      <c r="T128" s="187">
        <v>53.151000000000003</v>
      </c>
      <c r="U128" s="187">
        <v>55.758000000000003</v>
      </c>
      <c r="V128" s="187">
        <v>499.17399999999998</v>
      </c>
      <c r="W128" s="187">
        <v>51.511000000000003</v>
      </c>
      <c r="X128" s="187">
        <v>32.923999999999999</v>
      </c>
      <c r="Y128" s="188">
        <v>179.03299999999999</v>
      </c>
      <c r="Z128" s="195">
        <f t="shared" si="73"/>
        <v>43617</v>
      </c>
      <c r="AA128" s="12">
        <f t="shared" si="75"/>
        <v>-57.203999999999951</v>
      </c>
      <c r="AB128" s="12">
        <f t="shared" si="76"/>
        <v>-36.20900000000006</v>
      </c>
      <c r="AC128" s="12">
        <f t="shared" si="77"/>
        <v>-2.7220000000000013</v>
      </c>
      <c r="AD128" s="12">
        <f t="shared" si="78"/>
        <v>-4.7310000000000088</v>
      </c>
      <c r="AE128" s="12">
        <f t="shared" si="79"/>
        <v>-0.26400000000001</v>
      </c>
      <c r="AF128" s="12">
        <f t="shared" si="80"/>
        <v>-19.918999999999983</v>
      </c>
      <c r="AG128" s="12">
        <f t="shared" si="81"/>
        <v>-2.0330000000000013</v>
      </c>
      <c r="AH128" s="12">
        <f t="shared" si="82"/>
        <v>-2.9269999999999925</v>
      </c>
      <c r="AI128" s="12">
        <f t="shared" si="83"/>
        <v>-1.5749999999999993</v>
      </c>
      <c r="AJ128" s="12">
        <f t="shared" si="84"/>
        <v>-0.53400000000000603</v>
      </c>
      <c r="AK128" s="12">
        <f t="shared" si="85"/>
        <v>-1.4060000000000059</v>
      </c>
      <c r="AL128" s="12">
        <f t="shared" si="86"/>
        <v>-0.60999999999999943</v>
      </c>
      <c r="AM128" s="12">
        <f t="shared" si="87"/>
        <v>-0.64099999999999113</v>
      </c>
      <c r="AN128" s="12">
        <f t="shared" si="88"/>
        <v>-2.1919999999999931</v>
      </c>
      <c r="AO128" s="12">
        <f t="shared" si="89"/>
        <v>5.6599999999999966</v>
      </c>
      <c r="AP128" s="12">
        <f t="shared" si="90"/>
        <v>-1.2010000000000076</v>
      </c>
      <c r="AQ128" s="12">
        <f t="shared" si="91"/>
        <v>0.65799999999998704</v>
      </c>
      <c r="AR128" s="12">
        <f t="shared" si="92"/>
        <v>-2.597999999999999</v>
      </c>
      <c r="AS128" s="12">
        <f t="shared" si="93"/>
        <v>-1.4420000000000002</v>
      </c>
      <c r="AT128" s="12">
        <f t="shared" si="94"/>
        <v>0.82900000000000063</v>
      </c>
      <c r="AU128" s="12">
        <f t="shared" si="95"/>
        <v>-8.5580000000000496</v>
      </c>
      <c r="AV128" s="12">
        <f t="shared" si="96"/>
        <v>-2.8659999999999997</v>
      </c>
      <c r="AW128" s="12">
        <f t="shared" si="97"/>
        <v>-3.5700000000000003</v>
      </c>
      <c r="AX128" s="12">
        <f t="shared" si="98"/>
        <v>-0.59300000000001774</v>
      </c>
      <c r="AY128" s="195">
        <f t="shared" si="74"/>
        <v>43617</v>
      </c>
      <c r="AZ128" s="11">
        <f t="shared" si="99"/>
        <v>-2.9468020933195227E-2</v>
      </c>
      <c r="BA128" s="11">
        <f t="shared" si="100"/>
        <v>-2.3424344265211561E-2</v>
      </c>
      <c r="BB128" s="11">
        <f t="shared" si="101"/>
        <v>-8.922834852160233E-2</v>
      </c>
      <c r="BC128" s="11">
        <f t="shared" si="102"/>
        <v>-6.1008949526732636E-2</v>
      </c>
      <c r="BD128" s="11">
        <f t="shared" si="103"/>
        <v>-2.8117710962712872E-3</v>
      </c>
      <c r="BE128" s="11">
        <f t="shared" si="104"/>
        <v>-3.8702168751481469E-2</v>
      </c>
      <c r="BF128" s="11">
        <f t="shared" si="105"/>
        <v>-2.5831618002083778E-2</v>
      </c>
      <c r="BG128" s="11">
        <f t="shared" si="106"/>
        <v>-2.1861882497049678E-2</v>
      </c>
      <c r="BH128" s="11">
        <f t="shared" si="107"/>
        <v>-6.0234052317576836E-2</v>
      </c>
      <c r="BI128" s="11">
        <f t="shared" si="108"/>
        <v>-9.2454724886597006E-3</v>
      </c>
      <c r="BJ128" s="11">
        <f t="shared" si="109"/>
        <v>-3.6932937560745116E-2</v>
      </c>
      <c r="BK128" s="11">
        <f t="shared" si="110"/>
        <v>-2.0979501994772276E-2</v>
      </c>
      <c r="BL128" s="11">
        <f t="shared" si="111"/>
        <v>-2.6503264325613562E-3</v>
      </c>
      <c r="BM128" s="11">
        <f t="shared" si="112"/>
        <v>-1.9844646834090707E-2</v>
      </c>
      <c r="BN128" s="11">
        <f t="shared" si="113"/>
        <v>4.9602566012602267E-2</v>
      </c>
      <c r="BO128" s="11">
        <f t="shared" si="114"/>
        <v>-1.1973122781832046E-2</v>
      </c>
      <c r="BP128" s="11">
        <f t="shared" si="115"/>
        <v>5.8401675719812474E-3</v>
      </c>
      <c r="BQ128" s="11">
        <f t="shared" si="116"/>
        <v>-3.2029785974948211E-2</v>
      </c>
      <c r="BR128" s="11">
        <f t="shared" si="117"/>
        <v>-2.6413642774714696E-2</v>
      </c>
      <c r="BS128" s="11">
        <f t="shared" si="118"/>
        <v>1.5092209943745605E-2</v>
      </c>
      <c r="BT128" s="11">
        <f t="shared" si="119"/>
        <v>-1.6855348884844856E-2</v>
      </c>
      <c r="BU128" s="11">
        <f t="shared" si="120"/>
        <v>-5.2706107361568333E-2</v>
      </c>
      <c r="BV128" s="11">
        <f t="shared" si="121"/>
        <v>-9.7824299884912591E-2</v>
      </c>
      <c r="BW128" s="11">
        <f t="shared" si="122"/>
        <v>-3.3013038201598066E-3</v>
      </c>
    </row>
    <row r="129" spans="1:75" ht="18.75" x14ac:dyDescent="0.3">
      <c r="A129" s="195">
        <f t="shared" si="72"/>
        <v>43647</v>
      </c>
      <c r="B129" s="187">
        <v>1888.4179999999999</v>
      </c>
      <c r="C129" s="187">
        <v>1511.732</v>
      </c>
      <c r="D129" s="187">
        <v>27.699000000000002</v>
      </c>
      <c r="E129" s="187">
        <v>72.808000000000007</v>
      </c>
      <c r="F129" s="187">
        <v>94.778999999999996</v>
      </c>
      <c r="G129" s="187">
        <v>494.16199999999998</v>
      </c>
      <c r="H129" s="187">
        <v>78.554000000000002</v>
      </c>
      <c r="I129" s="187">
        <v>131.136</v>
      </c>
      <c r="J129" s="187">
        <v>24.469000000000001</v>
      </c>
      <c r="K129" s="187">
        <v>57.646000000000001</v>
      </c>
      <c r="L129" s="187">
        <v>36.656999999999996</v>
      </c>
      <c r="M129" s="187">
        <v>27.510999999999999</v>
      </c>
      <c r="N129" s="187">
        <v>242.09399999999999</v>
      </c>
      <c r="O129" s="187">
        <v>107.71</v>
      </c>
      <c r="P129" s="187">
        <v>121.352</v>
      </c>
      <c r="Q129" s="187">
        <v>100.273</v>
      </c>
      <c r="R129" s="187">
        <v>114.505</v>
      </c>
      <c r="S129" s="187">
        <v>77.771000000000001</v>
      </c>
      <c r="T129" s="187">
        <v>52.938000000000002</v>
      </c>
      <c r="U129" s="187">
        <v>55.658000000000001</v>
      </c>
      <c r="V129" s="187">
        <v>496.96499999999997</v>
      </c>
      <c r="W129" s="187">
        <v>51.817999999999998</v>
      </c>
      <c r="X129" s="187">
        <v>32.811999999999998</v>
      </c>
      <c r="Y129" s="188">
        <v>178.81100000000001</v>
      </c>
      <c r="Z129" s="195">
        <f t="shared" si="73"/>
        <v>43647</v>
      </c>
      <c r="AA129" s="12">
        <f t="shared" si="75"/>
        <v>-52.141000000000076</v>
      </c>
      <c r="AB129" s="12">
        <f t="shared" si="76"/>
        <v>-33.346000000000004</v>
      </c>
      <c r="AC129" s="12">
        <f t="shared" si="77"/>
        <v>-2.6049999999999969</v>
      </c>
      <c r="AD129" s="12">
        <f t="shared" si="78"/>
        <v>-3.8459999999999894</v>
      </c>
      <c r="AE129" s="12">
        <f t="shared" si="79"/>
        <v>0.4719999999999942</v>
      </c>
      <c r="AF129" s="12">
        <f t="shared" si="80"/>
        <v>-20.526999999999987</v>
      </c>
      <c r="AG129" s="12">
        <f t="shared" si="81"/>
        <v>0.41599999999999682</v>
      </c>
      <c r="AH129" s="12">
        <f t="shared" si="82"/>
        <v>-3.3979999999999961</v>
      </c>
      <c r="AI129" s="12">
        <f t="shared" si="83"/>
        <v>-1.4929999999999986</v>
      </c>
      <c r="AJ129" s="12">
        <f t="shared" si="84"/>
        <v>-0.10699999999999932</v>
      </c>
      <c r="AK129" s="12">
        <f t="shared" si="85"/>
        <v>-1.2530000000000001</v>
      </c>
      <c r="AL129" s="12">
        <f t="shared" si="86"/>
        <v>-1.1009999999999991</v>
      </c>
      <c r="AM129" s="12">
        <f t="shared" si="87"/>
        <v>-1.0889999999999986</v>
      </c>
      <c r="AN129" s="12">
        <f t="shared" si="88"/>
        <v>-2.0450000000000017</v>
      </c>
      <c r="AO129" s="12">
        <f t="shared" si="89"/>
        <v>6.4980000000000047</v>
      </c>
      <c r="AP129" s="12">
        <f t="shared" si="90"/>
        <v>-1.0960000000000036</v>
      </c>
      <c r="AQ129" s="12">
        <f t="shared" si="91"/>
        <v>1.421999999999997</v>
      </c>
      <c r="AR129" s="12">
        <f t="shared" si="92"/>
        <v>-2.8990000000000009</v>
      </c>
      <c r="AS129" s="12">
        <f t="shared" si="93"/>
        <v>-1.0109999999999957</v>
      </c>
      <c r="AT129" s="12">
        <f t="shared" si="94"/>
        <v>1.0180000000000007</v>
      </c>
      <c r="AU129" s="12">
        <f t="shared" si="95"/>
        <v>-8.7750000000000341</v>
      </c>
      <c r="AV129" s="12">
        <f t="shared" si="96"/>
        <v>-2.6750000000000043</v>
      </c>
      <c r="AW129" s="12">
        <f t="shared" si="97"/>
        <v>-3.6450000000000031</v>
      </c>
      <c r="AX129" s="12">
        <f t="shared" si="98"/>
        <v>-2.3799999999999955</v>
      </c>
      <c r="AY129" s="195">
        <f t="shared" si="74"/>
        <v>43647</v>
      </c>
      <c r="AZ129" s="11">
        <f t="shared" si="99"/>
        <v>-2.6869061955859141E-2</v>
      </c>
      <c r="BA129" s="11">
        <f t="shared" si="100"/>
        <v>-2.1582081940199838E-2</v>
      </c>
      <c r="BB129" s="11">
        <f t="shared" si="101"/>
        <v>-8.5962249208025199E-2</v>
      </c>
      <c r="BC129" s="11">
        <f t="shared" si="102"/>
        <v>-5.0173506927231326E-2</v>
      </c>
      <c r="BD129" s="11">
        <f t="shared" si="103"/>
        <v>5.0049307050377134E-3</v>
      </c>
      <c r="BE129" s="11">
        <f t="shared" si="104"/>
        <v>-3.9882336712072752E-2</v>
      </c>
      <c r="BF129" s="11">
        <f t="shared" si="105"/>
        <v>5.3239141006935498E-3</v>
      </c>
      <c r="BG129" s="11">
        <f t="shared" si="106"/>
        <v>-2.5257555710823998E-2</v>
      </c>
      <c r="BH129" s="11">
        <f t="shared" si="107"/>
        <v>-5.7507125799244996E-2</v>
      </c>
      <c r="BI129" s="11">
        <f t="shared" si="108"/>
        <v>-1.8527176077433039E-3</v>
      </c>
      <c r="BJ129" s="11">
        <f t="shared" si="109"/>
        <v>-3.305196518069109E-2</v>
      </c>
      <c r="BK129" s="11">
        <f t="shared" si="110"/>
        <v>-3.8480357891793604E-2</v>
      </c>
      <c r="BL129" s="11">
        <f t="shared" si="111"/>
        <v>-4.4781090783484467E-3</v>
      </c>
      <c r="BM129" s="11">
        <f t="shared" si="112"/>
        <v>-1.8632408546307655E-2</v>
      </c>
      <c r="BN129" s="11">
        <f t="shared" si="113"/>
        <v>5.6576174969961812E-2</v>
      </c>
      <c r="BO129" s="11">
        <f t="shared" si="114"/>
        <v>-1.0811983939863268E-2</v>
      </c>
      <c r="BP129" s="11">
        <f t="shared" si="115"/>
        <v>1.2574834413660696E-2</v>
      </c>
      <c r="BQ129" s="11">
        <f t="shared" si="116"/>
        <v>-3.5936531548283135E-2</v>
      </c>
      <c r="BR129" s="11">
        <f t="shared" si="117"/>
        <v>-1.8739921036534435E-2</v>
      </c>
      <c r="BS129" s="11">
        <f t="shared" si="118"/>
        <v>1.8631039531478821E-2</v>
      </c>
      <c r="BT129" s="11">
        <f t="shared" si="119"/>
        <v>-1.7350812670542282E-2</v>
      </c>
      <c r="BU129" s="11">
        <f t="shared" si="120"/>
        <v>-4.9088873800304689E-2</v>
      </c>
      <c r="BV129" s="11">
        <f t="shared" si="121"/>
        <v>-9.9980799297803014E-2</v>
      </c>
      <c r="BW129" s="11">
        <f t="shared" si="122"/>
        <v>-1.3135310252716748E-2</v>
      </c>
    </row>
    <row r="130" spans="1:75" ht="18.75" x14ac:dyDescent="0.3">
      <c r="A130" s="195">
        <f t="shared" si="72"/>
        <v>43678</v>
      </c>
      <c r="B130" s="187">
        <v>1884.306</v>
      </c>
      <c r="C130" s="187">
        <v>1511.5060000000001</v>
      </c>
      <c r="D130" s="187">
        <v>27.539000000000001</v>
      </c>
      <c r="E130" s="187">
        <v>72.813999999999993</v>
      </c>
      <c r="F130" s="187">
        <v>95.738</v>
      </c>
      <c r="G130" s="187">
        <v>492.76900000000001</v>
      </c>
      <c r="H130" s="187">
        <v>78.641000000000005</v>
      </c>
      <c r="I130" s="187">
        <v>131.33099999999999</v>
      </c>
      <c r="J130" s="187">
        <v>24.651</v>
      </c>
      <c r="K130" s="187">
        <v>60.018000000000001</v>
      </c>
      <c r="L130" s="187">
        <v>36.573999999999998</v>
      </c>
      <c r="M130" s="187">
        <v>26.992000000000001</v>
      </c>
      <c r="N130" s="187">
        <v>241.7</v>
      </c>
      <c r="O130" s="187">
        <v>104.785</v>
      </c>
      <c r="P130" s="187">
        <v>121.52200000000001</v>
      </c>
      <c r="Q130" s="187">
        <v>100.083</v>
      </c>
      <c r="R130" s="187">
        <v>115.081</v>
      </c>
      <c r="S130" s="187">
        <v>77.27</v>
      </c>
      <c r="T130" s="187">
        <v>52.506</v>
      </c>
      <c r="U130" s="187">
        <v>55.927999999999997</v>
      </c>
      <c r="V130" s="187">
        <v>498.572</v>
      </c>
      <c r="W130" s="187">
        <v>51.578000000000003</v>
      </c>
      <c r="X130" s="187">
        <v>32.764000000000003</v>
      </c>
      <c r="Y130" s="188">
        <v>175.06800000000001</v>
      </c>
      <c r="Z130" s="195">
        <f t="shared" si="73"/>
        <v>43678</v>
      </c>
      <c r="AA130" s="12">
        <f t="shared" si="75"/>
        <v>-52.830999999999904</v>
      </c>
      <c r="AB130" s="12">
        <f t="shared" si="76"/>
        <v>-32.939999999999827</v>
      </c>
      <c r="AC130" s="12">
        <f t="shared" si="77"/>
        <v>-2.2429999999999986</v>
      </c>
      <c r="AD130" s="12">
        <f t="shared" si="78"/>
        <v>-3.0120000000000005</v>
      </c>
      <c r="AE130" s="12">
        <f t="shared" si="79"/>
        <v>0.29699999999999704</v>
      </c>
      <c r="AF130" s="12">
        <f t="shared" si="80"/>
        <v>-19.5</v>
      </c>
      <c r="AG130" s="12">
        <f t="shared" si="81"/>
        <v>0.42400000000000659</v>
      </c>
      <c r="AH130" s="12">
        <f t="shared" si="82"/>
        <v>-3.1770000000000209</v>
      </c>
      <c r="AI130" s="12">
        <f t="shared" si="83"/>
        <v>-1.25</v>
      </c>
      <c r="AJ130" s="12">
        <f t="shared" si="84"/>
        <v>0.21399999999999864</v>
      </c>
      <c r="AK130" s="12">
        <f t="shared" si="85"/>
        <v>-1.4209999999999994</v>
      </c>
      <c r="AL130" s="12">
        <f t="shared" si="86"/>
        <v>-1.4789999999999992</v>
      </c>
      <c r="AM130" s="12">
        <f t="shared" si="87"/>
        <v>-1.4710000000000036</v>
      </c>
      <c r="AN130" s="12">
        <f t="shared" si="88"/>
        <v>-2.9969999999999999</v>
      </c>
      <c r="AO130" s="12">
        <f t="shared" si="89"/>
        <v>5.7650000000000006</v>
      </c>
      <c r="AP130" s="12">
        <f t="shared" si="90"/>
        <v>-0.88800000000000523</v>
      </c>
      <c r="AQ130" s="12">
        <f t="shared" si="91"/>
        <v>1.5229999999999961</v>
      </c>
      <c r="AR130" s="12">
        <f t="shared" si="92"/>
        <v>-3.5760000000000076</v>
      </c>
      <c r="AS130" s="12">
        <f t="shared" si="93"/>
        <v>-0.91599999999999682</v>
      </c>
      <c r="AT130" s="12">
        <f t="shared" si="94"/>
        <v>0.74399999999999977</v>
      </c>
      <c r="AU130" s="12">
        <f t="shared" si="95"/>
        <v>-11.161000000000001</v>
      </c>
      <c r="AV130" s="12">
        <f t="shared" si="96"/>
        <v>-2.7729999999999961</v>
      </c>
      <c r="AW130" s="12">
        <f t="shared" si="97"/>
        <v>-3.7049999999999983</v>
      </c>
      <c r="AX130" s="12">
        <f t="shared" si="98"/>
        <v>-5.464999999999975</v>
      </c>
      <c r="AY130" s="195">
        <f t="shared" si="74"/>
        <v>43678</v>
      </c>
      <c r="AZ130" s="11">
        <f t="shared" si="99"/>
        <v>-2.7272722579765873E-2</v>
      </c>
      <c r="BA130" s="11">
        <f t="shared" si="100"/>
        <v>-2.1328036072481571E-2</v>
      </c>
      <c r="BB130" s="11">
        <f t="shared" si="101"/>
        <v>-7.5313948022295296E-2</v>
      </c>
      <c r="BC130" s="11">
        <f t="shared" si="102"/>
        <v>-3.9722522617571809E-2</v>
      </c>
      <c r="BD130" s="11">
        <f t="shared" si="103"/>
        <v>3.1118701606227539E-3</v>
      </c>
      <c r="BE130" s="11">
        <f t="shared" si="104"/>
        <v>-3.8065938013036149E-2</v>
      </c>
      <c r="BF130" s="11">
        <f t="shared" si="105"/>
        <v>5.4208164465525677E-3</v>
      </c>
      <c r="BG130" s="11">
        <f t="shared" si="106"/>
        <v>-2.3619412971719322E-2</v>
      </c>
      <c r="BH130" s="11">
        <f t="shared" si="107"/>
        <v>-4.8260684915640284E-2</v>
      </c>
      <c r="BI130" s="11">
        <f t="shared" si="108"/>
        <v>3.5783559628117523E-3</v>
      </c>
      <c r="BJ130" s="11">
        <f t="shared" si="109"/>
        <v>-3.7399657849717105E-2</v>
      </c>
      <c r="BK130" s="11">
        <f t="shared" si="110"/>
        <v>-5.1947595799234247E-2</v>
      </c>
      <c r="BL130" s="11">
        <f t="shared" si="111"/>
        <v>-6.0492410690419218E-3</v>
      </c>
      <c r="BM130" s="11">
        <f t="shared" si="112"/>
        <v>-2.7806127182646412E-2</v>
      </c>
      <c r="BN130" s="11">
        <f t="shared" si="113"/>
        <v>4.9802603730227935E-2</v>
      </c>
      <c r="BO130" s="11">
        <f t="shared" si="114"/>
        <v>-8.7946043913599281E-3</v>
      </c>
      <c r="BP130" s="11">
        <f t="shared" si="115"/>
        <v>1.341164867292477E-2</v>
      </c>
      <c r="BQ130" s="11">
        <f t="shared" si="116"/>
        <v>-4.4232244019493994E-2</v>
      </c>
      <c r="BR130" s="11">
        <f t="shared" si="117"/>
        <v>-1.7146493953801745E-2</v>
      </c>
      <c r="BS130" s="11">
        <f t="shared" si="118"/>
        <v>1.348216874456365E-2</v>
      </c>
      <c r="BT130" s="11">
        <f t="shared" si="119"/>
        <v>-2.1895776808642964E-2</v>
      </c>
      <c r="BU130" s="11">
        <f t="shared" si="120"/>
        <v>-5.102022041912746E-2</v>
      </c>
      <c r="BV130" s="11">
        <f t="shared" si="121"/>
        <v>-0.1015931338945405</v>
      </c>
      <c r="BW130" s="11">
        <f t="shared" si="122"/>
        <v>-3.0271473913356384E-2</v>
      </c>
    </row>
    <row r="131" spans="1:75" ht="18.75" x14ac:dyDescent="0.3">
      <c r="A131" s="195">
        <f t="shared" si="72"/>
        <v>43709</v>
      </c>
      <c r="B131" s="187">
        <v>1877.9880000000001</v>
      </c>
      <c r="C131" s="187">
        <v>1502.5160000000001</v>
      </c>
      <c r="D131" s="187">
        <v>27.324000000000002</v>
      </c>
      <c r="E131" s="187">
        <v>72.222999999999999</v>
      </c>
      <c r="F131" s="187">
        <v>95.537999999999997</v>
      </c>
      <c r="G131" s="187">
        <v>490.99099999999999</v>
      </c>
      <c r="H131" s="187">
        <v>78.241</v>
      </c>
      <c r="I131" s="187">
        <v>132.845</v>
      </c>
      <c r="J131" s="187">
        <v>24.509</v>
      </c>
      <c r="K131" s="187">
        <v>60.905999999999999</v>
      </c>
      <c r="L131" s="187">
        <v>36.65</v>
      </c>
      <c r="M131" s="187">
        <v>26.4</v>
      </c>
      <c r="N131" s="187">
        <v>238.08199999999999</v>
      </c>
      <c r="O131" s="187">
        <v>100.062</v>
      </c>
      <c r="P131" s="187">
        <v>121.623</v>
      </c>
      <c r="Q131" s="187">
        <v>98.602000000000004</v>
      </c>
      <c r="R131" s="187">
        <v>117.438</v>
      </c>
      <c r="S131" s="187">
        <v>75.856999999999999</v>
      </c>
      <c r="T131" s="187">
        <v>52.42</v>
      </c>
      <c r="U131" s="187">
        <v>56.42</v>
      </c>
      <c r="V131" s="187">
        <v>496.61099999999999</v>
      </c>
      <c r="W131" s="187">
        <v>51.27</v>
      </c>
      <c r="X131" s="187">
        <v>32.509</v>
      </c>
      <c r="Y131" s="188">
        <v>173.45699999999999</v>
      </c>
      <c r="Z131" s="195">
        <f t="shared" si="73"/>
        <v>43709</v>
      </c>
      <c r="AA131" s="12">
        <f t="shared" si="75"/>
        <v>-51.15300000000002</v>
      </c>
      <c r="AB131" s="12">
        <f t="shared" si="76"/>
        <v>-35.722999999999956</v>
      </c>
      <c r="AC131" s="12">
        <f t="shared" si="77"/>
        <v>-1.8969999999999985</v>
      </c>
      <c r="AD131" s="12">
        <f t="shared" si="78"/>
        <v>-2.4839999999999947</v>
      </c>
      <c r="AE131" s="12">
        <f t="shared" si="79"/>
        <v>-0.6839999999999975</v>
      </c>
      <c r="AF131" s="12">
        <f t="shared" si="80"/>
        <v>-18.645000000000039</v>
      </c>
      <c r="AG131" s="12">
        <f t="shared" si="81"/>
        <v>-0.12199999999999989</v>
      </c>
      <c r="AH131" s="12">
        <f t="shared" si="82"/>
        <v>-1.9099999999999966</v>
      </c>
      <c r="AI131" s="12">
        <f t="shared" si="83"/>
        <v>-0.90599999999999881</v>
      </c>
      <c r="AJ131" s="12">
        <f t="shared" si="84"/>
        <v>-0.43999999999999773</v>
      </c>
      <c r="AK131" s="12">
        <f t="shared" si="85"/>
        <v>-0.94700000000000273</v>
      </c>
      <c r="AL131" s="12">
        <f t="shared" si="86"/>
        <v>-1.7149999999999999</v>
      </c>
      <c r="AM131" s="12">
        <f t="shared" si="87"/>
        <v>-3.1709999999999923</v>
      </c>
      <c r="AN131" s="12">
        <f t="shared" si="88"/>
        <v>-2.4410000000000025</v>
      </c>
      <c r="AO131" s="12">
        <f t="shared" si="89"/>
        <v>6.3500000000000085</v>
      </c>
      <c r="AP131" s="12">
        <f t="shared" si="90"/>
        <v>-1.3029999999999973</v>
      </c>
      <c r="AQ131" s="12">
        <f t="shared" si="91"/>
        <v>1.5</v>
      </c>
      <c r="AR131" s="12">
        <f t="shared" si="92"/>
        <v>-4.6440000000000055</v>
      </c>
      <c r="AS131" s="12">
        <f t="shared" si="93"/>
        <v>-0.68499999999999517</v>
      </c>
      <c r="AT131" s="12">
        <f t="shared" si="94"/>
        <v>1.3370000000000033</v>
      </c>
      <c r="AU131" s="12">
        <f t="shared" si="95"/>
        <v>-10.175999999999988</v>
      </c>
      <c r="AV131" s="12">
        <f t="shared" si="96"/>
        <v>-2.7239999999999966</v>
      </c>
      <c r="AW131" s="12">
        <f t="shared" si="97"/>
        <v>-3.8299999999999983</v>
      </c>
      <c r="AX131" s="12">
        <f t="shared" si="98"/>
        <v>-2.9519999999999982</v>
      </c>
      <c r="AY131" s="195">
        <f t="shared" si="74"/>
        <v>43709</v>
      </c>
      <c r="AZ131" s="11">
        <f t="shared" si="99"/>
        <v>-2.6515946734842144E-2</v>
      </c>
      <c r="BA131" s="11">
        <f t="shared" si="100"/>
        <v>-2.3223309251683255E-2</v>
      </c>
      <c r="BB131" s="11">
        <f t="shared" si="101"/>
        <v>-6.4919065055952907E-2</v>
      </c>
      <c r="BC131" s="11">
        <f t="shared" si="102"/>
        <v>-3.3249896261394407E-2</v>
      </c>
      <c r="BD131" s="11">
        <f t="shared" si="103"/>
        <v>-7.1085614516430695E-3</v>
      </c>
      <c r="BE131" s="11">
        <f t="shared" si="104"/>
        <v>-3.6584935130171359E-2</v>
      </c>
      <c r="BF131" s="11">
        <f t="shared" si="105"/>
        <v>-1.5568571902555561E-3</v>
      </c>
      <c r="BG131" s="11">
        <f t="shared" si="106"/>
        <v>-1.4173871099402602E-2</v>
      </c>
      <c r="BH131" s="11">
        <f t="shared" si="107"/>
        <v>-3.5648239228801892E-2</v>
      </c>
      <c r="BI131" s="11">
        <f t="shared" si="108"/>
        <v>-7.1724317803931736E-3</v>
      </c>
      <c r="BJ131" s="11">
        <f t="shared" si="109"/>
        <v>-2.5188179907971397E-2</v>
      </c>
      <c r="BK131" s="11">
        <f t="shared" si="110"/>
        <v>-6.0999466476969633E-2</v>
      </c>
      <c r="BL131" s="11">
        <f t="shared" si="111"/>
        <v>-1.3143878003589515E-2</v>
      </c>
      <c r="BM131" s="11">
        <f t="shared" si="112"/>
        <v>-2.3813937153058906E-2</v>
      </c>
      <c r="BN131" s="11">
        <f t="shared" si="113"/>
        <v>5.5086620457522661E-2</v>
      </c>
      <c r="BO131" s="11">
        <f t="shared" si="114"/>
        <v>-1.3042390270757154E-2</v>
      </c>
      <c r="BP131" s="11">
        <f t="shared" si="115"/>
        <v>1.2937949593748277E-2</v>
      </c>
      <c r="BQ131" s="11">
        <f t="shared" si="116"/>
        <v>-5.7688724363672561E-2</v>
      </c>
      <c r="BR131" s="11">
        <f t="shared" si="117"/>
        <v>-1.2898973731287011E-2</v>
      </c>
      <c r="BS131" s="11">
        <f t="shared" si="118"/>
        <v>2.4272461558012548E-2</v>
      </c>
      <c r="BT131" s="11">
        <f t="shared" si="119"/>
        <v>-2.0079441658921726E-2</v>
      </c>
      <c r="BU131" s="11">
        <f t="shared" si="120"/>
        <v>-5.0450050005556135E-2</v>
      </c>
      <c r="BV131" s="11">
        <f t="shared" si="121"/>
        <v>-0.10539640606510903</v>
      </c>
      <c r="BW131" s="11">
        <f t="shared" si="122"/>
        <v>-1.6733840110198406E-2</v>
      </c>
    </row>
    <row r="132" spans="1:75" ht="18.75" x14ac:dyDescent="0.3">
      <c r="A132" s="195">
        <f t="shared" si="72"/>
        <v>43739</v>
      </c>
      <c r="B132" s="187">
        <v>1880.7860000000001</v>
      </c>
      <c r="C132" s="187">
        <v>1501.5429999999999</v>
      </c>
      <c r="D132" s="187">
        <v>27.457000000000001</v>
      </c>
      <c r="E132" s="187">
        <v>72.77</v>
      </c>
      <c r="F132" s="187">
        <v>95.016000000000005</v>
      </c>
      <c r="G132" s="187">
        <v>490.565</v>
      </c>
      <c r="H132" s="187">
        <v>77.137</v>
      </c>
      <c r="I132" s="187">
        <v>137.34399999999999</v>
      </c>
      <c r="J132" s="187">
        <v>24.577000000000002</v>
      </c>
      <c r="K132" s="187">
        <v>60.868000000000002</v>
      </c>
      <c r="L132" s="187">
        <v>36.454000000000001</v>
      </c>
      <c r="M132" s="187">
        <v>26.300999999999998</v>
      </c>
      <c r="N132" s="187">
        <v>239.215</v>
      </c>
      <c r="O132" s="187">
        <v>96.79</v>
      </c>
      <c r="P132" s="187">
        <v>120.715</v>
      </c>
      <c r="Q132" s="187">
        <v>98.278000000000006</v>
      </c>
      <c r="R132" s="187">
        <v>118.179</v>
      </c>
      <c r="S132" s="187">
        <v>75.622</v>
      </c>
      <c r="T132" s="187">
        <v>51.951000000000001</v>
      </c>
      <c r="U132" s="187">
        <v>56.823</v>
      </c>
      <c r="V132" s="187">
        <v>494.81200000000001</v>
      </c>
      <c r="W132" s="187">
        <v>50.670999999999999</v>
      </c>
      <c r="X132" s="187">
        <v>32.549999999999997</v>
      </c>
      <c r="Y132" s="188">
        <v>171.68600000000001</v>
      </c>
      <c r="Z132" s="195">
        <f t="shared" si="73"/>
        <v>43739</v>
      </c>
      <c r="AA132" s="12">
        <f t="shared" si="75"/>
        <v>-51.153999999999996</v>
      </c>
      <c r="AB132" s="12">
        <f t="shared" si="76"/>
        <v>-39.548000000000002</v>
      </c>
      <c r="AC132" s="12">
        <f t="shared" si="77"/>
        <v>-1.6379999999999981</v>
      </c>
      <c r="AD132" s="12">
        <f t="shared" si="78"/>
        <v>-1.5330000000000013</v>
      </c>
      <c r="AE132" s="12">
        <f t="shared" si="79"/>
        <v>-0.87599999999999056</v>
      </c>
      <c r="AF132" s="12">
        <f t="shared" si="80"/>
        <v>-18.935999999999979</v>
      </c>
      <c r="AG132" s="12">
        <f t="shared" si="81"/>
        <v>-2.0549999999999926</v>
      </c>
      <c r="AH132" s="12">
        <f t="shared" si="82"/>
        <v>-5.3930000000000007</v>
      </c>
      <c r="AI132" s="12">
        <f t="shared" si="83"/>
        <v>-0.49699999999999989</v>
      </c>
      <c r="AJ132" s="12">
        <f t="shared" si="84"/>
        <v>-1.8089999999999975</v>
      </c>
      <c r="AK132" s="12">
        <f t="shared" si="85"/>
        <v>-0.94299999999999784</v>
      </c>
      <c r="AL132" s="12">
        <f t="shared" si="86"/>
        <v>-1.7789999999999999</v>
      </c>
      <c r="AM132" s="12">
        <f t="shared" si="87"/>
        <v>-2.9339999999999975</v>
      </c>
      <c r="AN132" s="12">
        <f t="shared" si="88"/>
        <v>-1.9699999999999989</v>
      </c>
      <c r="AO132" s="12">
        <f t="shared" si="89"/>
        <v>4.8230000000000075</v>
      </c>
      <c r="AP132" s="12">
        <f t="shared" si="90"/>
        <v>-1.3179999999999978</v>
      </c>
      <c r="AQ132" s="12">
        <f t="shared" si="91"/>
        <v>-0.72499999999999432</v>
      </c>
      <c r="AR132" s="12">
        <f t="shared" si="92"/>
        <v>-5.2920000000000016</v>
      </c>
      <c r="AS132" s="12">
        <f t="shared" si="93"/>
        <v>-0.9930000000000021</v>
      </c>
      <c r="AT132" s="12">
        <f t="shared" si="94"/>
        <v>0.97200000000000131</v>
      </c>
      <c r="AU132" s="12">
        <f t="shared" si="95"/>
        <v>-12.463999999999999</v>
      </c>
      <c r="AV132" s="12">
        <f t="shared" si="96"/>
        <v>-2.5470000000000041</v>
      </c>
      <c r="AW132" s="12">
        <f t="shared" si="97"/>
        <v>-3.6280000000000001</v>
      </c>
      <c r="AX132" s="12">
        <f t="shared" si="98"/>
        <v>-2.8460000000000036</v>
      </c>
      <c r="AY132" s="195">
        <f t="shared" si="74"/>
        <v>43739</v>
      </c>
      <c r="AZ132" s="11">
        <f t="shared" si="99"/>
        <v>-2.6478047972504304E-2</v>
      </c>
      <c r="BA132" s="11">
        <f t="shared" si="100"/>
        <v>-2.566233921293426E-2</v>
      </c>
      <c r="BB132" s="11">
        <f t="shared" si="101"/>
        <v>-5.6298333046915228E-2</v>
      </c>
      <c r="BC132" s="11">
        <f t="shared" si="102"/>
        <v>-2.0631737614901113E-2</v>
      </c>
      <c r="BD132" s="11">
        <f t="shared" si="103"/>
        <v>-9.1352771868350446E-3</v>
      </c>
      <c r="BE132" s="11">
        <f t="shared" si="104"/>
        <v>-3.7165775925856792E-2</v>
      </c>
      <c r="BF132" s="11">
        <f t="shared" si="105"/>
        <v>-2.5949590867764383E-2</v>
      </c>
      <c r="BG132" s="11">
        <f t="shared" si="106"/>
        <v>-3.7782775314039063E-2</v>
      </c>
      <c r="BH132" s="11">
        <f t="shared" si="107"/>
        <v>-1.9821328866554966E-2</v>
      </c>
      <c r="BI132" s="11">
        <f t="shared" si="108"/>
        <v>-2.8862262073806932E-2</v>
      </c>
      <c r="BJ132" s="11">
        <f t="shared" si="109"/>
        <v>-2.5215926411209399E-2</v>
      </c>
      <c r="BK132" s="11">
        <f t="shared" si="110"/>
        <v>-6.3354700854700852E-2</v>
      </c>
      <c r="BL132" s="11">
        <f t="shared" si="111"/>
        <v>-1.2116506778884095E-2</v>
      </c>
      <c r="BM132" s="11">
        <f t="shared" si="112"/>
        <v>-1.994734710409074E-2</v>
      </c>
      <c r="BN132" s="11">
        <f t="shared" si="113"/>
        <v>4.1616332447451221E-2</v>
      </c>
      <c r="BO132" s="11">
        <f t="shared" si="114"/>
        <v>-1.3233463191292816E-2</v>
      </c>
      <c r="BP132" s="11">
        <f t="shared" si="115"/>
        <v>-6.0973558500975189E-3</v>
      </c>
      <c r="BQ132" s="11">
        <f t="shared" si="116"/>
        <v>-6.5402773314877538E-2</v>
      </c>
      <c r="BR132" s="11">
        <f t="shared" si="117"/>
        <v>-1.8755666364460577E-2</v>
      </c>
      <c r="BS132" s="11">
        <f t="shared" si="118"/>
        <v>1.7403448461083881E-2</v>
      </c>
      <c r="BT132" s="11">
        <f t="shared" si="119"/>
        <v>-2.4570450799959009E-2</v>
      </c>
      <c r="BU132" s="11">
        <f t="shared" si="120"/>
        <v>-4.7859746702243688E-2</v>
      </c>
      <c r="BV132" s="11">
        <f t="shared" si="121"/>
        <v>-0.10028193930012719</v>
      </c>
      <c r="BW132" s="11">
        <f t="shared" si="122"/>
        <v>-1.6306465290032768E-2</v>
      </c>
    </row>
    <row r="133" spans="1:75" ht="18.75" x14ac:dyDescent="0.3">
      <c r="A133" s="195">
        <f t="shared" si="72"/>
        <v>43770</v>
      </c>
      <c r="B133" s="189">
        <v>1885.7260000000001</v>
      </c>
      <c r="C133" s="189">
        <v>1490.1320000000001</v>
      </c>
      <c r="D133" s="189">
        <v>27.686</v>
      </c>
      <c r="E133" s="189">
        <v>72.269000000000005</v>
      </c>
      <c r="F133" s="189">
        <v>95.534999999999997</v>
      </c>
      <c r="G133" s="189">
        <v>490.82400000000001</v>
      </c>
      <c r="H133" s="189">
        <v>77.292000000000002</v>
      </c>
      <c r="I133" s="189">
        <v>137.93799999999999</v>
      </c>
      <c r="J133" s="189">
        <v>24.31</v>
      </c>
      <c r="K133" s="189">
        <v>62.17</v>
      </c>
      <c r="L133" s="189">
        <v>36.503999999999998</v>
      </c>
      <c r="M133" s="189">
        <v>26.122</v>
      </c>
      <c r="N133" s="189">
        <v>242.32</v>
      </c>
      <c r="O133" s="189">
        <v>96.311000000000007</v>
      </c>
      <c r="P133" s="189">
        <v>121.562</v>
      </c>
      <c r="Q133" s="189">
        <v>100.045</v>
      </c>
      <c r="R133" s="189">
        <v>118.78100000000001</v>
      </c>
      <c r="S133" s="189">
        <v>76.004000000000005</v>
      </c>
      <c r="T133" s="189">
        <v>51.436</v>
      </c>
      <c r="U133" s="189">
        <v>56.731000000000002</v>
      </c>
      <c r="V133" s="189">
        <v>493.87099999999998</v>
      </c>
      <c r="W133" s="189">
        <v>50.186999999999998</v>
      </c>
      <c r="X133" s="189">
        <v>32.697000000000003</v>
      </c>
      <c r="Y133" s="190">
        <v>165.542</v>
      </c>
      <c r="Z133" s="195">
        <f t="shared" si="73"/>
        <v>43770</v>
      </c>
      <c r="AA133" s="12">
        <f t="shared" si="75"/>
        <v>-41.58199999999988</v>
      </c>
      <c r="AB133" s="12">
        <f t="shared" si="76"/>
        <v>-46.111999999999853</v>
      </c>
      <c r="AC133" s="12">
        <f t="shared" si="77"/>
        <v>-1.5</v>
      </c>
      <c r="AD133" s="12">
        <f t="shared" si="78"/>
        <v>-1.5459999999999923</v>
      </c>
      <c r="AE133" s="12">
        <f t="shared" si="79"/>
        <v>0.75300000000000011</v>
      </c>
      <c r="AF133" s="12">
        <f t="shared" si="80"/>
        <v>-18.666999999999973</v>
      </c>
      <c r="AG133" s="12">
        <f t="shared" si="81"/>
        <v>-1.3160000000000025</v>
      </c>
      <c r="AH133" s="12">
        <f t="shared" si="82"/>
        <v>-3.3650000000000091</v>
      </c>
      <c r="AI133" s="12">
        <f t="shared" si="83"/>
        <v>-0.76800000000000068</v>
      </c>
      <c r="AJ133" s="12">
        <f t="shared" si="84"/>
        <v>-2.7740000000000009</v>
      </c>
      <c r="AK133" s="12">
        <f t="shared" si="85"/>
        <v>-0.77200000000000557</v>
      </c>
      <c r="AL133" s="12">
        <f t="shared" si="86"/>
        <v>-1.6829999999999998</v>
      </c>
      <c r="AM133" s="12">
        <f t="shared" si="87"/>
        <v>-2.382000000000005</v>
      </c>
      <c r="AN133" s="12">
        <f t="shared" si="88"/>
        <v>-2.0859999999999985</v>
      </c>
      <c r="AO133" s="12">
        <f t="shared" si="89"/>
        <v>3.5669999999999931</v>
      </c>
      <c r="AP133" s="12">
        <f t="shared" si="90"/>
        <v>-1.4549999999999983</v>
      </c>
      <c r="AQ133" s="12">
        <f t="shared" si="91"/>
        <v>-0.98599999999999</v>
      </c>
      <c r="AR133" s="12">
        <f t="shared" si="92"/>
        <v>-4.8359999999999985</v>
      </c>
      <c r="AS133" s="12">
        <f t="shared" si="93"/>
        <v>-1.3299999999999983</v>
      </c>
      <c r="AT133" s="12">
        <f t="shared" si="94"/>
        <v>0.7640000000000029</v>
      </c>
      <c r="AU133" s="12">
        <f t="shared" si="95"/>
        <v>-11.894000000000005</v>
      </c>
      <c r="AV133" s="12">
        <f t="shared" si="96"/>
        <v>-2.5650000000000048</v>
      </c>
      <c r="AW133" s="12">
        <f t="shared" si="97"/>
        <v>-3.3599999999999994</v>
      </c>
      <c r="AX133" s="12">
        <f t="shared" si="98"/>
        <v>-3.5459999999999923</v>
      </c>
      <c r="AY133" s="195">
        <f t="shared" si="74"/>
        <v>43770</v>
      </c>
      <c r="AZ133" s="11">
        <f t="shared" si="99"/>
        <v>-2.1575171171395513E-2</v>
      </c>
      <c r="BA133" s="11">
        <f t="shared" si="100"/>
        <v>-3.0016065156316274E-2</v>
      </c>
      <c r="BB133" s="11">
        <f t="shared" si="101"/>
        <v>-5.1394504214349324E-2</v>
      </c>
      <c r="BC133" s="11">
        <f t="shared" si="102"/>
        <v>-2.0944252523199758E-2</v>
      </c>
      <c r="BD133" s="11">
        <f t="shared" si="103"/>
        <v>7.9445464328669058E-3</v>
      </c>
      <c r="BE133" s="11">
        <f t="shared" si="104"/>
        <v>-3.6638527471535287E-2</v>
      </c>
      <c r="BF133" s="11">
        <f t="shared" si="105"/>
        <v>-1.6741298595562837E-2</v>
      </c>
      <c r="BG133" s="11">
        <f t="shared" si="106"/>
        <v>-2.3814073303468519E-2</v>
      </c>
      <c r="BH133" s="11">
        <f t="shared" si="107"/>
        <v>-3.0624451710662748E-2</v>
      </c>
      <c r="BI133" s="11">
        <f t="shared" si="108"/>
        <v>-4.2713722591771419E-2</v>
      </c>
      <c r="BJ133" s="11">
        <f t="shared" si="109"/>
        <v>-2.0710376649855311E-2</v>
      </c>
      <c r="BK133" s="11">
        <f t="shared" si="110"/>
        <v>-6.0528681891746094E-2</v>
      </c>
      <c r="BL133" s="11">
        <f t="shared" si="111"/>
        <v>-9.7342890536243898E-3</v>
      </c>
      <c r="BM133" s="11">
        <f t="shared" si="112"/>
        <v>-2.1199833328251816E-2</v>
      </c>
      <c r="BN133" s="11">
        <f t="shared" si="113"/>
        <v>3.023009449552938E-2</v>
      </c>
      <c r="BO133" s="11">
        <f t="shared" si="114"/>
        <v>-1.4334975369458158E-2</v>
      </c>
      <c r="BP133" s="11">
        <f t="shared" si="115"/>
        <v>-8.2326517321130721E-3</v>
      </c>
      <c r="BQ133" s="11">
        <f t="shared" si="116"/>
        <v>-5.9821870361207341E-2</v>
      </c>
      <c r="BR133" s="11">
        <f t="shared" si="117"/>
        <v>-2.5205624834173435E-2</v>
      </c>
      <c r="BS133" s="11">
        <f t="shared" si="118"/>
        <v>1.3650901424053563E-2</v>
      </c>
      <c r="BT133" s="11">
        <f t="shared" si="119"/>
        <v>-2.351685071129872E-2</v>
      </c>
      <c r="BU133" s="11">
        <f t="shared" si="120"/>
        <v>-4.8623748862602456E-2</v>
      </c>
      <c r="BV133" s="11">
        <f t="shared" si="121"/>
        <v>-9.3185789167152033E-2</v>
      </c>
      <c r="BW133" s="11">
        <f t="shared" si="122"/>
        <v>-2.0971328538985534E-2</v>
      </c>
    </row>
    <row r="134" spans="1:75" ht="18.75" x14ac:dyDescent="0.3">
      <c r="A134" s="195">
        <f t="shared" si="72"/>
        <v>43800</v>
      </c>
      <c r="B134" s="189">
        <v>1890.5650000000001</v>
      </c>
      <c r="C134" s="189">
        <v>1486.4939999999999</v>
      </c>
      <c r="D134" s="189">
        <v>27.405000000000001</v>
      </c>
      <c r="E134" s="189">
        <v>71.453000000000003</v>
      </c>
      <c r="F134" s="189">
        <v>95.950999999999993</v>
      </c>
      <c r="G134" s="189">
        <v>489.798</v>
      </c>
      <c r="H134" s="189">
        <v>76.12</v>
      </c>
      <c r="I134" s="189">
        <v>131.70500000000001</v>
      </c>
      <c r="J134" s="189">
        <v>23.856000000000002</v>
      </c>
      <c r="K134" s="189">
        <v>63.167999999999999</v>
      </c>
      <c r="L134" s="189">
        <v>36.664999999999999</v>
      </c>
      <c r="M134" s="189">
        <v>25.866</v>
      </c>
      <c r="N134" s="189">
        <v>241.173</v>
      </c>
      <c r="O134" s="189">
        <v>96.759</v>
      </c>
      <c r="P134" s="189">
        <v>121.834</v>
      </c>
      <c r="Q134" s="189">
        <v>100.407</v>
      </c>
      <c r="R134" s="189">
        <v>117.92</v>
      </c>
      <c r="S134" s="189">
        <v>76.010000000000005</v>
      </c>
      <c r="T134" s="189">
        <v>51.44</v>
      </c>
      <c r="U134" s="189">
        <v>56.558</v>
      </c>
      <c r="V134" s="189">
        <v>493.06</v>
      </c>
      <c r="W134" s="189">
        <v>49.942999999999998</v>
      </c>
      <c r="X134" s="189">
        <v>32.948</v>
      </c>
      <c r="Y134" s="190">
        <v>162.83500000000001</v>
      </c>
      <c r="Z134" s="195">
        <f t="shared" si="73"/>
        <v>43800</v>
      </c>
      <c r="AA134" s="12">
        <f t="shared" si="75"/>
        <v>-37.855999999999995</v>
      </c>
      <c r="AB134" s="12">
        <f t="shared" si="76"/>
        <v>-46.577999999999975</v>
      </c>
      <c r="AC134" s="12">
        <f t="shared" si="77"/>
        <v>-1.1379999999999981</v>
      </c>
      <c r="AD134" s="12">
        <f t="shared" si="78"/>
        <v>-2.0739999999999981</v>
      </c>
      <c r="AE134" s="12">
        <f t="shared" si="79"/>
        <v>4.4999999999987494E-2</v>
      </c>
      <c r="AF134" s="12">
        <f t="shared" si="80"/>
        <v>-19.009999999999991</v>
      </c>
      <c r="AG134" s="12">
        <f t="shared" si="81"/>
        <v>-0.80100000000000193</v>
      </c>
      <c r="AH134" s="12">
        <f t="shared" si="82"/>
        <v>-1.6089999999999804</v>
      </c>
      <c r="AI134" s="12">
        <f t="shared" si="83"/>
        <v>-0.71099999999999852</v>
      </c>
      <c r="AJ134" s="12">
        <f t="shared" si="84"/>
        <v>-3.3290000000000006</v>
      </c>
      <c r="AK134" s="12">
        <f t="shared" si="85"/>
        <v>-0.64399999999999835</v>
      </c>
      <c r="AL134" s="12">
        <f t="shared" si="86"/>
        <v>-1.6700000000000017</v>
      </c>
      <c r="AM134" s="12">
        <f t="shared" si="87"/>
        <v>-3.4639999999999986</v>
      </c>
      <c r="AN134" s="12">
        <f t="shared" si="88"/>
        <v>-1.7530000000000001</v>
      </c>
      <c r="AO134" s="12">
        <f t="shared" si="89"/>
        <v>2.7250000000000085</v>
      </c>
      <c r="AP134" s="12">
        <f t="shared" si="90"/>
        <v>-1.7900000000000063</v>
      </c>
      <c r="AQ134" s="12">
        <f t="shared" si="91"/>
        <v>-1.929000000000002</v>
      </c>
      <c r="AR134" s="12">
        <f t="shared" si="92"/>
        <v>-4.3689999999999998</v>
      </c>
      <c r="AS134" s="12">
        <f t="shared" si="93"/>
        <v>-1.1330000000000027</v>
      </c>
      <c r="AT134" s="12">
        <f t="shared" si="94"/>
        <v>4.8999999999999488E-2</v>
      </c>
      <c r="AU134" s="12">
        <f t="shared" si="95"/>
        <v>-11.408999999999992</v>
      </c>
      <c r="AV134" s="12">
        <f t="shared" si="96"/>
        <v>-2.0630000000000024</v>
      </c>
      <c r="AW134" s="12">
        <f t="shared" si="97"/>
        <v>-2.8410000000000011</v>
      </c>
      <c r="AX134" s="12">
        <f t="shared" si="98"/>
        <v>-3.0939999999999941</v>
      </c>
      <c r="AY134" s="195">
        <f t="shared" si="74"/>
        <v>43800</v>
      </c>
      <c r="AZ134" s="11">
        <f t="shared" si="99"/>
        <v>-1.9630568221358335E-2</v>
      </c>
      <c r="BA134" s="11">
        <f t="shared" si="100"/>
        <v>-3.0382134694260876E-2</v>
      </c>
      <c r="BB134" s="11">
        <f t="shared" si="101"/>
        <v>-3.9869670321970307E-2</v>
      </c>
      <c r="BC134" s="11">
        <f t="shared" si="102"/>
        <v>-2.8207325200266586E-2</v>
      </c>
      <c r="BD134" s="11">
        <f t="shared" si="103"/>
        <v>4.6920943423756079E-4</v>
      </c>
      <c r="BE134" s="11">
        <f t="shared" si="104"/>
        <v>-3.7361833933428734E-2</v>
      </c>
      <c r="BF134" s="11">
        <f t="shared" si="105"/>
        <v>-1.0413281158591303E-2</v>
      </c>
      <c r="BG134" s="11">
        <f t="shared" si="106"/>
        <v>-1.2069250041255808E-2</v>
      </c>
      <c r="BH134" s="11">
        <f t="shared" si="107"/>
        <v>-2.8941262669434531E-2</v>
      </c>
      <c r="BI134" s="11">
        <f t="shared" si="108"/>
        <v>-5.0062408830473526E-2</v>
      </c>
      <c r="BJ134" s="11">
        <f t="shared" si="109"/>
        <v>-1.7261250636575576E-2</v>
      </c>
      <c r="BK134" s="11">
        <f t="shared" si="110"/>
        <v>-6.0647879140034888E-2</v>
      </c>
      <c r="BL134" s="11">
        <f t="shared" si="111"/>
        <v>-1.4159755065668689E-2</v>
      </c>
      <c r="BM134" s="11">
        <f t="shared" si="112"/>
        <v>-1.7794786421958753E-2</v>
      </c>
      <c r="BN134" s="11">
        <f t="shared" si="113"/>
        <v>2.2878203998018654E-2</v>
      </c>
      <c r="BO134" s="11">
        <f t="shared" si="114"/>
        <v>-1.7515191248275497E-2</v>
      </c>
      <c r="BP134" s="11">
        <f t="shared" si="115"/>
        <v>-1.6095253193601944E-2</v>
      </c>
      <c r="BQ134" s="11">
        <f t="shared" si="116"/>
        <v>-5.4354993219622005E-2</v>
      </c>
      <c r="BR134" s="11">
        <f t="shared" si="117"/>
        <v>-2.1550986247693693E-2</v>
      </c>
      <c r="BS134" s="11">
        <f t="shared" si="118"/>
        <v>8.6711851209542168E-4</v>
      </c>
      <c r="BT134" s="11">
        <f t="shared" si="119"/>
        <v>-2.2615859448251507E-2</v>
      </c>
      <c r="BU134" s="11">
        <f t="shared" si="120"/>
        <v>-3.9668499788485967E-2</v>
      </c>
      <c r="BV134" s="11">
        <f t="shared" si="121"/>
        <v>-7.9381932996172022E-2</v>
      </c>
      <c r="BW134" s="11">
        <f t="shared" si="122"/>
        <v>-1.8646529539742884E-2</v>
      </c>
    </row>
    <row r="135" spans="1:75" ht="18.75" x14ac:dyDescent="0.3">
      <c r="A135" s="195">
        <f t="shared" si="72"/>
        <v>43831</v>
      </c>
      <c r="B135" s="189">
        <v>1901.6379999999999</v>
      </c>
      <c r="C135" s="189">
        <v>1478.3789999999999</v>
      </c>
      <c r="D135" s="189">
        <v>27.523</v>
      </c>
      <c r="E135" s="189">
        <v>70.516999999999996</v>
      </c>
      <c r="F135" s="189">
        <v>97.105999999999995</v>
      </c>
      <c r="G135" s="189">
        <v>492.96199999999999</v>
      </c>
      <c r="H135" s="189">
        <v>74.923000000000002</v>
      </c>
      <c r="I135" s="189">
        <v>129.38300000000001</v>
      </c>
      <c r="J135" s="189">
        <v>23.402999999999999</v>
      </c>
      <c r="K135" s="189">
        <v>63.35</v>
      </c>
      <c r="L135" s="189">
        <v>35.945999999999998</v>
      </c>
      <c r="M135" s="189">
        <v>26.387</v>
      </c>
      <c r="N135" s="189">
        <v>240.46</v>
      </c>
      <c r="O135" s="189">
        <v>96.058000000000007</v>
      </c>
      <c r="P135" s="189">
        <v>123.685</v>
      </c>
      <c r="Q135" s="189">
        <v>107.822</v>
      </c>
      <c r="R135" s="189">
        <v>118.47799999999999</v>
      </c>
      <c r="S135" s="189">
        <v>76.197000000000003</v>
      </c>
      <c r="T135" s="189">
        <v>51.375999999999998</v>
      </c>
      <c r="U135" s="189">
        <v>57.451000000000001</v>
      </c>
      <c r="V135" s="189">
        <v>488.12200000000001</v>
      </c>
      <c r="W135" s="189">
        <v>49.703000000000003</v>
      </c>
      <c r="X135" s="189">
        <v>32.268000000000001</v>
      </c>
      <c r="Y135" s="190">
        <v>158.40899999999999</v>
      </c>
      <c r="Z135" s="195">
        <f t="shared" si="73"/>
        <v>43831</v>
      </c>
      <c r="AA135" s="12">
        <f t="shared" si="75"/>
        <v>-41.634000000000015</v>
      </c>
      <c r="AB135" s="12">
        <f t="shared" si="76"/>
        <v>-48.586999999999989</v>
      </c>
      <c r="AC135" s="12">
        <f t="shared" si="77"/>
        <v>-1.1890000000000001</v>
      </c>
      <c r="AD135" s="12">
        <f t="shared" si="78"/>
        <v>-1.8760000000000048</v>
      </c>
      <c r="AE135" s="12">
        <f t="shared" si="79"/>
        <v>0.77700000000000102</v>
      </c>
      <c r="AF135" s="12">
        <f t="shared" si="80"/>
        <v>-19.383000000000038</v>
      </c>
      <c r="AG135" s="12">
        <f t="shared" si="81"/>
        <v>-0.62900000000000489</v>
      </c>
      <c r="AH135" s="12">
        <f t="shared" si="82"/>
        <v>-2.4449999999999932</v>
      </c>
      <c r="AI135" s="12">
        <f t="shared" si="83"/>
        <v>-0.66000000000000014</v>
      </c>
      <c r="AJ135" s="12">
        <f t="shared" si="84"/>
        <v>-2.4840000000000018</v>
      </c>
      <c r="AK135" s="12">
        <f t="shared" si="85"/>
        <v>-0.94900000000000517</v>
      </c>
      <c r="AL135" s="12">
        <f t="shared" si="86"/>
        <v>-1.5459999999999994</v>
      </c>
      <c r="AM135" s="12">
        <f t="shared" si="87"/>
        <v>-4.8739999999999952</v>
      </c>
      <c r="AN135" s="12">
        <f t="shared" si="88"/>
        <v>-1.8709999999999951</v>
      </c>
      <c r="AO135" s="12">
        <f t="shared" si="89"/>
        <v>2.5220000000000056</v>
      </c>
      <c r="AP135" s="12">
        <f t="shared" si="90"/>
        <v>-2.4539999999999935</v>
      </c>
      <c r="AQ135" s="12">
        <f t="shared" si="91"/>
        <v>-1.4470000000000027</v>
      </c>
      <c r="AR135" s="12">
        <f t="shared" si="92"/>
        <v>-4.492999999999995</v>
      </c>
      <c r="AS135" s="12">
        <f t="shared" si="93"/>
        <v>-1.9520000000000053</v>
      </c>
      <c r="AT135" s="12">
        <f t="shared" si="94"/>
        <v>-0.43800000000000239</v>
      </c>
      <c r="AU135" s="12">
        <f t="shared" si="95"/>
        <v>-12.964999999999975</v>
      </c>
      <c r="AV135" s="12">
        <f t="shared" si="96"/>
        <v>-1.9159999999999968</v>
      </c>
      <c r="AW135" s="12">
        <f t="shared" si="97"/>
        <v>-2.7710000000000008</v>
      </c>
      <c r="AX135" s="12">
        <f t="shared" si="98"/>
        <v>-3.2130000000000223</v>
      </c>
      <c r="AY135" s="195">
        <f t="shared" si="74"/>
        <v>43831</v>
      </c>
      <c r="AZ135" s="11">
        <f t="shared" si="99"/>
        <v>-2.142468990444979E-2</v>
      </c>
      <c r="BA135" s="11">
        <f t="shared" si="100"/>
        <v>-3.1819307044164691E-2</v>
      </c>
      <c r="BB135" s="11">
        <f t="shared" si="101"/>
        <v>-4.141125661744216E-2</v>
      </c>
      <c r="BC135" s="11">
        <f t="shared" si="102"/>
        <v>-2.5914107717597057E-2</v>
      </c>
      <c r="BD135" s="11">
        <f t="shared" si="103"/>
        <v>8.0661067798897257E-3</v>
      </c>
      <c r="BE135" s="11">
        <f t="shared" si="104"/>
        <v>-3.7831929656774288E-2</v>
      </c>
      <c r="BF135" s="11">
        <f t="shared" si="105"/>
        <v>-8.3253917831428437E-3</v>
      </c>
      <c r="BG135" s="11">
        <f t="shared" si="106"/>
        <v>-1.854689443820734E-2</v>
      </c>
      <c r="BH135" s="11">
        <f t="shared" si="107"/>
        <v>-2.7428001496072829E-2</v>
      </c>
      <c r="BI135" s="11">
        <f t="shared" si="108"/>
        <v>-3.7731263480876187E-2</v>
      </c>
      <c r="BJ135" s="11">
        <f t="shared" si="109"/>
        <v>-2.5721642498983788E-2</v>
      </c>
      <c r="BK135" s="11">
        <f t="shared" si="110"/>
        <v>-5.5346722514588498E-2</v>
      </c>
      <c r="BL135" s="11">
        <f t="shared" si="111"/>
        <v>-1.9866793840234154E-2</v>
      </c>
      <c r="BM135" s="11">
        <f t="shared" si="112"/>
        <v>-1.9105678603886456E-2</v>
      </c>
      <c r="BN135" s="11">
        <f t="shared" si="113"/>
        <v>2.0814935252511102E-2</v>
      </c>
      <c r="BO135" s="11">
        <f t="shared" si="114"/>
        <v>-2.2253255468098199E-2</v>
      </c>
      <c r="BP135" s="11">
        <f t="shared" si="115"/>
        <v>-1.2065874504898932E-2</v>
      </c>
      <c r="BQ135" s="11">
        <f t="shared" si="116"/>
        <v>-5.5682240674185146E-2</v>
      </c>
      <c r="BR135" s="11">
        <f t="shared" si="117"/>
        <v>-3.6603660366036683E-2</v>
      </c>
      <c r="BS135" s="11">
        <f t="shared" si="118"/>
        <v>-7.5662042875157542E-3</v>
      </c>
      <c r="BT135" s="11">
        <f t="shared" si="119"/>
        <v>-2.5873750466485768E-2</v>
      </c>
      <c r="BU135" s="11">
        <f t="shared" si="120"/>
        <v>-3.7118115422615672E-2</v>
      </c>
      <c r="BV135" s="11">
        <f t="shared" si="121"/>
        <v>-7.9083307172008399E-2</v>
      </c>
      <c r="BW135" s="11">
        <f t="shared" si="122"/>
        <v>-1.9879719345138769E-2</v>
      </c>
    </row>
    <row r="136" spans="1:75" ht="18.75" x14ac:dyDescent="0.3">
      <c r="A136" s="195">
        <f t="shared" si="72"/>
        <v>43862</v>
      </c>
      <c r="B136" s="189">
        <v>1894.106</v>
      </c>
      <c r="C136" s="189">
        <v>1479.2840000000001</v>
      </c>
      <c r="D136" s="189">
        <v>28.614999999999998</v>
      </c>
      <c r="E136" s="189">
        <v>70.403999999999996</v>
      </c>
      <c r="F136" s="189">
        <v>96.986999999999995</v>
      </c>
      <c r="G136" s="189">
        <v>492.71899999999999</v>
      </c>
      <c r="H136" s="189">
        <v>74.856999999999999</v>
      </c>
      <c r="I136" s="189">
        <v>129.154</v>
      </c>
      <c r="J136" s="189">
        <v>23.510999999999999</v>
      </c>
      <c r="K136" s="189">
        <v>62.337000000000003</v>
      </c>
      <c r="L136" s="189">
        <v>35.783999999999999</v>
      </c>
      <c r="M136" s="189">
        <v>33.29</v>
      </c>
      <c r="N136" s="189">
        <v>246.88800000000001</v>
      </c>
      <c r="O136" s="189">
        <v>96.941999999999993</v>
      </c>
      <c r="P136" s="189">
        <v>123.904</v>
      </c>
      <c r="Q136" s="189">
        <v>109.039</v>
      </c>
      <c r="R136" s="189">
        <v>118.15600000000001</v>
      </c>
      <c r="S136" s="189">
        <v>77.159000000000006</v>
      </c>
      <c r="T136" s="189">
        <v>51.115000000000002</v>
      </c>
      <c r="U136" s="189">
        <v>58.207000000000001</v>
      </c>
      <c r="V136" s="189">
        <v>486.72199999999998</v>
      </c>
      <c r="W136" s="189">
        <v>49.554000000000002</v>
      </c>
      <c r="X136" s="189">
        <v>32.500999999999998</v>
      </c>
      <c r="Y136" s="190">
        <v>156.90799999999999</v>
      </c>
      <c r="Z136" s="195">
        <f t="shared" si="73"/>
        <v>43862</v>
      </c>
      <c r="AA136" s="12">
        <f t="shared" si="75"/>
        <v>-42.807999999999993</v>
      </c>
      <c r="AB136" s="12">
        <f t="shared" si="76"/>
        <v>-48.229999999999791</v>
      </c>
      <c r="AC136" s="12">
        <f t="shared" si="77"/>
        <v>-0.93200000000000216</v>
      </c>
      <c r="AD136" s="12">
        <f t="shared" si="78"/>
        <v>-2.203000000000003</v>
      </c>
      <c r="AE136" s="12">
        <f t="shared" si="79"/>
        <v>0.61699999999999022</v>
      </c>
      <c r="AF136" s="12">
        <f t="shared" si="80"/>
        <v>-17.795999999999992</v>
      </c>
      <c r="AG136" s="12">
        <f t="shared" si="81"/>
        <v>-1.1359999999999957</v>
      </c>
      <c r="AH136" s="12">
        <f t="shared" si="82"/>
        <v>-2.5860000000000127</v>
      </c>
      <c r="AI136" s="12">
        <f t="shared" si="83"/>
        <v>-0.84600000000000009</v>
      </c>
      <c r="AJ136" s="12">
        <f t="shared" si="84"/>
        <v>-1.1459999999999937</v>
      </c>
      <c r="AK136" s="12">
        <f t="shared" si="85"/>
        <v>-1.1600000000000037</v>
      </c>
      <c r="AL136" s="12">
        <f t="shared" si="86"/>
        <v>-1.2989999999999995</v>
      </c>
      <c r="AM136" s="12">
        <f t="shared" si="87"/>
        <v>-5.1939999999999884</v>
      </c>
      <c r="AN136" s="12">
        <f t="shared" si="88"/>
        <v>-2.5060000000000002</v>
      </c>
      <c r="AO136" s="12">
        <f t="shared" si="89"/>
        <v>1.164999999999992</v>
      </c>
      <c r="AP136" s="12">
        <f t="shared" si="90"/>
        <v>-2.2189999999999941</v>
      </c>
      <c r="AQ136" s="12">
        <f t="shared" si="91"/>
        <v>-1.4129999999999967</v>
      </c>
      <c r="AR136" s="12">
        <f t="shared" si="92"/>
        <v>-4.8249999999999886</v>
      </c>
      <c r="AS136" s="12">
        <f t="shared" si="93"/>
        <v>-2.3889999999999958</v>
      </c>
      <c r="AT136" s="12">
        <f t="shared" si="94"/>
        <v>-0.35699999999999932</v>
      </c>
      <c r="AU136" s="12">
        <f t="shared" si="95"/>
        <v>-14.580000000000041</v>
      </c>
      <c r="AV136" s="12">
        <f t="shared" si="96"/>
        <v>-1.7149999999999963</v>
      </c>
      <c r="AW136" s="12">
        <f t="shared" si="97"/>
        <v>-2.1120000000000019</v>
      </c>
      <c r="AX136" s="12">
        <f t="shared" si="98"/>
        <v>-2.6730000000000018</v>
      </c>
      <c r="AY136" s="195">
        <f t="shared" si="74"/>
        <v>43862</v>
      </c>
      <c r="AZ136" s="11">
        <f t="shared" si="99"/>
        <v>-2.2101136137174904E-2</v>
      </c>
      <c r="BA136" s="11">
        <f t="shared" si="100"/>
        <v>-3.1574178698198341E-2</v>
      </c>
      <c r="BB136" s="11">
        <f t="shared" si="101"/>
        <v>-3.1542965444884441E-2</v>
      </c>
      <c r="BC136" s="11">
        <f t="shared" si="102"/>
        <v>-3.0341427135124777E-2</v>
      </c>
      <c r="BD136" s="11">
        <f t="shared" si="103"/>
        <v>6.4024073881912003E-3</v>
      </c>
      <c r="BE136" s="11">
        <f t="shared" si="104"/>
        <v>-3.4858916975994858E-2</v>
      </c>
      <c r="BF136" s="11">
        <f t="shared" si="105"/>
        <v>-1.4948745279170339E-2</v>
      </c>
      <c r="BG136" s="11">
        <f t="shared" si="106"/>
        <v>-1.9629573402155875E-2</v>
      </c>
      <c r="BH136" s="11">
        <f t="shared" si="107"/>
        <v>-3.4733341544525231E-2</v>
      </c>
      <c r="BI136" s="11">
        <f t="shared" si="108"/>
        <v>-1.8052076933982253E-2</v>
      </c>
      <c r="BJ136" s="11">
        <f t="shared" si="109"/>
        <v>-3.1398873971416275E-2</v>
      </c>
      <c r="BK136" s="11">
        <f t="shared" si="110"/>
        <v>-3.7555292144901498E-2</v>
      </c>
      <c r="BL136" s="11">
        <f t="shared" si="111"/>
        <v>-2.0604406502645944E-2</v>
      </c>
      <c r="BM136" s="11">
        <f t="shared" si="112"/>
        <v>-2.5199099026626981E-2</v>
      </c>
      <c r="BN136" s="11">
        <f t="shared" si="113"/>
        <v>9.491685609301026E-3</v>
      </c>
      <c r="BO136" s="11">
        <f t="shared" si="114"/>
        <v>-1.9944633194916239E-2</v>
      </c>
      <c r="BP136" s="11">
        <f t="shared" si="115"/>
        <v>-1.181744432085241E-2</v>
      </c>
      <c r="BQ136" s="11">
        <f t="shared" si="116"/>
        <v>-5.885294691647136E-2</v>
      </c>
      <c r="BR136" s="11">
        <f t="shared" si="117"/>
        <v>-4.465086722488032E-2</v>
      </c>
      <c r="BS136" s="11">
        <f t="shared" si="118"/>
        <v>-6.0958950891332186E-3</v>
      </c>
      <c r="BT136" s="11">
        <f t="shared" si="119"/>
        <v>-2.9084264575046648E-2</v>
      </c>
      <c r="BU136" s="11">
        <f t="shared" si="120"/>
        <v>-3.3451013282880471E-2</v>
      </c>
      <c r="BV136" s="11">
        <f t="shared" si="121"/>
        <v>-6.1017536763643743E-2</v>
      </c>
      <c r="BW136" s="11">
        <f t="shared" si="122"/>
        <v>-1.675011436198548E-2</v>
      </c>
    </row>
    <row r="137" spans="1:75" ht="18.75" x14ac:dyDescent="0.3">
      <c r="A137" s="195">
        <f t="shared" si="72"/>
        <v>43891</v>
      </c>
      <c r="B137" s="189">
        <v>1874.68</v>
      </c>
      <c r="C137" s="189">
        <v>1474.056</v>
      </c>
      <c r="D137" s="189">
        <v>28.625</v>
      </c>
      <c r="E137" s="189">
        <v>70.373999999999995</v>
      </c>
      <c r="F137" s="189">
        <v>95.765000000000001</v>
      </c>
      <c r="G137" s="189">
        <v>485.36399999999998</v>
      </c>
      <c r="H137" s="189">
        <v>75.403999999999996</v>
      </c>
      <c r="I137" s="189">
        <v>128.857</v>
      </c>
      <c r="J137" s="189">
        <v>23.76</v>
      </c>
      <c r="K137" s="189">
        <v>57.767000000000003</v>
      </c>
      <c r="L137" s="189">
        <v>36.057000000000002</v>
      </c>
      <c r="M137" s="189">
        <v>33.045999999999999</v>
      </c>
      <c r="N137" s="189">
        <v>249.303</v>
      </c>
      <c r="O137" s="189">
        <v>100.38</v>
      </c>
      <c r="P137" s="189">
        <v>122.77200000000001</v>
      </c>
      <c r="Q137" s="189">
        <v>106.502</v>
      </c>
      <c r="R137" s="189">
        <v>116.254</v>
      </c>
      <c r="S137" s="189">
        <v>77.040999999999997</v>
      </c>
      <c r="T137" s="189">
        <v>50.744999999999997</v>
      </c>
      <c r="U137" s="189">
        <v>57.597999999999999</v>
      </c>
      <c r="V137" s="189">
        <v>487.41699999999997</v>
      </c>
      <c r="W137" s="189">
        <v>49.728000000000002</v>
      </c>
      <c r="X137" s="189">
        <v>32.353000000000002</v>
      </c>
      <c r="Y137" s="190">
        <v>159.98099999999999</v>
      </c>
      <c r="Z137" s="195">
        <f t="shared" si="73"/>
        <v>43891</v>
      </c>
      <c r="AA137" s="12">
        <f t="shared" si="75"/>
        <v>-56.884999999999991</v>
      </c>
      <c r="AB137" s="12">
        <f t="shared" si="76"/>
        <v>-55.229000000000042</v>
      </c>
      <c r="AC137" s="12">
        <f t="shared" si="77"/>
        <v>-0.61299999999999955</v>
      </c>
      <c r="AD137" s="12">
        <f t="shared" si="78"/>
        <v>-2.1400000000000006</v>
      </c>
      <c r="AE137" s="12">
        <f t="shared" si="79"/>
        <v>-0.14499999999999602</v>
      </c>
      <c r="AF137" s="12">
        <f t="shared" si="80"/>
        <v>-17.937000000000012</v>
      </c>
      <c r="AG137" s="12">
        <f t="shared" si="81"/>
        <v>-1.5190000000000055</v>
      </c>
      <c r="AH137" s="12">
        <f t="shared" si="82"/>
        <v>-3.1630000000000109</v>
      </c>
      <c r="AI137" s="12">
        <f t="shared" si="83"/>
        <v>-0.65599999999999881</v>
      </c>
      <c r="AJ137" s="12">
        <f t="shared" si="84"/>
        <v>-1.4029999999999987</v>
      </c>
      <c r="AK137" s="12">
        <f t="shared" si="85"/>
        <v>-0.65299999999999869</v>
      </c>
      <c r="AL137" s="12">
        <f t="shared" si="86"/>
        <v>-2.4999999999998579E-2</v>
      </c>
      <c r="AM137" s="12">
        <f t="shared" si="87"/>
        <v>-7.1059999999999945</v>
      </c>
      <c r="AN137" s="12">
        <f t="shared" si="88"/>
        <v>-3.1009999999999991</v>
      </c>
      <c r="AO137" s="12">
        <f t="shared" si="89"/>
        <v>-0.11299999999999955</v>
      </c>
      <c r="AP137" s="12">
        <f t="shared" si="90"/>
        <v>-2.5649999999999977</v>
      </c>
      <c r="AQ137" s="12">
        <f t="shared" si="91"/>
        <v>-1.0589999999999975</v>
      </c>
      <c r="AR137" s="12">
        <f t="shared" si="92"/>
        <v>-5.0240000000000009</v>
      </c>
      <c r="AS137" s="12">
        <f t="shared" si="93"/>
        <v>-2.2469999999999999</v>
      </c>
      <c r="AT137" s="12">
        <f t="shared" si="94"/>
        <v>-0.38300000000000267</v>
      </c>
      <c r="AU137" s="12">
        <f t="shared" si="95"/>
        <v>-13.715000000000032</v>
      </c>
      <c r="AV137" s="12">
        <f t="shared" si="96"/>
        <v>-2.4009999999999962</v>
      </c>
      <c r="AW137" s="12">
        <f t="shared" si="97"/>
        <v>-1.8419999999999987</v>
      </c>
      <c r="AX137" s="12">
        <f t="shared" si="98"/>
        <v>-2.2930000000000064</v>
      </c>
      <c r="AY137" s="195">
        <f t="shared" si="74"/>
        <v>43891</v>
      </c>
      <c r="AZ137" s="11">
        <f t="shared" si="99"/>
        <v>-2.9450212651399243E-2</v>
      </c>
      <c r="BA137" s="11">
        <f t="shared" si="100"/>
        <v>-3.6114262547530362E-2</v>
      </c>
      <c r="BB137" s="11">
        <f t="shared" si="101"/>
        <v>-2.0965866338326866E-2</v>
      </c>
      <c r="BC137" s="11">
        <f t="shared" si="102"/>
        <v>-2.9511542598670615E-2</v>
      </c>
      <c r="BD137" s="11">
        <f t="shared" si="103"/>
        <v>-1.5118340110520379E-3</v>
      </c>
      <c r="BE137" s="11">
        <f t="shared" si="104"/>
        <v>-3.563871321535228E-2</v>
      </c>
      <c r="BF137" s="11">
        <f t="shared" si="105"/>
        <v>-1.9747019747019867E-2</v>
      </c>
      <c r="BG137" s="11">
        <f t="shared" si="106"/>
        <v>-2.3958491137706539E-2</v>
      </c>
      <c r="BH137" s="11">
        <f t="shared" si="107"/>
        <v>-2.6867627785058912E-2</v>
      </c>
      <c r="BI137" s="11">
        <f t="shared" si="108"/>
        <v>-2.3711340206185594E-2</v>
      </c>
      <c r="BJ137" s="11">
        <f t="shared" si="109"/>
        <v>-1.7788068646145461E-2</v>
      </c>
      <c r="BK137" s="11">
        <f t="shared" si="110"/>
        <v>-7.5594932115741198E-4</v>
      </c>
      <c r="BL137" s="11">
        <f t="shared" si="111"/>
        <v>-2.7713535796325406E-2</v>
      </c>
      <c r="BM137" s="11">
        <f t="shared" si="112"/>
        <v>-2.9966853818575334E-2</v>
      </c>
      <c r="BN137" s="11">
        <f t="shared" si="113"/>
        <v>-9.1955893721773485E-4</v>
      </c>
      <c r="BO137" s="11">
        <f t="shared" si="114"/>
        <v>-2.3517654285897693E-2</v>
      </c>
      <c r="BP137" s="11">
        <f t="shared" si="115"/>
        <v>-9.027132542855365E-3</v>
      </c>
      <c r="BQ137" s="11">
        <f t="shared" si="116"/>
        <v>-6.1219764820569122E-2</v>
      </c>
      <c r="BR137" s="11">
        <f t="shared" si="117"/>
        <v>-4.2402626811594235E-2</v>
      </c>
      <c r="BS137" s="11">
        <f t="shared" si="118"/>
        <v>-6.605612183301468E-3</v>
      </c>
      <c r="BT137" s="11">
        <f t="shared" si="119"/>
        <v>-2.7368038760246849E-2</v>
      </c>
      <c r="BU137" s="11">
        <f t="shared" si="120"/>
        <v>-4.6058815630455108E-2</v>
      </c>
      <c r="BV137" s="11">
        <f t="shared" si="121"/>
        <v>-5.38675244918847E-2</v>
      </c>
      <c r="BW137" s="11">
        <f t="shared" si="122"/>
        <v>-1.4130421386050807E-2</v>
      </c>
    </row>
    <row r="138" spans="1:75" ht="18.75" x14ac:dyDescent="0.3">
      <c r="A138" s="195">
        <f t="shared" si="72"/>
        <v>43922</v>
      </c>
      <c r="B138" s="189">
        <v>1833.328</v>
      </c>
      <c r="C138" s="189">
        <v>1433.502</v>
      </c>
      <c r="D138" s="189">
        <v>27.006</v>
      </c>
      <c r="E138" s="189">
        <v>69.11</v>
      </c>
      <c r="F138" s="189">
        <v>91.930999999999997</v>
      </c>
      <c r="G138" s="189">
        <v>475.13299999999998</v>
      </c>
      <c r="H138" s="189">
        <v>74.165999999999997</v>
      </c>
      <c r="I138" s="189">
        <v>127.86499999999999</v>
      </c>
      <c r="J138" s="189">
        <v>23.25</v>
      </c>
      <c r="K138" s="189">
        <v>54.122999999999998</v>
      </c>
      <c r="L138" s="189">
        <v>35.366999999999997</v>
      </c>
      <c r="M138" s="189">
        <v>28.728999999999999</v>
      </c>
      <c r="N138" s="189">
        <v>234.96</v>
      </c>
      <c r="O138" s="189">
        <v>100.46299999999999</v>
      </c>
      <c r="P138" s="189">
        <v>116.759</v>
      </c>
      <c r="Q138" s="189">
        <v>98.55</v>
      </c>
      <c r="R138" s="189">
        <v>109.006</v>
      </c>
      <c r="S138" s="189">
        <v>72.554000000000002</v>
      </c>
      <c r="T138" s="189">
        <v>49.902999999999999</v>
      </c>
      <c r="U138" s="189">
        <v>55.018000000000001</v>
      </c>
      <c r="V138" s="189">
        <v>478.04199999999997</v>
      </c>
      <c r="W138" s="189">
        <v>49.037999999999997</v>
      </c>
      <c r="X138" s="189">
        <v>30.716999999999999</v>
      </c>
      <c r="Y138" s="190">
        <v>167.58799999999999</v>
      </c>
      <c r="Z138" s="195">
        <f t="shared" si="73"/>
        <v>43922</v>
      </c>
      <c r="AA138" s="12">
        <f t="shared" si="75"/>
        <v>-79.717000000000098</v>
      </c>
      <c r="AB138" s="12">
        <f t="shared" si="76"/>
        <v>-83.563000000000102</v>
      </c>
      <c r="AC138" s="12">
        <f t="shared" si="77"/>
        <v>-1.6950000000000003</v>
      </c>
      <c r="AD138" s="12">
        <f t="shared" si="78"/>
        <v>-3.5819999999999936</v>
      </c>
      <c r="AE138" s="12">
        <f t="shared" si="79"/>
        <v>-2.0930000000000035</v>
      </c>
      <c r="AF138" s="12">
        <f t="shared" si="80"/>
        <v>-23.720000000000027</v>
      </c>
      <c r="AG138" s="12">
        <f t="shared" si="81"/>
        <v>-3.1270000000000095</v>
      </c>
      <c r="AH138" s="12">
        <f t="shared" si="82"/>
        <v>-3.1460000000000008</v>
      </c>
      <c r="AI138" s="12">
        <f t="shared" si="83"/>
        <v>-1.2429999999999986</v>
      </c>
      <c r="AJ138" s="12">
        <f t="shared" si="84"/>
        <v>-1.9040000000000035</v>
      </c>
      <c r="AK138" s="12">
        <f t="shared" si="85"/>
        <v>-1.1280000000000001</v>
      </c>
      <c r="AL138" s="12">
        <f t="shared" si="86"/>
        <v>-2.3140000000000001</v>
      </c>
      <c r="AM138" s="12">
        <f t="shared" si="87"/>
        <v>-19.879999999999995</v>
      </c>
      <c r="AN138" s="12">
        <f t="shared" si="88"/>
        <v>-6.554000000000002</v>
      </c>
      <c r="AO138" s="12">
        <f t="shared" si="89"/>
        <v>-3.9339999999999975</v>
      </c>
      <c r="AP138" s="12">
        <f t="shared" si="90"/>
        <v>-4.6700000000000017</v>
      </c>
      <c r="AQ138" s="12">
        <f t="shared" si="91"/>
        <v>-3.8580000000000041</v>
      </c>
      <c r="AR138" s="12">
        <f t="shared" si="92"/>
        <v>-8.3269999999999982</v>
      </c>
      <c r="AS138" s="12">
        <f t="shared" si="93"/>
        <v>-3.1490000000000009</v>
      </c>
      <c r="AT138" s="12">
        <f t="shared" si="94"/>
        <v>-1.5139999999999958</v>
      </c>
      <c r="AU138" s="12">
        <f t="shared" si="95"/>
        <v>-23.123000000000047</v>
      </c>
      <c r="AV138" s="12">
        <f t="shared" si="96"/>
        <v>-2.8230000000000004</v>
      </c>
      <c r="AW138" s="12">
        <f t="shared" si="97"/>
        <v>-2.8440000000000012</v>
      </c>
      <c r="AX138" s="12">
        <f t="shared" si="98"/>
        <v>-1.0870000000000175</v>
      </c>
      <c r="AY138" s="195">
        <f t="shared" si="74"/>
        <v>43922</v>
      </c>
      <c r="AZ138" s="11">
        <f t="shared" si="99"/>
        <v>-4.1670216853236686E-2</v>
      </c>
      <c r="BA138" s="11">
        <f t="shared" si="100"/>
        <v>-5.5082016920830701E-2</v>
      </c>
      <c r="BB138" s="11">
        <f t="shared" si="101"/>
        <v>-5.905717570816349E-2</v>
      </c>
      <c r="BC138" s="11">
        <f t="shared" si="102"/>
        <v>-4.9276399053540865E-2</v>
      </c>
      <c r="BD138" s="11">
        <f t="shared" si="103"/>
        <v>-2.2260273972602773E-2</v>
      </c>
      <c r="BE138" s="11">
        <f t="shared" si="104"/>
        <v>-4.754907758397775E-2</v>
      </c>
      <c r="BF138" s="11">
        <f t="shared" si="105"/>
        <v>-4.0456444956205706E-2</v>
      </c>
      <c r="BG138" s="11">
        <f t="shared" si="106"/>
        <v>-2.4013250795734686E-2</v>
      </c>
      <c r="BH138" s="11">
        <f t="shared" si="107"/>
        <v>-5.0749193647164459E-2</v>
      </c>
      <c r="BI138" s="11">
        <f t="shared" si="108"/>
        <v>-3.3983615042747273E-2</v>
      </c>
      <c r="BJ138" s="11">
        <f t="shared" si="109"/>
        <v>-3.0908343608713529E-2</v>
      </c>
      <c r="BK138" s="11">
        <f t="shared" si="110"/>
        <v>-7.4541764649035169E-2</v>
      </c>
      <c r="BL138" s="11">
        <f t="shared" si="111"/>
        <v>-7.8009731596295651E-2</v>
      </c>
      <c r="BM138" s="11">
        <f t="shared" si="112"/>
        <v>-6.124260631488454E-2</v>
      </c>
      <c r="BN138" s="11">
        <f t="shared" si="113"/>
        <v>-3.2595096650178568E-2</v>
      </c>
      <c r="BO138" s="11">
        <f t="shared" si="114"/>
        <v>-4.5243169928308458E-2</v>
      </c>
      <c r="BP138" s="11">
        <f t="shared" si="115"/>
        <v>-3.4182733201020721E-2</v>
      </c>
      <c r="BQ138" s="11">
        <f t="shared" si="116"/>
        <v>-0.10295372213498843</v>
      </c>
      <c r="BR138" s="11">
        <f t="shared" si="117"/>
        <v>-5.9356857422905862E-2</v>
      </c>
      <c r="BS138" s="11">
        <f t="shared" si="118"/>
        <v>-2.6781292011603952E-2</v>
      </c>
      <c r="BT138" s="11">
        <f t="shared" si="119"/>
        <v>-4.6138497301288051E-2</v>
      </c>
      <c r="BU138" s="11">
        <f t="shared" si="120"/>
        <v>-5.4433967721409182E-2</v>
      </c>
      <c r="BV138" s="11">
        <f t="shared" si="121"/>
        <v>-8.47412174845803E-2</v>
      </c>
      <c r="BW138" s="11">
        <f t="shared" si="122"/>
        <v>-6.444345635097215E-3</v>
      </c>
    </row>
    <row r="139" spans="1:75" ht="18.75" x14ac:dyDescent="0.3">
      <c r="A139" s="195">
        <f t="shared" si="72"/>
        <v>43952</v>
      </c>
      <c r="B139" s="189">
        <v>1821.88</v>
      </c>
      <c r="C139" s="189">
        <v>1421.6890000000001</v>
      </c>
      <c r="D139" s="189">
        <v>26.527999999999999</v>
      </c>
      <c r="E139" s="189">
        <v>68.97</v>
      </c>
      <c r="F139" s="189">
        <v>91.061000000000007</v>
      </c>
      <c r="G139" s="189">
        <v>470.50799999999998</v>
      </c>
      <c r="H139" s="189">
        <v>73.852000000000004</v>
      </c>
      <c r="I139" s="189">
        <v>127.604</v>
      </c>
      <c r="J139" s="189">
        <v>23.244</v>
      </c>
      <c r="K139" s="189">
        <v>53.954000000000001</v>
      </c>
      <c r="L139" s="189">
        <v>35.427</v>
      </c>
      <c r="M139" s="189">
        <v>27.603999999999999</v>
      </c>
      <c r="N139" s="189">
        <v>224.57400000000001</v>
      </c>
      <c r="O139" s="189">
        <v>101.94</v>
      </c>
      <c r="P139" s="189">
        <v>113.881</v>
      </c>
      <c r="Q139" s="189">
        <v>95.644000000000005</v>
      </c>
      <c r="R139" s="189">
        <v>107.258</v>
      </c>
      <c r="S139" s="189">
        <v>70.546999999999997</v>
      </c>
      <c r="T139" s="189">
        <v>49.826999999999998</v>
      </c>
      <c r="U139" s="189">
        <v>54.966999999999999</v>
      </c>
      <c r="V139" s="189">
        <v>474.67700000000002</v>
      </c>
      <c r="W139" s="189">
        <v>48.975000000000001</v>
      </c>
      <c r="X139" s="189">
        <v>31.41</v>
      </c>
      <c r="Y139" s="190">
        <v>170.68600000000001</v>
      </c>
      <c r="Z139" s="195">
        <f t="shared" si="73"/>
        <v>43952</v>
      </c>
      <c r="AA139" s="12">
        <f t="shared" si="75"/>
        <v>-71.892999999999802</v>
      </c>
      <c r="AB139" s="12">
        <f t="shared" si="76"/>
        <v>-95.578999999999951</v>
      </c>
      <c r="AC139" s="12">
        <f t="shared" si="77"/>
        <v>-1.9299999999999997</v>
      </c>
      <c r="AD139" s="12">
        <f t="shared" si="78"/>
        <v>-3.8780000000000001</v>
      </c>
      <c r="AE139" s="12">
        <f t="shared" si="79"/>
        <v>-1.3049999999999926</v>
      </c>
      <c r="AF139" s="12">
        <f t="shared" si="80"/>
        <v>-27.99799999999999</v>
      </c>
      <c r="AG139" s="12">
        <f t="shared" si="81"/>
        <v>-3.3489999999999895</v>
      </c>
      <c r="AH139" s="12">
        <f t="shared" si="82"/>
        <v>-3.7289999999999992</v>
      </c>
      <c r="AI139" s="12">
        <f t="shared" si="83"/>
        <v>-1.3599999999999994</v>
      </c>
      <c r="AJ139" s="12">
        <f t="shared" si="84"/>
        <v>-2.8780000000000001</v>
      </c>
      <c r="AK139" s="12">
        <f t="shared" si="85"/>
        <v>-0.79699999999999704</v>
      </c>
      <c r="AL139" s="12">
        <f t="shared" si="86"/>
        <v>-2.7890000000000015</v>
      </c>
      <c r="AM139" s="12">
        <f t="shared" si="87"/>
        <v>-18.587999999999994</v>
      </c>
      <c r="AN139" s="12">
        <f t="shared" si="88"/>
        <v>-6.6000000000000085</v>
      </c>
      <c r="AO139" s="12">
        <f t="shared" si="89"/>
        <v>-6.269999999999996</v>
      </c>
      <c r="AP139" s="12">
        <f t="shared" si="90"/>
        <v>-4.3039999999999878</v>
      </c>
      <c r="AQ139" s="12">
        <f t="shared" si="91"/>
        <v>-5.6310000000000002</v>
      </c>
      <c r="AR139" s="12">
        <f t="shared" si="92"/>
        <v>-9.436000000000007</v>
      </c>
      <c r="AS139" s="12">
        <f t="shared" si="93"/>
        <v>-3.5500000000000043</v>
      </c>
      <c r="AT139" s="12">
        <f t="shared" si="94"/>
        <v>-0.56700000000000017</v>
      </c>
      <c r="AU139" s="12">
        <f t="shared" si="95"/>
        <v>-26.156000000000006</v>
      </c>
      <c r="AV139" s="12">
        <f t="shared" si="96"/>
        <v>-2.3489999999999966</v>
      </c>
      <c r="AW139" s="12">
        <f t="shared" si="97"/>
        <v>-1.7570000000000014</v>
      </c>
      <c r="AX139" s="12">
        <f t="shared" si="98"/>
        <v>-6.3489999999999895</v>
      </c>
      <c r="AY139" s="195">
        <f t="shared" si="74"/>
        <v>43952</v>
      </c>
      <c r="AZ139" s="11">
        <f t="shared" si="99"/>
        <v>-3.7962839263206205E-2</v>
      </c>
      <c r="BA139" s="11">
        <f t="shared" si="100"/>
        <v>-6.2994144739096813E-2</v>
      </c>
      <c r="BB139" s="11">
        <f t="shared" si="101"/>
        <v>-6.7819242392297419E-2</v>
      </c>
      <c r="BC139" s="11">
        <f t="shared" si="102"/>
        <v>-5.3234131341972302E-2</v>
      </c>
      <c r="BD139" s="11">
        <f t="shared" si="103"/>
        <v>-1.4128575449840808E-2</v>
      </c>
      <c r="BE139" s="11">
        <f t="shared" si="104"/>
        <v>-5.6163817486650114E-2</v>
      </c>
      <c r="BF139" s="11">
        <f t="shared" si="105"/>
        <v>-4.3380267094985658E-2</v>
      </c>
      <c r="BG139" s="11">
        <f t="shared" si="106"/>
        <v>-2.8393473079880938E-2</v>
      </c>
      <c r="BH139" s="11">
        <f t="shared" si="107"/>
        <v>-5.5275564948788825E-2</v>
      </c>
      <c r="BI139" s="11">
        <f t="shared" si="108"/>
        <v>-5.0640484234234284E-2</v>
      </c>
      <c r="BJ139" s="11">
        <f t="shared" si="109"/>
        <v>-2.2001987632508713E-2</v>
      </c>
      <c r="BK139" s="11">
        <f t="shared" si="110"/>
        <v>-9.1764551047938681E-2</v>
      </c>
      <c r="BL139" s="11">
        <f t="shared" si="111"/>
        <v>-7.6442865250326952E-2</v>
      </c>
      <c r="BM139" s="11">
        <f t="shared" si="112"/>
        <v>-6.0807075732448923E-2</v>
      </c>
      <c r="BN139" s="11">
        <f t="shared" si="113"/>
        <v>-5.218433471215389E-2</v>
      </c>
      <c r="BO139" s="11">
        <f t="shared" si="114"/>
        <v>-4.3062392444070841E-2</v>
      </c>
      <c r="BP139" s="11">
        <f t="shared" si="115"/>
        <v>-4.988085641647988E-2</v>
      </c>
      <c r="BQ139" s="11">
        <f t="shared" si="116"/>
        <v>-0.11797506970231186</v>
      </c>
      <c r="BR139" s="11">
        <f t="shared" si="117"/>
        <v>-6.6508046536898013E-2</v>
      </c>
      <c r="BS139" s="11">
        <f t="shared" si="118"/>
        <v>-1.0209961465048489E-2</v>
      </c>
      <c r="BT139" s="11">
        <f t="shared" si="119"/>
        <v>-5.2224993161393174E-2</v>
      </c>
      <c r="BU139" s="11">
        <f t="shared" si="120"/>
        <v>-4.5768061725508513E-2</v>
      </c>
      <c r="BV139" s="11">
        <f t="shared" si="121"/>
        <v>-5.2974341966412486E-2</v>
      </c>
      <c r="BW139" s="11">
        <f t="shared" si="122"/>
        <v>-3.5862964950433507E-2</v>
      </c>
    </row>
    <row r="140" spans="1:75" ht="18.75" x14ac:dyDescent="0.3">
      <c r="A140" s="195">
        <f t="shared" si="72"/>
        <v>43983</v>
      </c>
      <c r="B140" s="189">
        <v>1820.722</v>
      </c>
      <c r="C140" s="189">
        <v>1415.029</v>
      </c>
      <c r="D140" s="189">
        <v>26.475999999999999</v>
      </c>
      <c r="E140" s="189">
        <v>69.441999999999993</v>
      </c>
      <c r="F140" s="189">
        <v>91.078999999999994</v>
      </c>
      <c r="G140" s="189">
        <v>471.37700000000001</v>
      </c>
      <c r="H140" s="189">
        <v>73.850999999999999</v>
      </c>
      <c r="I140" s="189">
        <v>127.179</v>
      </c>
      <c r="J140" s="189">
        <v>23.204000000000001</v>
      </c>
      <c r="K140" s="189">
        <v>54.262</v>
      </c>
      <c r="L140" s="189">
        <v>35.340000000000003</v>
      </c>
      <c r="M140" s="189">
        <v>26.515999999999998</v>
      </c>
      <c r="N140" s="189">
        <v>224.155</v>
      </c>
      <c r="O140" s="189">
        <v>102.35</v>
      </c>
      <c r="P140" s="189">
        <v>111.482</v>
      </c>
      <c r="Q140" s="189">
        <v>95.298000000000002</v>
      </c>
      <c r="R140" s="189">
        <v>106.961</v>
      </c>
      <c r="S140" s="189">
        <v>70.224999999999994</v>
      </c>
      <c r="T140" s="189">
        <v>49.685000000000002</v>
      </c>
      <c r="U140" s="189">
        <v>54.561</v>
      </c>
      <c r="V140" s="189">
        <v>474.00799999999998</v>
      </c>
      <c r="W140" s="189">
        <v>48.856999999999999</v>
      </c>
      <c r="X140" s="189">
        <v>31.917000000000002</v>
      </c>
      <c r="Y140" s="190">
        <v>171.72399999999999</v>
      </c>
      <c r="Z140" s="195">
        <f t="shared" si="73"/>
        <v>43983</v>
      </c>
      <c r="AA140" s="12">
        <f t="shared" si="75"/>
        <v>-63.297000000000025</v>
      </c>
      <c r="AB140" s="12">
        <f t="shared" si="76"/>
        <v>-94.547000000000025</v>
      </c>
      <c r="AC140" s="12">
        <f t="shared" si="77"/>
        <v>-1.3079999999999998</v>
      </c>
      <c r="AD140" s="12">
        <f t="shared" si="78"/>
        <v>-3.3730000000000047</v>
      </c>
      <c r="AE140" s="12">
        <f t="shared" si="79"/>
        <v>-2.5480000000000018</v>
      </c>
      <c r="AF140" s="12">
        <f t="shared" si="80"/>
        <v>-23.377999999999986</v>
      </c>
      <c r="AG140" s="12">
        <f t="shared" si="81"/>
        <v>-2.8179999999999978</v>
      </c>
      <c r="AH140" s="12">
        <f t="shared" si="82"/>
        <v>-3.7800000000000011</v>
      </c>
      <c r="AI140" s="12">
        <f t="shared" si="83"/>
        <v>-1.3689999999999998</v>
      </c>
      <c r="AJ140" s="12">
        <f t="shared" si="84"/>
        <v>-2.9619999999999962</v>
      </c>
      <c r="AK140" s="12">
        <f t="shared" si="85"/>
        <v>-1.3229999999999933</v>
      </c>
      <c r="AL140" s="12">
        <f t="shared" si="86"/>
        <v>-1.9500000000000028</v>
      </c>
      <c r="AM140" s="12">
        <f t="shared" si="87"/>
        <v>-17.061000000000007</v>
      </c>
      <c r="AN140" s="12">
        <f t="shared" si="88"/>
        <v>-5.916000000000011</v>
      </c>
      <c r="AO140" s="12">
        <f t="shared" si="89"/>
        <v>-8.2849999999999966</v>
      </c>
      <c r="AP140" s="12">
        <f t="shared" si="90"/>
        <v>-3.8089999999999975</v>
      </c>
      <c r="AQ140" s="12">
        <f t="shared" si="91"/>
        <v>-6.3649999999999949</v>
      </c>
      <c r="AR140" s="12">
        <f t="shared" si="92"/>
        <v>-8.2890000000000015</v>
      </c>
      <c r="AS140" s="12">
        <f t="shared" si="93"/>
        <v>-3.4660000000000011</v>
      </c>
      <c r="AT140" s="12">
        <f t="shared" si="94"/>
        <v>-1.1970000000000027</v>
      </c>
      <c r="AU140" s="12">
        <f t="shared" si="95"/>
        <v>-25.165999999999997</v>
      </c>
      <c r="AV140" s="12">
        <f t="shared" si="96"/>
        <v>-2.6540000000000035</v>
      </c>
      <c r="AW140" s="12">
        <f t="shared" si="97"/>
        <v>-1.0069999999999979</v>
      </c>
      <c r="AX140" s="12">
        <f t="shared" si="98"/>
        <v>-7.3089999999999975</v>
      </c>
      <c r="AY140" s="195">
        <f t="shared" si="74"/>
        <v>43983</v>
      </c>
      <c r="AZ140" s="11">
        <f t="shared" si="99"/>
        <v>-3.3596794936781471E-2</v>
      </c>
      <c r="BA140" s="11">
        <f t="shared" si="100"/>
        <v>-6.2631493876426192E-2</v>
      </c>
      <c r="BB140" s="11">
        <f t="shared" si="101"/>
        <v>-4.7077454650158335E-2</v>
      </c>
      <c r="BC140" s="11">
        <f t="shared" si="102"/>
        <v>-4.6322873034402301E-2</v>
      </c>
      <c r="BD140" s="11">
        <f t="shared" si="103"/>
        <v>-2.721437192262921E-2</v>
      </c>
      <c r="BE140" s="11">
        <f t="shared" si="104"/>
        <v>-4.7251670018493952E-2</v>
      </c>
      <c r="BF140" s="11">
        <f t="shared" si="105"/>
        <v>-3.6755403096427441E-2</v>
      </c>
      <c r="BG140" s="11">
        <f t="shared" si="106"/>
        <v>-2.8863995601676851E-2</v>
      </c>
      <c r="BH140" s="11">
        <f t="shared" si="107"/>
        <v>-5.5711553330891617E-2</v>
      </c>
      <c r="BI140" s="11">
        <f t="shared" si="108"/>
        <v>-5.1761498671885842E-2</v>
      </c>
      <c r="BJ140" s="11">
        <f t="shared" si="109"/>
        <v>-3.6085426724490444E-2</v>
      </c>
      <c r="BK140" s="11">
        <f t="shared" si="110"/>
        <v>-6.8502775240638081E-2</v>
      </c>
      <c r="BL140" s="11">
        <f t="shared" si="111"/>
        <v>-7.0729139028920196E-2</v>
      </c>
      <c r="BM140" s="11">
        <f t="shared" si="112"/>
        <v>-5.4643193615724339E-2</v>
      </c>
      <c r="BN140" s="11">
        <f t="shared" si="113"/>
        <v>-6.9175983367705585E-2</v>
      </c>
      <c r="BO140" s="11">
        <f t="shared" si="114"/>
        <v>-3.8433208552372644E-2</v>
      </c>
      <c r="BP140" s="11">
        <f t="shared" si="115"/>
        <v>-5.6165398937578326E-2</v>
      </c>
      <c r="BQ140" s="11">
        <f t="shared" si="116"/>
        <v>-0.10557352828794864</v>
      </c>
      <c r="BR140" s="11">
        <f t="shared" si="117"/>
        <v>-6.5210438185546837E-2</v>
      </c>
      <c r="BS140" s="11">
        <f t="shared" si="118"/>
        <v>-2.1467771440869532E-2</v>
      </c>
      <c r="BT140" s="11">
        <f t="shared" si="119"/>
        <v>-5.041528605255885E-2</v>
      </c>
      <c r="BU140" s="11">
        <f t="shared" si="120"/>
        <v>-5.1522975675098559E-2</v>
      </c>
      <c r="BV140" s="11">
        <f t="shared" si="121"/>
        <v>-3.0585591058194583E-2</v>
      </c>
      <c r="BW140" s="11">
        <f t="shared" si="122"/>
        <v>-4.0824875860874799E-2</v>
      </c>
    </row>
    <row r="141" spans="1:75" ht="18.75" x14ac:dyDescent="0.3">
      <c r="A141" s="195">
        <f t="shared" ref="A141:A184" si="123">EDATE(A140,1)</f>
        <v>44013</v>
      </c>
      <c r="B141" s="189">
        <v>1821.2180000000001</v>
      </c>
      <c r="C141" s="189">
        <v>1413.0440000000001</v>
      </c>
      <c r="D141" s="189">
        <v>26.416</v>
      </c>
      <c r="E141" s="189">
        <v>69.501999999999995</v>
      </c>
      <c r="F141" s="189">
        <v>91.353999999999999</v>
      </c>
      <c r="G141" s="189">
        <v>470.56</v>
      </c>
      <c r="H141" s="189">
        <v>73.894000000000005</v>
      </c>
      <c r="I141" s="189">
        <v>127.373</v>
      </c>
      <c r="J141" s="189">
        <v>23.082999999999998</v>
      </c>
      <c r="K141" s="189">
        <v>54.607999999999997</v>
      </c>
      <c r="L141" s="189">
        <v>35.350999999999999</v>
      </c>
      <c r="M141" s="189">
        <v>25.706</v>
      </c>
      <c r="N141" s="189">
        <v>222.91399999999999</v>
      </c>
      <c r="O141" s="189">
        <v>101.80800000000001</v>
      </c>
      <c r="P141" s="189">
        <v>109.245</v>
      </c>
      <c r="Q141" s="189">
        <v>95.686000000000007</v>
      </c>
      <c r="R141" s="189">
        <v>105.86</v>
      </c>
      <c r="S141" s="189">
        <v>70.174999999999997</v>
      </c>
      <c r="T141" s="189">
        <v>50.112000000000002</v>
      </c>
      <c r="U141" s="189">
        <v>54.121000000000002</v>
      </c>
      <c r="V141" s="189">
        <v>474.21199999999999</v>
      </c>
      <c r="W141" s="189">
        <v>48.38</v>
      </c>
      <c r="X141" s="189">
        <v>32.436999999999998</v>
      </c>
      <c r="Y141" s="190">
        <v>170.67500000000001</v>
      </c>
      <c r="Z141" s="195">
        <f t="shared" ref="Z141:Z184" si="124">EDATE(Z140,1)</f>
        <v>44013</v>
      </c>
      <c r="AA141" s="12">
        <f t="shared" si="75"/>
        <v>-67.199999999999818</v>
      </c>
      <c r="AB141" s="12">
        <f t="shared" si="76"/>
        <v>-98.687999999999874</v>
      </c>
      <c r="AC141" s="12">
        <f t="shared" si="77"/>
        <v>-1.2830000000000013</v>
      </c>
      <c r="AD141" s="12">
        <f t="shared" si="78"/>
        <v>-3.3060000000000116</v>
      </c>
      <c r="AE141" s="12">
        <f t="shared" si="79"/>
        <v>-3.4249999999999972</v>
      </c>
      <c r="AF141" s="12">
        <f t="shared" si="80"/>
        <v>-23.601999999999975</v>
      </c>
      <c r="AG141" s="12">
        <f t="shared" si="81"/>
        <v>-4.6599999999999966</v>
      </c>
      <c r="AH141" s="12">
        <f t="shared" si="82"/>
        <v>-3.762999999999991</v>
      </c>
      <c r="AI141" s="12">
        <f t="shared" si="83"/>
        <v>-1.3860000000000028</v>
      </c>
      <c r="AJ141" s="12">
        <f t="shared" si="84"/>
        <v>-3.0380000000000038</v>
      </c>
      <c r="AK141" s="12">
        <f t="shared" si="85"/>
        <v>-1.3059999999999974</v>
      </c>
      <c r="AL141" s="12">
        <f t="shared" si="86"/>
        <v>-1.8049999999999997</v>
      </c>
      <c r="AM141" s="12">
        <f t="shared" si="87"/>
        <v>-19.180000000000007</v>
      </c>
      <c r="AN141" s="12">
        <f t="shared" si="88"/>
        <v>-5.9019999999999868</v>
      </c>
      <c r="AO141" s="12">
        <f t="shared" si="89"/>
        <v>-12.106999999999999</v>
      </c>
      <c r="AP141" s="12">
        <f t="shared" si="90"/>
        <v>-4.5869999999999891</v>
      </c>
      <c r="AQ141" s="12">
        <f t="shared" si="91"/>
        <v>-8.644999999999996</v>
      </c>
      <c r="AR141" s="12">
        <f t="shared" si="92"/>
        <v>-7.5960000000000036</v>
      </c>
      <c r="AS141" s="12">
        <f t="shared" si="93"/>
        <v>-2.8260000000000005</v>
      </c>
      <c r="AT141" s="12">
        <f t="shared" si="94"/>
        <v>-1.536999999999999</v>
      </c>
      <c r="AU141" s="12">
        <f t="shared" si="95"/>
        <v>-22.752999999999986</v>
      </c>
      <c r="AV141" s="12">
        <f t="shared" si="96"/>
        <v>-3.4379999999999953</v>
      </c>
      <c r="AW141" s="12">
        <f t="shared" si="97"/>
        <v>-0.375</v>
      </c>
      <c r="AX141" s="12">
        <f t="shared" si="98"/>
        <v>-8.1359999999999957</v>
      </c>
      <c r="AY141" s="195">
        <f t="shared" ref="AY141:AY184" si="125">EDATE(AY140,1)</f>
        <v>44013</v>
      </c>
      <c r="AZ141" s="11">
        <f t="shared" si="99"/>
        <v>-3.5585341804621584E-2</v>
      </c>
      <c r="BA141" s="11">
        <f t="shared" si="100"/>
        <v>-6.5281412313822784E-2</v>
      </c>
      <c r="BB141" s="11">
        <f t="shared" si="101"/>
        <v>-4.6319361709809104E-2</v>
      </c>
      <c r="BC141" s="11">
        <f t="shared" si="102"/>
        <v>-4.5407098121085787E-2</v>
      </c>
      <c r="BD141" s="11">
        <f t="shared" si="103"/>
        <v>-3.6136696947636104E-2</v>
      </c>
      <c r="BE141" s="11">
        <f t="shared" si="104"/>
        <v>-4.7761665202909143E-2</v>
      </c>
      <c r="BF141" s="11">
        <f t="shared" si="105"/>
        <v>-5.9322249662652426E-2</v>
      </c>
      <c r="BG141" s="11">
        <f t="shared" si="106"/>
        <v>-2.8695400195217102E-2</v>
      </c>
      <c r="BH141" s="11">
        <f t="shared" si="107"/>
        <v>-5.6643099431934352E-2</v>
      </c>
      <c r="BI141" s="11">
        <f t="shared" si="108"/>
        <v>-5.2700967976962887E-2</v>
      </c>
      <c r="BJ141" s="11">
        <f t="shared" si="109"/>
        <v>-3.5627574542379303E-2</v>
      </c>
      <c r="BK141" s="11">
        <f t="shared" si="110"/>
        <v>-6.5610119588528248E-2</v>
      </c>
      <c r="BL141" s="11">
        <f t="shared" si="111"/>
        <v>-7.9225424834981517E-2</v>
      </c>
      <c r="BM141" s="11">
        <f t="shared" si="112"/>
        <v>-5.4795283631974612E-2</v>
      </c>
      <c r="BN141" s="11">
        <f t="shared" si="113"/>
        <v>-9.9767618168633443E-2</v>
      </c>
      <c r="BO141" s="11">
        <f t="shared" si="114"/>
        <v>-4.574511583377372E-2</v>
      </c>
      <c r="BP141" s="11">
        <f t="shared" si="115"/>
        <v>-7.5498886511506047E-2</v>
      </c>
      <c r="BQ141" s="11">
        <f t="shared" si="116"/>
        <v>-9.7671368504969713E-2</v>
      </c>
      <c r="BR141" s="11">
        <f t="shared" si="117"/>
        <v>-5.3383202992179579E-2</v>
      </c>
      <c r="BS141" s="11">
        <f t="shared" si="118"/>
        <v>-2.7615077796543153E-2</v>
      </c>
      <c r="BT141" s="11">
        <f t="shared" si="119"/>
        <v>-4.5783908323523748E-2</v>
      </c>
      <c r="BU141" s="11">
        <f t="shared" si="120"/>
        <v>-6.6347601219653329E-2</v>
      </c>
      <c r="BV141" s="11">
        <f t="shared" si="121"/>
        <v>-1.1428745580885025E-2</v>
      </c>
      <c r="BW141" s="11">
        <f t="shared" si="122"/>
        <v>-4.550055645346196E-2</v>
      </c>
    </row>
    <row r="142" spans="1:75" ht="18.75" x14ac:dyDescent="0.3">
      <c r="A142" s="195">
        <f t="shared" si="123"/>
        <v>44044</v>
      </c>
      <c r="B142" s="189">
        <v>1821.944</v>
      </c>
      <c r="C142" s="189">
        <v>1413.69</v>
      </c>
      <c r="D142" s="189">
        <v>26.173999999999999</v>
      </c>
      <c r="E142" s="189">
        <v>69.834000000000003</v>
      </c>
      <c r="F142" s="189">
        <v>92.007000000000005</v>
      </c>
      <c r="G142" s="189">
        <v>470.69299999999998</v>
      </c>
      <c r="H142" s="189">
        <v>74.423000000000002</v>
      </c>
      <c r="I142" s="189">
        <v>128.09399999999999</v>
      </c>
      <c r="J142" s="189">
        <v>23.154</v>
      </c>
      <c r="K142" s="189">
        <v>55.960999999999999</v>
      </c>
      <c r="L142" s="189">
        <v>35.292999999999999</v>
      </c>
      <c r="M142" s="189">
        <v>25.263999999999999</v>
      </c>
      <c r="N142" s="189">
        <v>222.589</v>
      </c>
      <c r="O142" s="189">
        <v>100.226</v>
      </c>
      <c r="P142" s="189">
        <v>108.69</v>
      </c>
      <c r="Q142" s="189">
        <v>95.655000000000001</v>
      </c>
      <c r="R142" s="189">
        <v>105.78700000000001</v>
      </c>
      <c r="S142" s="189">
        <v>70.393000000000001</v>
      </c>
      <c r="T142" s="189">
        <v>50.139000000000003</v>
      </c>
      <c r="U142" s="189">
        <v>54.966999999999999</v>
      </c>
      <c r="V142" s="189">
        <v>475.34800000000001</v>
      </c>
      <c r="W142" s="189">
        <v>47.856999999999999</v>
      </c>
      <c r="X142" s="189">
        <v>32.247999999999998</v>
      </c>
      <c r="Y142" s="190">
        <v>168.84100000000001</v>
      </c>
      <c r="Z142" s="195">
        <f t="shared" si="124"/>
        <v>44044</v>
      </c>
      <c r="AA142" s="12">
        <f t="shared" si="75"/>
        <v>-62.36200000000008</v>
      </c>
      <c r="AB142" s="12">
        <f t="shared" si="76"/>
        <v>-97.816000000000031</v>
      </c>
      <c r="AC142" s="12">
        <f t="shared" si="77"/>
        <v>-1.365000000000002</v>
      </c>
      <c r="AD142" s="12">
        <f t="shared" si="78"/>
        <v>-2.9799999999999898</v>
      </c>
      <c r="AE142" s="12">
        <f t="shared" si="79"/>
        <v>-3.7309999999999945</v>
      </c>
      <c r="AF142" s="12">
        <f t="shared" si="80"/>
        <v>-22.076000000000022</v>
      </c>
      <c r="AG142" s="12">
        <f t="shared" si="81"/>
        <v>-4.2180000000000035</v>
      </c>
      <c r="AH142" s="12">
        <f t="shared" si="82"/>
        <v>-3.2369999999999948</v>
      </c>
      <c r="AI142" s="12">
        <f t="shared" si="83"/>
        <v>-1.4969999999999999</v>
      </c>
      <c r="AJ142" s="12">
        <f t="shared" si="84"/>
        <v>-4.0570000000000022</v>
      </c>
      <c r="AK142" s="12">
        <f t="shared" si="85"/>
        <v>-1.2809999999999988</v>
      </c>
      <c r="AL142" s="12">
        <f t="shared" si="86"/>
        <v>-1.7280000000000015</v>
      </c>
      <c r="AM142" s="12">
        <f t="shared" si="87"/>
        <v>-19.11099999999999</v>
      </c>
      <c r="AN142" s="12">
        <f t="shared" si="88"/>
        <v>-4.5589999999999975</v>
      </c>
      <c r="AO142" s="12">
        <f t="shared" si="89"/>
        <v>-12.832000000000008</v>
      </c>
      <c r="AP142" s="12">
        <f t="shared" si="90"/>
        <v>-4.4279999999999973</v>
      </c>
      <c r="AQ142" s="12">
        <f t="shared" si="91"/>
        <v>-9.2939999999999969</v>
      </c>
      <c r="AR142" s="12">
        <f t="shared" si="92"/>
        <v>-6.8769999999999953</v>
      </c>
      <c r="AS142" s="12">
        <f t="shared" si="93"/>
        <v>-2.3669999999999973</v>
      </c>
      <c r="AT142" s="12">
        <f t="shared" si="94"/>
        <v>-0.96099999999999852</v>
      </c>
      <c r="AU142" s="12">
        <f t="shared" si="95"/>
        <v>-23.22399999999999</v>
      </c>
      <c r="AV142" s="12">
        <f t="shared" si="96"/>
        <v>-3.7210000000000036</v>
      </c>
      <c r="AW142" s="12">
        <f t="shared" si="97"/>
        <v>-0.51600000000000534</v>
      </c>
      <c r="AX142" s="12">
        <f t="shared" si="98"/>
        <v>-6.2270000000000039</v>
      </c>
      <c r="AY142" s="195">
        <f t="shared" si="125"/>
        <v>44044</v>
      </c>
      <c r="AZ142" s="11">
        <f t="shared" si="99"/>
        <v>-3.3095473877385095E-2</v>
      </c>
      <c r="BA142" s="11">
        <f t="shared" si="100"/>
        <v>-6.4714265110426328E-2</v>
      </c>
      <c r="BB142" s="11">
        <f t="shared" si="101"/>
        <v>-4.9566069937180046E-2</v>
      </c>
      <c r="BC142" s="11">
        <f t="shared" si="102"/>
        <v>-4.0926195511851948E-2</v>
      </c>
      <c r="BD142" s="11">
        <f t="shared" si="103"/>
        <v>-3.8970941527919911E-2</v>
      </c>
      <c r="BE142" s="11">
        <f t="shared" si="104"/>
        <v>-4.4799896097360015E-2</v>
      </c>
      <c r="BF142" s="11">
        <f t="shared" si="105"/>
        <v>-5.3636143996134367E-2</v>
      </c>
      <c r="BG142" s="11">
        <f t="shared" si="106"/>
        <v>-2.4647646024167913E-2</v>
      </c>
      <c r="BH142" s="11">
        <f t="shared" si="107"/>
        <v>-6.0727759522940294E-2</v>
      </c>
      <c r="BI142" s="11">
        <f t="shared" si="108"/>
        <v>-6.7596387750341602E-2</v>
      </c>
      <c r="BJ142" s="11">
        <f t="shared" si="109"/>
        <v>-3.5024881063050239E-2</v>
      </c>
      <c r="BK142" s="11">
        <f t="shared" si="110"/>
        <v>-6.4018968583284042E-2</v>
      </c>
      <c r="BL142" s="11">
        <f t="shared" si="111"/>
        <v>-7.9069093918080258E-2</v>
      </c>
      <c r="BM142" s="11">
        <f t="shared" si="112"/>
        <v>-4.3508135706446516E-2</v>
      </c>
      <c r="BN142" s="11">
        <f t="shared" si="113"/>
        <v>-0.10559404881420653</v>
      </c>
      <c r="BO142" s="11">
        <f t="shared" si="114"/>
        <v>-4.4243278079194259E-2</v>
      </c>
      <c r="BP142" s="11">
        <f t="shared" si="115"/>
        <v>-8.0760507816233784E-2</v>
      </c>
      <c r="BQ142" s="11">
        <f t="shared" si="116"/>
        <v>-8.8999611751002905E-2</v>
      </c>
      <c r="BR142" s="11">
        <f t="shared" si="117"/>
        <v>-4.5080562221460396E-2</v>
      </c>
      <c r="BS142" s="11">
        <f t="shared" si="118"/>
        <v>-1.7182806465455558E-2</v>
      </c>
      <c r="BT142" s="11">
        <f t="shared" si="119"/>
        <v>-4.6581035437208596E-2</v>
      </c>
      <c r="BU142" s="11">
        <f t="shared" si="120"/>
        <v>-7.214316181317626E-2</v>
      </c>
      <c r="BV142" s="11">
        <f t="shared" si="121"/>
        <v>-1.5748992796972394E-2</v>
      </c>
      <c r="BW142" s="11">
        <f t="shared" si="122"/>
        <v>-3.5569036031713464E-2</v>
      </c>
    </row>
    <row r="143" spans="1:75" ht="18.75" x14ac:dyDescent="0.3">
      <c r="A143" s="195">
        <f t="shared" si="123"/>
        <v>44075</v>
      </c>
      <c r="B143" s="189">
        <v>1827.1020000000001</v>
      </c>
      <c r="C143" s="189">
        <v>1412.414</v>
      </c>
      <c r="D143" s="189">
        <v>26.155999999999999</v>
      </c>
      <c r="E143" s="189">
        <v>69.825000000000003</v>
      </c>
      <c r="F143" s="189">
        <v>92.602000000000004</v>
      </c>
      <c r="G143" s="189">
        <v>472.70100000000002</v>
      </c>
      <c r="H143" s="189">
        <v>75.102999999999994</v>
      </c>
      <c r="I143" s="189">
        <v>130.113</v>
      </c>
      <c r="J143" s="189">
        <v>23.074999999999999</v>
      </c>
      <c r="K143" s="189">
        <v>56.445</v>
      </c>
      <c r="L143" s="189">
        <v>35.576999999999998</v>
      </c>
      <c r="M143" s="189">
        <v>25.16</v>
      </c>
      <c r="N143" s="189">
        <v>222.34</v>
      </c>
      <c r="O143" s="189">
        <v>97.715999999999994</v>
      </c>
      <c r="P143" s="189">
        <v>108.932</v>
      </c>
      <c r="Q143" s="189">
        <v>95.945999999999998</v>
      </c>
      <c r="R143" s="189">
        <v>108.163</v>
      </c>
      <c r="S143" s="189">
        <v>70.266000000000005</v>
      </c>
      <c r="T143" s="189">
        <v>50.341999999999999</v>
      </c>
      <c r="U143" s="189">
        <v>55.197000000000003</v>
      </c>
      <c r="V143" s="189">
        <v>477.08199999999999</v>
      </c>
      <c r="W143" s="189">
        <v>48.152000000000001</v>
      </c>
      <c r="X143" s="189">
        <v>33.773000000000003</v>
      </c>
      <c r="Y143" s="190">
        <v>165.934</v>
      </c>
      <c r="Z143" s="195">
        <f t="shared" si="124"/>
        <v>44075</v>
      </c>
      <c r="AA143" s="12">
        <f t="shared" si="75"/>
        <v>-50.885999999999967</v>
      </c>
      <c r="AB143" s="12">
        <f t="shared" si="76"/>
        <v>-90.102000000000089</v>
      </c>
      <c r="AC143" s="12">
        <f t="shared" si="77"/>
        <v>-1.1680000000000028</v>
      </c>
      <c r="AD143" s="12">
        <f t="shared" si="78"/>
        <v>-2.3979999999999961</v>
      </c>
      <c r="AE143" s="12">
        <f t="shared" si="79"/>
        <v>-2.9359999999999928</v>
      </c>
      <c r="AF143" s="12">
        <f t="shared" si="80"/>
        <v>-18.289999999999964</v>
      </c>
      <c r="AG143" s="12">
        <f t="shared" si="81"/>
        <v>-3.1380000000000052</v>
      </c>
      <c r="AH143" s="12">
        <f t="shared" si="82"/>
        <v>-2.7319999999999993</v>
      </c>
      <c r="AI143" s="12">
        <f t="shared" si="83"/>
        <v>-1.4340000000000011</v>
      </c>
      <c r="AJ143" s="12">
        <f t="shared" si="84"/>
        <v>-4.4609999999999985</v>
      </c>
      <c r="AK143" s="12">
        <f t="shared" si="85"/>
        <v>-1.0730000000000004</v>
      </c>
      <c r="AL143" s="12">
        <f t="shared" si="86"/>
        <v>-1.2399999999999984</v>
      </c>
      <c r="AM143" s="12">
        <f t="shared" si="87"/>
        <v>-15.74199999999999</v>
      </c>
      <c r="AN143" s="12">
        <f t="shared" si="88"/>
        <v>-2.3460000000000036</v>
      </c>
      <c r="AO143" s="12">
        <f t="shared" si="89"/>
        <v>-12.691000000000003</v>
      </c>
      <c r="AP143" s="12">
        <f t="shared" si="90"/>
        <v>-2.6560000000000059</v>
      </c>
      <c r="AQ143" s="12">
        <f t="shared" si="91"/>
        <v>-9.2750000000000057</v>
      </c>
      <c r="AR143" s="12">
        <f t="shared" si="92"/>
        <v>-5.590999999999994</v>
      </c>
      <c r="AS143" s="12">
        <f t="shared" si="93"/>
        <v>-2.078000000000003</v>
      </c>
      <c r="AT143" s="12">
        <f t="shared" si="94"/>
        <v>-1.222999999999999</v>
      </c>
      <c r="AU143" s="12">
        <f t="shared" si="95"/>
        <v>-19.528999999999996</v>
      </c>
      <c r="AV143" s="12">
        <f t="shared" si="96"/>
        <v>-3.1180000000000021</v>
      </c>
      <c r="AW143" s="12">
        <f t="shared" si="97"/>
        <v>1.2640000000000029</v>
      </c>
      <c r="AX143" s="12">
        <f t="shared" si="98"/>
        <v>-7.5229999999999961</v>
      </c>
      <c r="AY143" s="195">
        <f t="shared" si="125"/>
        <v>44075</v>
      </c>
      <c r="AZ143" s="11">
        <f t="shared" si="99"/>
        <v>-2.7096019782874015E-2</v>
      </c>
      <c r="BA143" s="11">
        <f t="shared" si="100"/>
        <v>-5.996741465648292E-2</v>
      </c>
      <c r="BB143" s="11">
        <f t="shared" si="101"/>
        <v>-4.2746303615868952E-2</v>
      </c>
      <c r="BC143" s="11">
        <f t="shared" si="102"/>
        <v>-3.3202719355329924E-2</v>
      </c>
      <c r="BD143" s="11">
        <f t="shared" si="103"/>
        <v>-3.0731227365027425E-2</v>
      </c>
      <c r="BE143" s="11">
        <f t="shared" si="104"/>
        <v>-3.7251191977042297E-2</v>
      </c>
      <c r="BF143" s="11">
        <f t="shared" si="105"/>
        <v>-4.0106849350085017E-2</v>
      </c>
      <c r="BG143" s="11">
        <f t="shared" si="106"/>
        <v>-2.0565320486281014E-2</v>
      </c>
      <c r="BH143" s="11">
        <f t="shared" si="107"/>
        <v>-5.8509119099106499E-2</v>
      </c>
      <c r="BI143" s="11">
        <f t="shared" si="108"/>
        <v>-7.3244015367944004E-2</v>
      </c>
      <c r="BJ143" s="11">
        <f t="shared" si="109"/>
        <v>-2.9276944065484312E-2</v>
      </c>
      <c r="BK143" s="11">
        <f t="shared" si="110"/>
        <v>-4.6969696969696884E-2</v>
      </c>
      <c r="BL143" s="11">
        <f t="shared" si="111"/>
        <v>-6.6120076276240947E-2</v>
      </c>
      <c r="BM143" s="11">
        <f t="shared" si="112"/>
        <v>-2.3445463812436285E-2</v>
      </c>
      <c r="BN143" s="11">
        <f t="shared" si="113"/>
        <v>-0.10434703962243985</v>
      </c>
      <c r="BO143" s="11">
        <f t="shared" si="114"/>
        <v>-2.6936573294659372E-2</v>
      </c>
      <c r="BP143" s="11">
        <f t="shared" si="115"/>
        <v>-7.8977843628127209E-2</v>
      </c>
      <c r="BQ143" s="11">
        <f t="shared" si="116"/>
        <v>-7.3704470253239562E-2</v>
      </c>
      <c r="BR143" s="11">
        <f t="shared" si="117"/>
        <v>-3.9641358260206094E-2</v>
      </c>
      <c r="BS143" s="11">
        <f t="shared" si="118"/>
        <v>-2.1676710386387743E-2</v>
      </c>
      <c r="BT143" s="11">
        <f t="shared" si="119"/>
        <v>-3.93245417439404E-2</v>
      </c>
      <c r="BU143" s="11">
        <f t="shared" si="120"/>
        <v>-6.0815291593524501E-2</v>
      </c>
      <c r="BV143" s="11">
        <f t="shared" si="121"/>
        <v>3.8881540496477962E-2</v>
      </c>
      <c r="BW143" s="11">
        <f t="shared" si="122"/>
        <v>-4.3370979551127897E-2</v>
      </c>
    </row>
    <row r="144" spans="1:75" ht="18.75" x14ac:dyDescent="0.3">
      <c r="A144" s="195">
        <f t="shared" si="123"/>
        <v>44105</v>
      </c>
      <c r="B144" s="189">
        <v>1834.317</v>
      </c>
      <c r="C144" s="189">
        <v>1411.3050000000001</v>
      </c>
      <c r="D144" s="189">
        <v>26.579000000000001</v>
      </c>
      <c r="E144" s="189">
        <v>70.099000000000004</v>
      </c>
      <c r="F144" s="189">
        <v>91.879000000000005</v>
      </c>
      <c r="G144" s="189">
        <v>474.38900000000001</v>
      </c>
      <c r="H144" s="189">
        <v>75.474000000000004</v>
      </c>
      <c r="I144" s="189">
        <v>132.232</v>
      </c>
      <c r="J144" s="189">
        <v>23.245000000000001</v>
      </c>
      <c r="K144" s="189">
        <v>56.906999999999996</v>
      </c>
      <c r="L144" s="189">
        <v>35.817999999999998</v>
      </c>
      <c r="M144" s="189">
        <v>25.181999999999999</v>
      </c>
      <c r="N144" s="189">
        <v>223.50899999999999</v>
      </c>
      <c r="O144" s="189">
        <v>94.082999999999998</v>
      </c>
      <c r="P144" s="189">
        <v>108.771</v>
      </c>
      <c r="Q144" s="189">
        <v>96.811999999999998</v>
      </c>
      <c r="R144" s="189">
        <v>109.2</v>
      </c>
      <c r="S144" s="189">
        <v>71.361999999999995</v>
      </c>
      <c r="T144" s="189">
        <v>50.787999999999997</v>
      </c>
      <c r="U144" s="189">
        <v>55.18</v>
      </c>
      <c r="V144" s="189">
        <v>479.09</v>
      </c>
      <c r="W144" s="189">
        <v>48.518000000000001</v>
      </c>
      <c r="X144" s="189">
        <v>35.119</v>
      </c>
      <c r="Y144" s="190">
        <v>164.30799999999999</v>
      </c>
      <c r="Z144" s="195">
        <f t="shared" si="124"/>
        <v>44105</v>
      </c>
      <c r="AA144" s="12">
        <f t="shared" ref="AA144:AA184" si="126">B144-B132</f>
        <v>-46.469000000000051</v>
      </c>
      <c r="AB144" s="12">
        <f t="shared" ref="AB144:AB184" si="127">C144-C132</f>
        <v>-90.237999999999829</v>
      </c>
      <c r="AC144" s="12">
        <f t="shared" ref="AC144:AC184" si="128">D144-D132</f>
        <v>-0.87800000000000011</v>
      </c>
      <c r="AD144" s="12">
        <f t="shared" ref="AD144:AD184" si="129">E144-E132</f>
        <v>-2.6709999999999923</v>
      </c>
      <c r="AE144" s="12">
        <f t="shared" ref="AE144:AE184" si="130">F144-F132</f>
        <v>-3.1370000000000005</v>
      </c>
      <c r="AF144" s="12">
        <f t="shared" ref="AF144:AF184" si="131">G144-G132</f>
        <v>-16.175999999999988</v>
      </c>
      <c r="AG144" s="12">
        <f t="shared" ref="AG144:AG184" si="132">H144-H132</f>
        <v>-1.6629999999999967</v>
      </c>
      <c r="AH144" s="12">
        <f t="shared" ref="AH144:AH184" si="133">I144-I132</f>
        <v>-5.1119999999999948</v>
      </c>
      <c r="AI144" s="12">
        <f t="shared" ref="AI144:AI184" si="134">J144-J132</f>
        <v>-1.3320000000000007</v>
      </c>
      <c r="AJ144" s="12">
        <f t="shared" ref="AJ144:AJ184" si="135">K144-K132</f>
        <v>-3.9610000000000056</v>
      </c>
      <c r="AK144" s="12">
        <f t="shared" ref="AK144:AK184" si="136">L144-L132</f>
        <v>-0.63600000000000279</v>
      </c>
      <c r="AL144" s="12">
        <f t="shared" ref="AL144:AL184" si="137">M144-M132</f>
        <v>-1.1189999999999998</v>
      </c>
      <c r="AM144" s="12">
        <f t="shared" ref="AM144:AM184" si="138">N144-N132</f>
        <v>-15.706000000000017</v>
      </c>
      <c r="AN144" s="12">
        <f t="shared" ref="AN144:AN184" si="139">O144-O132</f>
        <v>-2.7070000000000078</v>
      </c>
      <c r="AO144" s="12">
        <f t="shared" ref="AO144:AO184" si="140">P144-P132</f>
        <v>-11.944000000000003</v>
      </c>
      <c r="AP144" s="12">
        <f t="shared" ref="AP144:AP184" si="141">Q144-Q132</f>
        <v>-1.4660000000000082</v>
      </c>
      <c r="AQ144" s="12">
        <f t="shared" ref="AQ144:AQ184" si="142">R144-R132</f>
        <v>-8.9789999999999992</v>
      </c>
      <c r="AR144" s="12">
        <f t="shared" ref="AR144:AR184" si="143">S144-S132</f>
        <v>-4.2600000000000051</v>
      </c>
      <c r="AS144" s="12">
        <f t="shared" ref="AS144:AS184" si="144">T144-T132</f>
        <v>-1.1630000000000038</v>
      </c>
      <c r="AT144" s="12">
        <f t="shared" ref="AT144:AT184" si="145">U144-U132</f>
        <v>-1.6430000000000007</v>
      </c>
      <c r="AU144" s="12">
        <f t="shared" ref="AU144:AU184" si="146">V144-V132</f>
        <v>-15.722000000000037</v>
      </c>
      <c r="AV144" s="12">
        <f t="shared" ref="AV144:AV184" si="147">W144-W132</f>
        <v>-2.1529999999999987</v>
      </c>
      <c r="AW144" s="12">
        <f t="shared" ref="AW144:AW184" si="148">X144-X132</f>
        <v>2.5690000000000026</v>
      </c>
      <c r="AX144" s="12">
        <f t="shared" ref="AX144:AX184" si="149">Y144-Y132</f>
        <v>-7.3780000000000143</v>
      </c>
      <c r="AY144" s="195">
        <f t="shared" si="125"/>
        <v>44105</v>
      </c>
      <c r="AZ144" s="11">
        <f t="shared" ref="AZ144:AZ150" si="150">B144/B132-1</f>
        <v>-2.4707223469336737E-2</v>
      </c>
      <c r="BA144" s="11">
        <f t="shared" ref="BA144:BA150" si="151">C144/C132-1</f>
        <v>-6.0096847043341284E-2</v>
      </c>
      <c r="BB144" s="11">
        <f t="shared" ref="BB144:BB150" si="152">D144/D132-1</f>
        <v>-3.1977273555013341E-2</v>
      </c>
      <c r="BC144" s="11">
        <f t="shared" ref="BC144:BC150" si="153">E144/E132-1</f>
        <v>-3.6704685996976627E-2</v>
      </c>
      <c r="BD144" s="11">
        <f t="shared" ref="BD144:BD150" si="154">F144/F132-1</f>
        <v>-3.3015492127641655E-2</v>
      </c>
      <c r="BE144" s="11">
        <f t="shared" ref="BE144:BE150" si="155">G144/G132-1</f>
        <v>-3.2974223599319119E-2</v>
      </c>
      <c r="BF144" s="11">
        <f t="shared" ref="BF144:BF150" si="156">H144/H132-1</f>
        <v>-2.155904429780775E-2</v>
      </c>
      <c r="BG144" s="11">
        <f t="shared" ref="BG144:BG150" si="157">I144/I132-1</f>
        <v>-3.7220410065237575E-2</v>
      </c>
      <c r="BH144" s="11">
        <f t="shared" ref="BH144:BH150" si="158">J144/J132-1</f>
        <v>-5.4197013467876531E-2</v>
      </c>
      <c r="BI144" s="11">
        <f t="shared" ref="BI144:BI150" si="159">K144/K132-1</f>
        <v>-6.507524479200899E-2</v>
      </c>
      <c r="BJ144" s="11">
        <f t="shared" ref="BJ144:BJ150" si="160">L144/L132-1</f>
        <v>-1.7446645086959034E-2</v>
      </c>
      <c r="BK144" s="11">
        <f t="shared" ref="BK144:BK150" si="161">M144/M132-1</f>
        <v>-4.2545910801870646E-2</v>
      </c>
      <c r="BL144" s="11">
        <f t="shared" ref="BL144:BL150" si="162">N144/N132-1</f>
        <v>-6.5656417866772676E-2</v>
      </c>
      <c r="BM144" s="11">
        <f t="shared" ref="BM144:BM150" si="163">O144/O132-1</f>
        <v>-2.7967765265006772E-2</v>
      </c>
      <c r="BN144" s="11">
        <f t="shared" ref="BN144:BN150" si="164">P144/P132-1</f>
        <v>-9.894379323199276E-2</v>
      </c>
      <c r="BO144" s="11">
        <f t="shared" ref="BO144:BO150" si="165">Q144/Q132-1</f>
        <v>-1.4916868475142064E-2</v>
      </c>
      <c r="BP144" s="11">
        <f t="shared" ref="BP144:BP150" si="166">R144/R132-1</f>
        <v>-7.5977965628411082E-2</v>
      </c>
      <c r="BQ144" s="11">
        <f t="shared" ref="BQ144:BQ150" si="167">S144/S132-1</f>
        <v>-5.633281320250727E-2</v>
      </c>
      <c r="BR144" s="11">
        <f t="shared" ref="BR144:BR150" si="168">T144/T132-1</f>
        <v>-2.2386479567284678E-2</v>
      </c>
      <c r="BS144" s="11">
        <f t="shared" ref="BS144:BS150" si="169">U144/U132-1</f>
        <v>-2.891434806328419E-2</v>
      </c>
      <c r="BT144" s="11">
        <f t="shared" ref="BT144:BT150" si="170">V144/V132-1</f>
        <v>-3.1773683742512326E-2</v>
      </c>
      <c r="BU144" s="11">
        <f t="shared" ref="BU144:BU150" si="171">W144/W132-1</f>
        <v>-4.2489787057685802E-2</v>
      </c>
      <c r="BV144" s="11">
        <f t="shared" ref="BV144:BV150" si="172">X144/X132-1</f>
        <v>7.892473118279586E-2</v>
      </c>
      <c r="BW144" s="11">
        <f t="shared" ref="BW144:BW184" si="173">Y144/Y132-1</f>
        <v>-4.2973801008818535E-2</v>
      </c>
    </row>
    <row r="145" spans="1:75" ht="18.75" x14ac:dyDescent="0.3">
      <c r="A145" s="195">
        <f t="shared" si="123"/>
        <v>44136</v>
      </c>
      <c r="B145" s="189">
        <v>1841.0519999999999</v>
      </c>
      <c r="C145" s="189">
        <v>1413.615</v>
      </c>
      <c r="D145" s="189">
        <v>26.721</v>
      </c>
      <c r="E145" s="189">
        <v>70.471000000000004</v>
      </c>
      <c r="F145" s="189">
        <v>93.394000000000005</v>
      </c>
      <c r="G145" s="189">
        <v>475.97399999999999</v>
      </c>
      <c r="H145" s="189">
        <v>75.334999999999994</v>
      </c>
      <c r="I145" s="189">
        <v>131.24700000000001</v>
      </c>
      <c r="J145" s="189">
        <v>23.547999999999998</v>
      </c>
      <c r="K145" s="189">
        <v>58.201000000000001</v>
      </c>
      <c r="L145" s="189">
        <v>35.862000000000002</v>
      </c>
      <c r="M145" s="189">
        <v>25.12</v>
      </c>
      <c r="N145" s="189">
        <v>227.06</v>
      </c>
      <c r="O145" s="189">
        <v>93.951999999999998</v>
      </c>
      <c r="P145" s="189">
        <v>110.121</v>
      </c>
      <c r="Q145" s="189">
        <v>99.248999999999995</v>
      </c>
      <c r="R145" s="189">
        <v>110.062</v>
      </c>
      <c r="S145" s="189">
        <v>72.402000000000001</v>
      </c>
      <c r="T145" s="189">
        <v>51.287999999999997</v>
      </c>
      <c r="U145" s="189">
        <v>55.021999999999998</v>
      </c>
      <c r="V145" s="189">
        <v>481.44799999999998</v>
      </c>
      <c r="W145" s="189">
        <v>48.557000000000002</v>
      </c>
      <c r="X145" s="189">
        <v>35.786000000000001</v>
      </c>
      <c r="Y145" s="190">
        <v>160.357</v>
      </c>
      <c r="Z145" s="195">
        <f t="shared" si="124"/>
        <v>44136</v>
      </c>
      <c r="AA145" s="12">
        <f t="shared" si="126"/>
        <v>-44.674000000000206</v>
      </c>
      <c r="AB145" s="12">
        <f t="shared" si="127"/>
        <v>-76.517000000000053</v>
      </c>
      <c r="AC145" s="12">
        <f t="shared" si="128"/>
        <v>-0.96499999999999986</v>
      </c>
      <c r="AD145" s="12">
        <f t="shared" si="129"/>
        <v>-1.7980000000000018</v>
      </c>
      <c r="AE145" s="12">
        <f t="shared" si="130"/>
        <v>-2.1409999999999911</v>
      </c>
      <c r="AF145" s="12">
        <f t="shared" si="131"/>
        <v>-14.850000000000023</v>
      </c>
      <c r="AG145" s="12">
        <f t="shared" si="132"/>
        <v>-1.9570000000000078</v>
      </c>
      <c r="AH145" s="12">
        <f t="shared" si="133"/>
        <v>-6.6909999999999741</v>
      </c>
      <c r="AI145" s="12">
        <f t="shared" si="134"/>
        <v>-0.76200000000000045</v>
      </c>
      <c r="AJ145" s="12">
        <f t="shared" si="135"/>
        <v>-3.9690000000000012</v>
      </c>
      <c r="AK145" s="12">
        <f t="shared" si="136"/>
        <v>-0.64199999999999591</v>
      </c>
      <c r="AL145" s="12">
        <f t="shared" si="137"/>
        <v>-1.0019999999999989</v>
      </c>
      <c r="AM145" s="12">
        <f t="shared" si="138"/>
        <v>-15.259999999999991</v>
      </c>
      <c r="AN145" s="12">
        <f t="shared" si="139"/>
        <v>-2.3590000000000089</v>
      </c>
      <c r="AO145" s="12">
        <f t="shared" si="140"/>
        <v>-11.441000000000003</v>
      </c>
      <c r="AP145" s="12">
        <f t="shared" si="141"/>
        <v>-0.79600000000000648</v>
      </c>
      <c r="AQ145" s="12">
        <f t="shared" si="142"/>
        <v>-8.7190000000000083</v>
      </c>
      <c r="AR145" s="12">
        <f t="shared" si="143"/>
        <v>-3.6020000000000039</v>
      </c>
      <c r="AS145" s="12">
        <f t="shared" si="144"/>
        <v>-0.14800000000000324</v>
      </c>
      <c r="AT145" s="12">
        <f t="shared" si="145"/>
        <v>-1.7090000000000032</v>
      </c>
      <c r="AU145" s="12">
        <f t="shared" si="146"/>
        <v>-12.423000000000002</v>
      </c>
      <c r="AV145" s="12">
        <f t="shared" si="147"/>
        <v>-1.6299999999999955</v>
      </c>
      <c r="AW145" s="12">
        <f t="shared" si="148"/>
        <v>3.0889999999999986</v>
      </c>
      <c r="AX145" s="12">
        <f t="shared" si="149"/>
        <v>-5.1850000000000023</v>
      </c>
      <c r="AY145" s="195">
        <f t="shared" si="125"/>
        <v>44136</v>
      </c>
      <c r="AZ145" s="11">
        <f t="shared" si="150"/>
        <v>-2.3690610406814194E-2</v>
      </c>
      <c r="BA145" s="11">
        <f t="shared" si="151"/>
        <v>-5.1349142223641953E-2</v>
      </c>
      <c r="BB145" s="11">
        <f t="shared" si="152"/>
        <v>-3.4855161453442141E-2</v>
      </c>
      <c r="BC145" s="11">
        <f t="shared" si="153"/>
        <v>-2.4879270503258666E-2</v>
      </c>
      <c r="BD145" s="11">
        <f t="shared" si="154"/>
        <v>-2.2410634845867916E-2</v>
      </c>
      <c r="BE145" s="11">
        <f t="shared" si="155"/>
        <v>-3.0255244242335388E-2</v>
      </c>
      <c r="BF145" s="11">
        <f t="shared" si="156"/>
        <v>-2.5319567354965655E-2</v>
      </c>
      <c r="BG145" s="11">
        <f t="shared" si="157"/>
        <v>-4.8507300381330554E-2</v>
      </c>
      <c r="BH145" s="11">
        <f t="shared" si="158"/>
        <v>-3.1345125462772572E-2</v>
      </c>
      <c r="BI145" s="11">
        <f t="shared" si="159"/>
        <v>-6.3841080907189984E-2</v>
      </c>
      <c r="BJ145" s="11">
        <f t="shared" si="160"/>
        <v>-1.7587113740959781E-2</v>
      </c>
      <c r="BK145" s="11">
        <f t="shared" si="161"/>
        <v>-3.835847178623375E-2</v>
      </c>
      <c r="BL145" s="11">
        <f t="shared" si="162"/>
        <v>-6.2974579068999614E-2</v>
      </c>
      <c r="BM145" s="11">
        <f t="shared" si="163"/>
        <v>-2.4493567712930098E-2</v>
      </c>
      <c r="BN145" s="11">
        <f t="shared" si="164"/>
        <v>-9.411658248465804E-2</v>
      </c>
      <c r="BO145" s="11">
        <f t="shared" si="165"/>
        <v>-7.9564196111749919E-3</v>
      </c>
      <c r="BP145" s="11">
        <f t="shared" si="166"/>
        <v>-7.3403995588520066E-2</v>
      </c>
      <c r="BQ145" s="11">
        <f t="shared" si="167"/>
        <v>-4.7392242513552008E-2</v>
      </c>
      <c r="BR145" s="11">
        <f t="shared" si="168"/>
        <v>-2.8773621587993015E-3</v>
      </c>
      <c r="BS145" s="11">
        <f t="shared" si="169"/>
        <v>-3.0124623221871705E-2</v>
      </c>
      <c r="BT145" s="11">
        <f t="shared" si="170"/>
        <v>-2.5154341923295798E-2</v>
      </c>
      <c r="BU145" s="11">
        <f t="shared" si="171"/>
        <v>-3.2478530296690344E-2</v>
      </c>
      <c r="BV145" s="11">
        <f t="shared" si="172"/>
        <v>9.447349909777647E-2</v>
      </c>
      <c r="BW145" s="11">
        <f t="shared" si="173"/>
        <v>-3.1321356513754783E-2</v>
      </c>
    </row>
    <row r="146" spans="1:75" ht="18.75" x14ac:dyDescent="0.3">
      <c r="A146" s="195">
        <f t="shared" si="123"/>
        <v>44166</v>
      </c>
      <c r="B146" s="189">
        <v>1846.8589999999999</v>
      </c>
      <c r="C146" s="189">
        <v>1414.259</v>
      </c>
      <c r="D146" s="189">
        <v>26.504999999999999</v>
      </c>
      <c r="E146" s="189">
        <v>70.531999999999996</v>
      </c>
      <c r="F146" s="189">
        <v>93.938000000000002</v>
      </c>
      <c r="G146" s="189">
        <v>477.524</v>
      </c>
      <c r="H146" s="189">
        <v>74.799000000000007</v>
      </c>
      <c r="I146" s="189">
        <v>128.965</v>
      </c>
      <c r="J146" s="189">
        <v>23.498000000000001</v>
      </c>
      <c r="K146" s="189">
        <v>59.259</v>
      </c>
      <c r="L146" s="189">
        <v>36.015000000000001</v>
      </c>
      <c r="M146" s="189">
        <v>25.106999999999999</v>
      </c>
      <c r="N146" s="189">
        <v>228.328</v>
      </c>
      <c r="O146" s="189">
        <v>93.745999999999995</v>
      </c>
      <c r="P146" s="189">
        <v>110.735</v>
      </c>
      <c r="Q146" s="189">
        <v>99.457999999999998</v>
      </c>
      <c r="R146" s="189">
        <v>110.88</v>
      </c>
      <c r="S146" s="189">
        <v>72.525000000000006</v>
      </c>
      <c r="T146" s="189">
        <v>51.637999999999998</v>
      </c>
      <c r="U146" s="189">
        <v>54.741</v>
      </c>
      <c r="V146" s="189">
        <v>482.72199999999998</v>
      </c>
      <c r="W146" s="189">
        <v>48.518000000000001</v>
      </c>
      <c r="X146" s="189">
        <v>35.924999999999997</v>
      </c>
      <c r="Y146" s="190">
        <v>158.786</v>
      </c>
      <c r="Z146" s="195">
        <f t="shared" si="124"/>
        <v>44166</v>
      </c>
      <c r="AA146" s="12">
        <f t="shared" si="126"/>
        <v>-43.706000000000131</v>
      </c>
      <c r="AB146" s="12">
        <f t="shared" si="127"/>
        <v>-72.2349999999999</v>
      </c>
      <c r="AC146" s="12">
        <f t="shared" si="128"/>
        <v>-0.90000000000000213</v>
      </c>
      <c r="AD146" s="12">
        <f t="shared" si="129"/>
        <v>-0.92100000000000648</v>
      </c>
      <c r="AE146" s="12">
        <f t="shared" si="130"/>
        <v>-2.012999999999991</v>
      </c>
      <c r="AF146" s="12">
        <f t="shared" si="131"/>
        <v>-12.274000000000001</v>
      </c>
      <c r="AG146" s="12">
        <f t="shared" si="132"/>
        <v>-1.320999999999998</v>
      </c>
      <c r="AH146" s="12">
        <f t="shared" si="133"/>
        <v>-2.7400000000000091</v>
      </c>
      <c r="AI146" s="12">
        <f t="shared" si="134"/>
        <v>-0.35800000000000054</v>
      </c>
      <c r="AJ146" s="12">
        <f t="shared" si="135"/>
        <v>-3.9089999999999989</v>
      </c>
      <c r="AK146" s="12">
        <f t="shared" si="136"/>
        <v>-0.64999999999999858</v>
      </c>
      <c r="AL146" s="12">
        <f t="shared" si="137"/>
        <v>-0.75900000000000034</v>
      </c>
      <c r="AM146" s="12">
        <f t="shared" si="138"/>
        <v>-12.844999999999999</v>
      </c>
      <c r="AN146" s="12">
        <f t="shared" si="139"/>
        <v>-3.0130000000000052</v>
      </c>
      <c r="AO146" s="12">
        <f t="shared" si="140"/>
        <v>-11.099000000000004</v>
      </c>
      <c r="AP146" s="12">
        <f t="shared" si="141"/>
        <v>-0.94899999999999807</v>
      </c>
      <c r="AQ146" s="12">
        <f t="shared" si="142"/>
        <v>-7.0400000000000063</v>
      </c>
      <c r="AR146" s="12">
        <f t="shared" si="143"/>
        <v>-3.4849999999999994</v>
      </c>
      <c r="AS146" s="12">
        <f t="shared" si="144"/>
        <v>0.1980000000000004</v>
      </c>
      <c r="AT146" s="12">
        <f t="shared" si="145"/>
        <v>-1.8170000000000002</v>
      </c>
      <c r="AU146" s="12">
        <f t="shared" si="146"/>
        <v>-10.338000000000022</v>
      </c>
      <c r="AV146" s="12">
        <f t="shared" si="147"/>
        <v>-1.4249999999999972</v>
      </c>
      <c r="AW146" s="12">
        <f t="shared" si="148"/>
        <v>2.9769999999999968</v>
      </c>
      <c r="AX146" s="12">
        <f t="shared" si="149"/>
        <v>-4.0490000000000066</v>
      </c>
      <c r="AY146" s="195">
        <f t="shared" si="125"/>
        <v>44166</v>
      </c>
      <c r="AZ146" s="11">
        <f t="shared" si="150"/>
        <v>-2.3117956801273709E-2</v>
      </c>
      <c r="BA146" s="11">
        <f t="shared" si="151"/>
        <v>-4.8594208923816606E-2</v>
      </c>
      <c r="BB146" s="11">
        <f t="shared" si="152"/>
        <v>-3.2840722495894981E-2</v>
      </c>
      <c r="BC146" s="11">
        <f t="shared" si="153"/>
        <v>-1.2889591759618346E-2</v>
      </c>
      <c r="BD146" s="11">
        <f t="shared" si="154"/>
        <v>-2.0979458265156126E-2</v>
      </c>
      <c r="BE146" s="11">
        <f t="shared" si="155"/>
        <v>-2.5059310164598503E-2</v>
      </c>
      <c r="BF146" s="11">
        <f t="shared" si="156"/>
        <v>-1.7354177614293143E-2</v>
      </c>
      <c r="BG146" s="11">
        <f t="shared" si="157"/>
        <v>-2.080406970122628E-2</v>
      </c>
      <c r="BH146" s="11">
        <f t="shared" si="158"/>
        <v>-1.5006706908115341E-2</v>
      </c>
      <c r="BI146" s="11">
        <f t="shared" si="159"/>
        <v>-6.1882598784194554E-2</v>
      </c>
      <c r="BJ146" s="11">
        <f t="shared" si="160"/>
        <v>-1.7728078549024917E-2</v>
      </c>
      <c r="BK146" s="11">
        <f t="shared" si="161"/>
        <v>-2.9343539781953143E-2</v>
      </c>
      <c r="BL146" s="11">
        <f t="shared" si="162"/>
        <v>-5.3260522529470555E-2</v>
      </c>
      <c r="BM146" s="11">
        <f t="shared" si="163"/>
        <v>-3.1139222191217453E-2</v>
      </c>
      <c r="BN146" s="11">
        <f t="shared" si="164"/>
        <v>-9.1099364709358643E-2</v>
      </c>
      <c r="BO146" s="11">
        <f t="shared" si="165"/>
        <v>-9.4515322636867793E-3</v>
      </c>
      <c r="BP146" s="11">
        <f t="shared" si="166"/>
        <v>-5.9701492537313494E-2</v>
      </c>
      <c r="BQ146" s="11">
        <f t="shared" si="167"/>
        <v>-4.5849230364425675E-2</v>
      </c>
      <c r="BR146" s="11">
        <f t="shared" si="168"/>
        <v>3.8491446345256808E-3</v>
      </c>
      <c r="BS146" s="11">
        <f t="shared" si="169"/>
        <v>-3.2126312811627034E-2</v>
      </c>
      <c r="BT146" s="11">
        <f t="shared" si="170"/>
        <v>-2.0967022269095081E-2</v>
      </c>
      <c r="BU146" s="11">
        <f t="shared" si="171"/>
        <v>-2.8532527080872172E-2</v>
      </c>
      <c r="BV146" s="11">
        <f t="shared" si="172"/>
        <v>9.0354497996843364E-2</v>
      </c>
      <c r="BW146" s="11">
        <f t="shared" si="173"/>
        <v>-2.4865661559247076E-2</v>
      </c>
    </row>
    <row r="147" spans="1:75" ht="18.75" x14ac:dyDescent="0.3">
      <c r="A147" s="195">
        <f t="shared" si="123"/>
        <v>44197</v>
      </c>
      <c r="B147" s="189">
        <v>1861.098</v>
      </c>
      <c r="C147" s="189">
        <v>1413.183</v>
      </c>
      <c r="D147" s="189">
        <v>27.015000000000001</v>
      </c>
      <c r="E147" s="189">
        <v>70.384</v>
      </c>
      <c r="F147" s="189">
        <v>94.507999999999996</v>
      </c>
      <c r="G147" s="189">
        <v>479.17500000000001</v>
      </c>
      <c r="H147" s="189">
        <v>74.239000000000004</v>
      </c>
      <c r="I147" s="189">
        <v>127.919</v>
      </c>
      <c r="J147" s="189">
        <v>23.38</v>
      </c>
      <c r="K147" s="189">
        <v>59.41</v>
      </c>
      <c r="L147" s="189">
        <v>35.593000000000004</v>
      </c>
      <c r="M147" s="189">
        <v>26.268000000000001</v>
      </c>
      <c r="N147" s="189">
        <v>229.905</v>
      </c>
      <c r="O147" s="189">
        <v>93.741</v>
      </c>
      <c r="P147" s="189">
        <v>112.43300000000001</v>
      </c>
      <c r="Q147" s="189">
        <v>107.09099999999999</v>
      </c>
      <c r="R147" s="189">
        <v>112.16500000000001</v>
      </c>
      <c r="S147" s="189">
        <v>73.39</v>
      </c>
      <c r="T147" s="189">
        <v>52.223999999999997</v>
      </c>
      <c r="U147" s="189">
        <v>55.652000000000001</v>
      </c>
      <c r="V147" s="189">
        <v>483.04300000000001</v>
      </c>
      <c r="W147" s="189">
        <v>48.244999999999997</v>
      </c>
      <c r="X147" s="189">
        <v>34.773000000000003</v>
      </c>
      <c r="Y147" s="190">
        <v>155.173</v>
      </c>
      <c r="Z147" s="195">
        <f t="shared" si="124"/>
        <v>44197</v>
      </c>
      <c r="AA147" s="12">
        <f t="shared" si="126"/>
        <v>-40.539999999999964</v>
      </c>
      <c r="AB147" s="12">
        <f t="shared" si="127"/>
        <v>-65.195999999999913</v>
      </c>
      <c r="AC147" s="12">
        <f t="shared" si="128"/>
        <v>-0.50799999999999912</v>
      </c>
      <c r="AD147" s="12">
        <f t="shared" si="129"/>
        <v>-0.13299999999999557</v>
      </c>
      <c r="AE147" s="12">
        <f t="shared" si="130"/>
        <v>-2.597999999999999</v>
      </c>
      <c r="AF147" s="12">
        <f t="shared" si="131"/>
        <v>-13.786999999999978</v>
      </c>
      <c r="AG147" s="12">
        <f t="shared" si="132"/>
        <v>-0.6839999999999975</v>
      </c>
      <c r="AH147" s="12">
        <f t="shared" si="133"/>
        <v>-1.4640000000000128</v>
      </c>
      <c r="AI147" s="12">
        <f t="shared" si="134"/>
        <v>-2.2999999999999687E-2</v>
      </c>
      <c r="AJ147" s="12">
        <f t="shared" si="135"/>
        <v>-3.9400000000000048</v>
      </c>
      <c r="AK147" s="12">
        <f t="shared" si="136"/>
        <v>-0.35299999999999443</v>
      </c>
      <c r="AL147" s="12">
        <f t="shared" si="137"/>
        <v>-0.11899999999999977</v>
      </c>
      <c r="AM147" s="12">
        <f t="shared" si="138"/>
        <v>-10.555000000000007</v>
      </c>
      <c r="AN147" s="12">
        <f t="shared" si="139"/>
        <v>-2.3170000000000073</v>
      </c>
      <c r="AO147" s="12">
        <f t="shared" si="140"/>
        <v>-11.251999999999995</v>
      </c>
      <c r="AP147" s="12">
        <f t="shared" si="141"/>
        <v>-0.73100000000000875</v>
      </c>
      <c r="AQ147" s="12">
        <f t="shared" si="142"/>
        <v>-6.3129999999999882</v>
      </c>
      <c r="AR147" s="12">
        <f t="shared" si="143"/>
        <v>-2.8070000000000022</v>
      </c>
      <c r="AS147" s="12">
        <f t="shared" si="144"/>
        <v>0.84799999999999898</v>
      </c>
      <c r="AT147" s="12">
        <f t="shared" si="145"/>
        <v>-1.7989999999999995</v>
      </c>
      <c r="AU147" s="12">
        <f t="shared" si="146"/>
        <v>-5.0790000000000077</v>
      </c>
      <c r="AV147" s="12">
        <f t="shared" si="147"/>
        <v>-1.4580000000000055</v>
      </c>
      <c r="AW147" s="12">
        <f t="shared" si="148"/>
        <v>2.5050000000000026</v>
      </c>
      <c r="AX147" s="12">
        <f t="shared" si="149"/>
        <v>-3.23599999999999</v>
      </c>
      <c r="AY147" s="195">
        <f t="shared" si="125"/>
        <v>44197</v>
      </c>
      <c r="AZ147" s="11">
        <f t="shared" si="150"/>
        <v>-2.1318463345810224E-2</v>
      </c>
      <c r="BA147" s="11">
        <f t="shared" si="151"/>
        <v>-4.4099652389542832E-2</v>
      </c>
      <c r="BB147" s="11">
        <f t="shared" si="152"/>
        <v>-1.8457290266322701E-2</v>
      </c>
      <c r="BC147" s="11">
        <f t="shared" si="153"/>
        <v>-1.8860700256675411E-3</v>
      </c>
      <c r="BD147" s="11">
        <f t="shared" si="154"/>
        <v>-2.67542685312957E-2</v>
      </c>
      <c r="BE147" s="11">
        <f t="shared" si="155"/>
        <v>-2.7967672964650414E-2</v>
      </c>
      <c r="BF147" s="11">
        <f t="shared" si="156"/>
        <v>-9.1293728227647142E-3</v>
      </c>
      <c r="BG147" s="11">
        <f t="shared" si="157"/>
        <v>-1.1315242342502585E-2</v>
      </c>
      <c r="BH147" s="11">
        <f t="shared" si="158"/>
        <v>-9.8277998547191547E-4</v>
      </c>
      <c r="BI147" s="11">
        <f t="shared" si="159"/>
        <v>-6.2194159431728568E-2</v>
      </c>
      <c r="BJ147" s="11">
        <f t="shared" si="160"/>
        <v>-9.8202859845322177E-3</v>
      </c>
      <c r="BK147" s="11">
        <f t="shared" si="161"/>
        <v>-4.5097964906961607E-3</v>
      </c>
      <c r="BL147" s="11">
        <f t="shared" si="162"/>
        <v>-4.3895034517175469E-2</v>
      </c>
      <c r="BM147" s="11">
        <f t="shared" si="163"/>
        <v>-2.4120843656957325E-2</v>
      </c>
      <c r="BN147" s="11">
        <f t="shared" si="164"/>
        <v>-9.0973036342321234E-2</v>
      </c>
      <c r="BO147" s="11">
        <f t="shared" si="165"/>
        <v>-6.7796924560851179E-3</v>
      </c>
      <c r="BP147" s="11">
        <f t="shared" si="166"/>
        <v>-5.3284154020155516E-2</v>
      </c>
      <c r="BQ147" s="11">
        <f t="shared" si="167"/>
        <v>-3.6838720684541415E-2</v>
      </c>
      <c r="BR147" s="11">
        <f t="shared" si="168"/>
        <v>1.6505761445032574E-2</v>
      </c>
      <c r="BS147" s="11">
        <f t="shared" si="169"/>
        <v>-3.1313641189883556E-2</v>
      </c>
      <c r="BT147" s="11">
        <f t="shared" si="170"/>
        <v>-1.0405185588848731E-2</v>
      </c>
      <c r="BU147" s="11">
        <f t="shared" si="171"/>
        <v>-2.9334245417781735E-2</v>
      </c>
      <c r="BV147" s="11">
        <f t="shared" si="172"/>
        <v>7.7631089624395688E-2</v>
      </c>
      <c r="BW147" s="11">
        <f t="shared" si="173"/>
        <v>-2.0428132239961094E-2</v>
      </c>
    </row>
    <row r="148" spans="1:75" ht="18.75" x14ac:dyDescent="0.3">
      <c r="A148" s="195">
        <f t="shared" si="123"/>
        <v>44228</v>
      </c>
      <c r="B148" s="189">
        <v>1863.58</v>
      </c>
      <c r="C148" s="189">
        <v>1411.771</v>
      </c>
      <c r="D148" s="189">
        <v>27.666</v>
      </c>
      <c r="E148" s="189">
        <v>70.709000000000003</v>
      </c>
      <c r="F148" s="189">
        <v>94.512</v>
      </c>
      <c r="G148" s="189">
        <v>480.47500000000002</v>
      </c>
      <c r="H148" s="189">
        <v>74.588999999999999</v>
      </c>
      <c r="I148" s="189">
        <v>128.047</v>
      </c>
      <c r="J148" s="189">
        <v>23.667999999999999</v>
      </c>
      <c r="K148" s="189">
        <v>58.454999999999998</v>
      </c>
      <c r="L148" s="189">
        <v>35.819000000000003</v>
      </c>
      <c r="M148" s="189">
        <v>31.391999999999999</v>
      </c>
      <c r="N148" s="189">
        <v>235.35400000000001</v>
      </c>
      <c r="O148" s="189">
        <v>95.519000000000005</v>
      </c>
      <c r="P148" s="189">
        <v>113.473</v>
      </c>
      <c r="Q148" s="189">
        <v>108.07899999999999</v>
      </c>
      <c r="R148" s="189">
        <v>113.039</v>
      </c>
      <c r="S148" s="189">
        <v>74.64</v>
      </c>
      <c r="T148" s="189">
        <v>52.235999999999997</v>
      </c>
      <c r="U148" s="189">
        <v>56.284999999999997</v>
      </c>
      <c r="V148" s="189">
        <v>484.28</v>
      </c>
      <c r="W148" s="189">
        <v>48.601999999999997</v>
      </c>
      <c r="X148" s="189">
        <v>34.51</v>
      </c>
      <c r="Y148" s="190">
        <v>154.46199999999999</v>
      </c>
      <c r="Z148" s="195">
        <f t="shared" si="124"/>
        <v>44228</v>
      </c>
      <c r="AA148" s="12">
        <f t="shared" si="126"/>
        <v>-30.526000000000067</v>
      </c>
      <c r="AB148" s="12">
        <f t="shared" si="127"/>
        <v>-67.513000000000147</v>
      </c>
      <c r="AC148" s="12">
        <f t="shared" si="128"/>
        <v>-0.94899999999999807</v>
      </c>
      <c r="AD148" s="12">
        <f t="shared" si="129"/>
        <v>0.30500000000000682</v>
      </c>
      <c r="AE148" s="12">
        <f t="shared" si="130"/>
        <v>-2.4749999999999943</v>
      </c>
      <c r="AF148" s="12">
        <f t="shared" si="131"/>
        <v>-12.243999999999971</v>
      </c>
      <c r="AG148" s="12">
        <f t="shared" si="132"/>
        <v>-0.26800000000000068</v>
      </c>
      <c r="AH148" s="12">
        <f t="shared" si="133"/>
        <v>-1.1069999999999993</v>
      </c>
      <c r="AI148" s="12">
        <f t="shared" si="134"/>
        <v>0.15700000000000003</v>
      </c>
      <c r="AJ148" s="12">
        <f t="shared" si="135"/>
        <v>-3.882000000000005</v>
      </c>
      <c r="AK148" s="12">
        <f t="shared" si="136"/>
        <v>3.5000000000003695E-2</v>
      </c>
      <c r="AL148" s="12">
        <f t="shared" si="137"/>
        <v>-1.8979999999999997</v>
      </c>
      <c r="AM148" s="12">
        <f t="shared" si="138"/>
        <v>-11.533999999999992</v>
      </c>
      <c r="AN148" s="12">
        <f t="shared" si="139"/>
        <v>-1.4229999999999876</v>
      </c>
      <c r="AO148" s="12">
        <f t="shared" si="140"/>
        <v>-10.430999999999997</v>
      </c>
      <c r="AP148" s="12">
        <f t="shared" si="141"/>
        <v>-0.96000000000000796</v>
      </c>
      <c r="AQ148" s="12">
        <f t="shared" si="142"/>
        <v>-5.1170000000000044</v>
      </c>
      <c r="AR148" s="12">
        <f t="shared" si="143"/>
        <v>-2.5190000000000055</v>
      </c>
      <c r="AS148" s="12">
        <f t="shared" si="144"/>
        <v>1.1209999999999951</v>
      </c>
      <c r="AT148" s="12">
        <f t="shared" si="145"/>
        <v>-1.9220000000000041</v>
      </c>
      <c r="AU148" s="12">
        <f t="shared" si="146"/>
        <v>-2.4420000000000073</v>
      </c>
      <c r="AV148" s="12">
        <f t="shared" si="147"/>
        <v>-0.95200000000000529</v>
      </c>
      <c r="AW148" s="12">
        <f t="shared" si="148"/>
        <v>2.0090000000000003</v>
      </c>
      <c r="AX148" s="12">
        <f t="shared" si="149"/>
        <v>-2.445999999999998</v>
      </c>
      <c r="AY148" s="195">
        <f t="shared" si="125"/>
        <v>44228</v>
      </c>
      <c r="AZ148" s="11">
        <f t="shared" si="150"/>
        <v>-1.6116310280417268E-2</v>
      </c>
      <c r="BA148" s="11">
        <f t="shared" si="151"/>
        <v>-4.5638971286108831E-2</v>
      </c>
      <c r="BB148" s="11">
        <f t="shared" si="152"/>
        <v>-3.3164424253014135E-2</v>
      </c>
      <c r="BC148" s="11">
        <f t="shared" si="153"/>
        <v>4.3321402193057246E-3</v>
      </c>
      <c r="BD148" s="11">
        <f t="shared" si="154"/>
        <v>-2.5518883974140816E-2</v>
      </c>
      <c r="BE148" s="11">
        <f t="shared" si="155"/>
        <v>-2.484986371542397E-2</v>
      </c>
      <c r="BF148" s="11">
        <f t="shared" si="156"/>
        <v>-3.5801595041211609E-3</v>
      </c>
      <c r="BG148" s="11">
        <f t="shared" si="157"/>
        <v>-8.5711631076079708E-3</v>
      </c>
      <c r="BH148" s="11">
        <f t="shared" si="158"/>
        <v>6.6777253200629438E-3</v>
      </c>
      <c r="BI148" s="11">
        <f t="shared" si="159"/>
        <v>-6.2274411665623974E-2</v>
      </c>
      <c r="BJ148" s="11">
        <f t="shared" si="160"/>
        <v>9.7809076682331408E-4</v>
      </c>
      <c r="BK148" s="11">
        <f t="shared" si="161"/>
        <v>-5.7014118353860055E-2</v>
      </c>
      <c r="BL148" s="11">
        <f t="shared" si="162"/>
        <v>-4.6717539937137453E-2</v>
      </c>
      <c r="BM148" s="11">
        <f t="shared" si="163"/>
        <v>-1.4678880155144181E-2</v>
      </c>
      <c r="BN148" s="11">
        <f t="shared" si="164"/>
        <v>-8.4186144111570216E-2</v>
      </c>
      <c r="BO148" s="11">
        <f t="shared" si="165"/>
        <v>-8.8041893267547522E-3</v>
      </c>
      <c r="BP148" s="11">
        <f t="shared" si="166"/>
        <v>-4.3307153255018771E-2</v>
      </c>
      <c r="BQ148" s="11">
        <f t="shared" si="167"/>
        <v>-3.2646872043442854E-2</v>
      </c>
      <c r="BR148" s="11">
        <f t="shared" si="168"/>
        <v>2.1930940037170998E-2</v>
      </c>
      <c r="BS148" s="11">
        <f t="shared" si="169"/>
        <v>-3.3020083495112318E-2</v>
      </c>
      <c r="BT148" s="11">
        <f t="shared" si="170"/>
        <v>-5.0172377661170664E-3</v>
      </c>
      <c r="BU148" s="11">
        <f t="shared" si="171"/>
        <v>-1.9211365379182443E-2</v>
      </c>
      <c r="BV148" s="11">
        <f t="shared" si="172"/>
        <v>6.1813482662071983E-2</v>
      </c>
      <c r="BW148" s="11">
        <f t="shared" si="173"/>
        <v>-1.5588752644861925E-2</v>
      </c>
    </row>
    <row r="149" spans="1:75" ht="18.75" x14ac:dyDescent="0.3">
      <c r="A149" s="195">
        <f t="shared" si="123"/>
        <v>44256</v>
      </c>
      <c r="B149" s="189">
        <v>1867.6569999999999</v>
      </c>
      <c r="C149" s="189">
        <v>1420.0619999999999</v>
      </c>
      <c r="D149" s="189">
        <v>28.088000000000001</v>
      </c>
      <c r="E149" s="189">
        <v>71.106999999999999</v>
      </c>
      <c r="F149" s="189">
        <v>93.546999999999997</v>
      </c>
      <c r="G149" s="189">
        <v>483.93099999999998</v>
      </c>
      <c r="H149" s="189">
        <v>75.834000000000003</v>
      </c>
      <c r="I149" s="189">
        <v>129.054</v>
      </c>
      <c r="J149" s="189">
        <v>24.137</v>
      </c>
      <c r="K149" s="189">
        <v>55.475999999999999</v>
      </c>
      <c r="L149" s="189">
        <v>36.094999999999999</v>
      </c>
      <c r="M149" s="189">
        <v>31.42</v>
      </c>
      <c r="N149" s="189">
        <v>239.24100000000001</v>
      </c>
      <c r="O149" s="189">
        <v>100.724</v>
      </c>
      <c r="P149" s="189">
        <v>114.756</v>
      </c>
      <c r="Q149" s="189">
        <v>106.444</v>
      </c>
      <c r="R149" s="189">
        <v>113.798</v>
      </c>
      <c r="S149" s="189">
        <v>75.856999999999999</v>
      </c>
      <c r="T149" s="189">
        <v>52.41</v>
      </c>
      <c r="U149" s="189">
        <v>56.671999999999997</v>
      </c>
      <c r="V149" s="189">
        <v>488.69</v>
      </c>
      <c r="W149" s="189">
        <v>49.066000000000003</v>
      </c>
      <c r="X149" s="189">
        <v>34.679000000000002</v>
      </c>
      <c r="Y149" s="190">
        <v>157.45099999999999</v>
      </c>
      <c r="Z149" s="195">
        <f t="shared" si="124"/>
        <v>44256</v>
      </c>
      <c r="AA149" s="12">
        <f t="shared" si="126"/>
        <v>-7.0230000000001382</v>
      </c>
      <c r="AB149" s="12">
        <f t="shared" si="127"/>
        <v>-53.994000000000142</v>
      </c>
      <c r="AC149" s="12">
        <f t="shared" si="128"/>
        <v>-0.53699999999999903</v>
      </c>
      <c r="AD149" s="12">
        <f t="shared" si="129"/>
        <v>0.73300000000000409</v>
      </c>
      <c r="AE149" s="12">
        <f t="shared" si="130"/>
        <v>-2.2180000000000035</v>
      </c>
      <c r="AF149" s="12">
        <f t="shared" si="131"/>
        <v>-1.4329999999999927</v>
      </c>
      <c r="AG149" s="12">
        <f t="shared" si="132"/>
        <v>0.43000000000000682</v>
      </c>
      <c r="AH149" s="12">
        <f t="shared" si="133"/>
        <v>0.19700000000000273</v>
      </c>
      <c r="AI149" s="12">
        <f t="shared" si="134"/>
        <v>0.37699999999999889</v>
      </c>
      <c r="AJ149" s="12">
        <f t="shared" si="135"/>
        <v>-2.2910000000000039</v>
      </c>
      <c r="AK149" s="12">
        <f t="shared" si="136"/>
        <v>3.7999999999996703E-2</v>
      </c>
      <c r="AL149" s="12">
        <f t="shared" si="137"/>
        <v>-1.6259999999999977</v>
      </c>
      <c r="AM149" s="12">
        <f t="shared" si="138"/>
        <v>-10.061999999999983</v>
      </c>
      <c r="AN149" s="12">
        <f t="shared" si="139"/>
        <v>0.3440000000000083</v>
      </c>
      <c r="AO149" s="12">
        <f t="shared" si="140"/>
        <v>-8.0160000000000053</v>
      </c>
      <c r="AP149" s="12">
        <f t="shared" si="141"/>
        <v>-5.7999999999992724E-2</v>
      </c>
      <c r="AQ149" s="12">
        <f t="shared" si="142"/>
        <v>-2.4560000000000031</v>
      </c>
      <c r="AR149" s="12">
        <f t="shared" si="143"/>
        <v>-1.1839999999999975</v>
      </c>
      <c r="AS149" s="12">
        <f t="shared" si="144"/>
        <v>1.6649999999999991</v>
      </c>
      <c r="AT149" s="12">
        <f t="shared" si="145"/>
        <v>-0.92600000000000193</v>
      </c>
      <c r="AU149" s="12">
        <f t="shared" si="146"/>
        <v>1.2730000000000246</v>
      </c>
      <c r="AV149" s="12">
        <f t="shared" si="147"/>
        <v>-0.66199999999999903</v>
      </c>
      <c r="AW149" s="12">
        <f t="shared" si="148"/>
        <v>2.3260000000000005</v>
      </c>
      <c r="AX149" s="12">
        <f t="shared" si="149"/>
        <v>-2.5300000000000011</v>
      </c>
      <c r="AY149" s="195">
        <f t="shared" si="125"/>
        <v>44256</v>
      </c>
      <c r="AZ149" s="11">
        <f t="shared" si="150"/>
        <v>-3.746239358183856E-3</v>
      </c>
      <c r="BA149" s="11">
        <f t="shared" si="151"/>
        <v>-3.6629544603461572E-2</v>
      </c>
      <c r="BB149" s="11">
        <f t="shared" si="152"/>
        <v>-1.875982532751086E-2</v>
      </c>
      <c r="BC149" s="11">
        <f t="shared" si="153"/>
        <v>1.041577855457998E-2</v>
      </c>
      <c r="BD149" s="11">
        <f t="shared" si="154"/>
        <v>-2.3160862528063486E-2</v>
      </c>
      <c r="BE149" s="11">
        <f t="shared" si="155"/>
        <v>-2.9524233358880769E-3</v>
      </c>
      <c r="BF149" s="11">
        <f t="shared" si="156"/>
        <v>5.7026152458756751E-3</v>
      </c>
      <c r="BG149" s="11">
        <f t="shared" si="157"/>
        <v>1.5288265286326208E-3</v>
      </c>
      <c r="BH149" s="11">
        <f t="shared" si="158"/>
        <v>1.5867003367003418E-2</v>
      </c>
      <c r="BI149" s="11">
        <f t="shared" si="159"/>
        <v>-3.9659321065660391E-2</v>
      </c>
      <c r="BJ149" s="11">
        <f t="shared" si="160"/>
        <v>1.0538869012950425E-3</v>
      </c>
      <c r="BK149" s="11">
        <f t="shared" si="161"/>
        <v>-4.9204139684076664E-2</v>
      </c>
      <c r="BL149" s="11">
        <f t="shared" si="162"/>
        <v>-4.0360525144101711E-2</v>
      </c>
      <c r="BM149" s="11">
        <f t="shared" si="163"/>
        <v>3.4269774855548718E-3</v>
      </c>
      <c r="BN149" s="11">
        <f t="shared" si="164"/>
        <v>-6.5291760336233073E-2</v>
      </c>
      <c r="BO149" s="11">
        <f t="shared" si="165"/>
        <v>-5.4459071191148567E-4</v>
      </c>
      <c r="BP149" s="11">
        <f t="shared" si="166"/>
        <v>-2.1126154798974728E-2</v>
      </c>
      <c r="BQ149" s="11">
        <f t="shared" si="167"/>
        <v>-1.5368440181202203E-2</v>
      </c>
      <c r="BR149" s="11">
        <f t="shared" si="168"/>
        <v>3.2811114395506991E-2</v>
      </c>
      <c r="BS149" s="11">
        <f t="shared" si="169"/>
        <v>-1.607694711621932E-2</v>
      </c>
      <c r="BT149" s="11">
        <f t="shared" si="170"/>
        <v>2.6117267144971645E-3</v>
      </c>
      <c r="BU149" s="11">
        <f t="shared" si="171"/>
        <v>-1.3312419562419575E-2</v>
      </c>
      <c r="BV149" s="11">
        <f t="shared" si="172"/>
        <v>7.1894414737427859E-2</v>
      </c>
      <c r="BW149" s="11">
        <f t="shared" si="173"/>
        <v>-1.5814377957382497E-2</v>
      </c>
    </row>
    <row r="150" spans="1:75" ht="18.75" x14ac:dyDescent="0.3">
      <c r="A150" s="195">
        <f t="shared" si="123"/>
        <v>44287</v>
      </c>
      <c r="B150" s="189">
        <v>1862.653</v>
      </c>
      <c r="C150" s="189">
        <v>1416.191</v>
      </c>
      <c r="D150" s="189">
        <v>28.262</v>
      </c>
      <c r="E150" s="189">
        <v>71.798000000000002</v>
      </c>
      <c r="F150" s="189">
        <v>91.06</v>
      </c>
      <c r="G150" s="189">
        <v>485.363</v>
      </c>
      <c r="H150" s="189">
        <v>76.069000000000003</v>
      </c>
      <c r="I150" s="189">
        <v>129.536</v>
      </c>
      <c r="J150" s="189">
        <v>24.099</v>
      </c>
      <c r="K150" s="189">
        <v>54.51</v>
      </c>
      <c r="L150" s="189">
        <v>36.152000000000001</v>
      </c>
      <c r="M150" s="189">
        <v>29.72</v>
      </c>
      <c r="N150" s="189">
        <v>235.96100000000001</v>
      </c>
      <c r="O150" s="189">
        <v>104.21899999999999</v>
      </c>
      <c r="P150" s="189">
        <v>113.188</v>
      </c>
      <c r="Q150" s="189">
        <v>101.137</v>
      </c>
      <c r="R150" s="189">
        <v>109.729</v>
      </c>
      <c r="S150" s="189">
        <v>76.102999999999994</v>
      </c>
      <c r="T150" s="189">
        <v>51.991999999999997</v>
      </c>
      <c r="U150" s="189">
        <v>56.704000000000001</v>
      </c>
      <c r="V150" s="189">
        <v>491.01900000000001</v>
      </c>
      <c r="W150" s="189">
        <v>49.347999999999999</v>
      </c>
      <c r="X150" s="189">
        <v>34.710999999999999</v>
      </c>
      <c r="Y150" s="190">
        <v>164.35</v>
      </c>
      <c r="Z150" s="195">
        <f t="shared" si="124"/>
        <v>44287</v>
      </c>
      <c r="AA150" s="12">
        <f t="shared" si="126"/>
        <v>29.325000000000045</v>
      </c>
      <c r="AB150" s="12">
        <f t="shared" si="127"/>
        <v>-17.310999999999922</v>
      </c>
      <c r="AC150" s="12">
        <f t="shared" si="128"/>
        <v>1.2560000000000002</v>
      </c>
      <c r="AD150" s="12">
        <f t="shared" si="129"/>
        <v>2.6880000000000024</v>
      </c>
      <c r="AE150" s="12">
        <f t="shared" si="130"/>
        <v>-0.87099999999999511</v>
      </c>
      <c r="AF150" s="12">
        <f t="shared" si="131"/>
        <v>10.230000000000018</v>
      </c>
      <c r="AG150" s="12">
        <f t="shared" si="132"/>
        <v>1.9030000000000058</v>
      </c>
      <c r="AH150" s="12">
        <f t="shared" si="133"/>
        <v>1.6710000000000065</v>
      </c>
      <c r="AI150" s="12">
        <f t="shared" si="134"/>
        <v>0.8490000000000002</v>
      </c>
      <c r="AJ150" s="12">
        <f t="shared" si="135"/>
        <v>0.38700000000000045</v>
      </c>
      <c r="AK150" s="12">
        <f t="shared" si="136"/>
        <v>0.78500000000000369</v>
      </c>
      <c r="AL150" s="12">
        <f t="shared" si="137"/>
        <v>0.99099999999999966</v>
      </c>
      <c r="AM150" s="12">
        <f t="shared" si="138"/>
        <v>1.0010000000000048</v>
      </c>
      <c r="AN150" s="12">
        <f t="shared" si="139"/>
        <v>3.7560000000000002</v>
      </c>
      <c r="AO150" s="12">
        <f t="shared" si="140"/>
        <v>-3.570999999999998</v>
      </c>
      <c r="AP150" s="12">
        <f t="shared" si="141"/>
        <v>2.5870000000000033</v>
      </c>
      <c r="AQ150" s="12">
        <f t="shared" si="142"/>
        <v>0.72299999999999898</v>
      </c>
      <c r="AR150" s="12">
        <f t="shared" si="143"/>
        <v>3.5489999999999924</v>
      </c>
      <c r="AS150" s="12">
        <f t="shared" si="144"/>
        <v>2.0889999999999986</v>
      </c>
      <c r="AT150" s="12">
        <f t="shared" si="145"/>
        <v>1.6859999999999999</v>
      </c>
      <c r="AU150" s="12">
        <f t="shared" si="146"/>
        <v>12.977000000000032</v>
      </c>
      <c r="AV150" s="12">
        <f t="shared" si="147"/>
        <v>0.31000000000000227</v>
      </c>
      <c r="AW150" s="12">
        <f t="shared" si="148"/>
        <v>3.9939999999999998</v>
      </c>
      <c r="AX150" s="12">
        <f t="shared" si="149"/>
        <v>-3.2379999999999995</v>
      </c>
      <c r="AY150" s="195">
        <f t="shared" si="125"/>
        <v>44287</v>
      </c>
      <c r="AZ150" s="11">
        <f t="shared" si="150"/>
        <v>1.5995501077821439E-2</v>
      </c>
      <c r="BA150" s="11">
        <f t="shared" si="151"/>
        <v>-1.2076020821735756E-2</v>
      </c>
      <c r="BB150" s="11">
        <f t="shared" si="152"/>
        <v>4.6508183366659184E-2</v>
      </c>
      <c r="BC150" s="11">
        <f t="shared" si="153"/>
        <v>3.8894515989003065E-2</v>
      </c>
      <c r="BD150" s="11">
        <f t="shared" si="154"/>
        <v>-9.4744971772307007E-3</v>
      </c>
      <c r="BE150" s="11">
        <f t="shared" si="155"/>
        <v>2.1530813477489419E-2</v>
      </c>
      <c r="BF150" s="11">
        <f t="shared" si="156"/>
        <v>2.5658657605911239E-2</v>
      </c>
      <c r="BG150" s="11">
        <f t="shared" si="157"/>
        <v>1.3068470652641606E-2</v>
      </c>
      <c r="BH150" s="11">
        <f t="shared" si="158"/>
        <v>3.6516129032257982E-2</v>
      </c>
      <c r="BI150" s="11">
        <f t="shared" si="159"/>
        <v>7.1503796907044226E-3</v>
      </c>
      <c r="BJ150" s="11">
        <f t="shared" si="160"/>
        <v>2.2195832273022909E-2</v>
      </c>
      <c r="BK150" s="11">
        <f t="shared" si="161"/>
        <v>3.4494761390928996E-2</v>
      </c>
      <c r="BL150" s="11">
        <f t="shared" si="162"/>
        <v>4.2602996254681447E-3</v>
      </c>
      <c r="BM150" s="11">
        <f t="shared" si="163"/>
        <v>3.7386898659207857E-2</v>
      </c>
      <c r="BN150" s="11">
        <f t="shared" si="164"/>
        <v>-3.0584366087410775E-2</v>
      </c>
      <c r="BO150" s="11">
        <f t="shared" si="165"/>
        <v>2.6250634195839728E-2</v>
      </c>
      <c r="BP150" s="11">
        <f t="shared" si="166"/>
        <v>6.6326624222519115E-3</v>
      </c>
      <c r="BQ150" s="11">
        <f t="shared" si="167"/>
        <v>4.8915290680045187E-2</v>
      </c>
      <c r="BR150" s="11">
        <f t="shared" si="168"/>
        <v>4.186121074885274E-2</v>
      </c>
      <c r="BS150" s="11">
        <f t="shared" si="169"/>
        <v>3.0644516340106787E-2</v>
      </c>
      <c r="BT150" s="11">
        <f t="shared" si="170"/>
        <v>2.7146150338254849E-2</v>
      </c>
      <c r="BU150" s="11">
        <f t="shared" si="171"/>
        <v>6.3216281251274875E-3</v>
      </c>
      <c r="BV150" s="11">
        <f>X150/X138-1</f>
        <v>0.13002571865742096</v>
      </c>
      <c r="BW150" s="11">
        <f t="shared" si="173"/>
        <v>-1.9321192448146673E-2</v>
      </c>
    </row>
    <row r="151" spans="1:75" ht="18.75" x14ac:dyDescent="0.3">
      <c r="A151" s="195">
        <f t="shared" si="123"/>
        <v>44317</v>
      </c>
      <c r="B151" s="189">
        <v>1853.317</v>
      </c>
      <c r="C151" s="189">
        <v>1411.923</v>
      </c>
      <c r="D151" s="189">
        <v>28.146999999999998</v>
      </c>
      <c r="E151" s="189">
        <v>72.103999999999999</v>
      </c>
      <c r="F151" s="189">
        <v>90.242000000000004</v>
      </c>
      <c r="G151" s="189">
        <v>484.75200000000001</v>
      </c>
      <c r="H151" s="189">
        <v>75.899000000000001</v>
      </c>
      <c r="I151" s="189">
        <v>129.89599999999999</v>
      </c>
      <c r="J151" s="189">
        <v>24.030999999999999</v>
      </c>
      <c r="K151" s="189">
        <v>54.994</v>
      </c>
      <c r="L151" s="189">
        <v>36.176000000000002</v>
      </c>
      <c r="M151" s="189">
        <v>28.712</v>
      </c>
      <c r="N151" s="189">
        <v>225.54400000000001</v>
      </c>
      <c r="O151" s="189">
        <v>106.218</v>
      </c>
      <c r="P151" s="189">
        <v>112.43</v>
      </c>
      <c r="Q151" s="189">
        <v>98.238</v>
      </c>
      <c r="R151" s="189">
        <v>108.586</v>
      </c>
      <c r="S151" s="189">
        <v>75.331999999999994</v>
      </c>
      <c r="T151" s="189">
        <v>51.841000000000001</v>
      </c>
      <c r="U151" s="189">
        <v>56.554000000000002</v>
      </c>
      <c r="V151" s="189">
        <v>490.113</v>
      </c>
      <c r="W151" s="189">
        <v>49.040999999999997</v>
      </c>
      <c r="X151" s="189">
        <v>34.192999999999998</v>
      </c>
      <c r="Y151" s="190">
        <v>170.24799999999999</v>
      </c>
      <c r="Z151" s="195">
        <f t="shared" si="124"/>
        <v>44317</v>
      </c>
      <c r="AA151" s="12">
        <f t="shared" si="126"/>
        <v>31.436999999999898</v>
      </c>
      <c r="AB151" s="12">
        <f t="shared" si="127"/>
        <v>-9.7660000000000764</v>
      </c>
      <c r="AC151" s="12">
        <f t="shared" si="128"/>
        <v>1.6189999999999998</v>
      </c>
      <c r="AD151" s="12">
        <f t="shared" si="129"/>
        <v>3.1340000000000003</v>
      </c>
      <c r="AE151" s="12">
        <f t="shared" si="130"/>
        <v>-0.81900000000000261</v>
      </c>
      <c r="AF151" s="12">
        <f t="shared" si="131"/>
        <v>14.244000000000028</v>
      </c>
      <c r="AG151" s="12">
        <f t="shared" si="132"/>
        <v>2.046999999999997</v>
      </c>
      <c r="AH151" s="12">
        <f t="shared" si="133"/>
        <v>2.2919999999999874</v>
      </c>
      <c r="AI151" s="12">
        <f t="shared" si="134"/>
        <v>0.78699999999999903</v>
      </c>
      <c r="AJ151" s="12">
        <f t="shared" si="135"/>
        <v>1.0399999999999991</v>
      </c>
      <c r="AK151" s="12">
        <f t="shared" si="136"/>
        <v>0.74900000000000233</v>
      </c>
      <c r="AL151" s="12">
        <f t="shared" si="137"/>
        <v>1.1080000000000005</v>
      </c>
      <c r="AM151" s="12">
        <f t="shared" si="138"/>
        <v>0.96999999999999886</v>
      </c>
      <c r="AN151" s="12">
        <f t="shared" si="139"/>
        <v>4.2780000000000058</v>
      </c>
      <c r="AO151" s="12">
        <f t="shared" si="140"/>
        <v>-1.4509999999999934</v>
      </c>
      <c r="AP151" s="12">
        <f t="shared" si="141"/>
        <v>2.5939999999999941</v>
      </c>
      <c r="AQ151" s="12">
        <f t="shared" si="142"/>
        <v>1.328000000000003</v>
      </c>
      <c r="AR151" s="12">
        <f t="shared" si="143"/>
        <v>4.7849999999999966</v>
      </c>
      <c r="AS151" s="12">
        <f t="shared" si="144"/>
        <v>2.0140000000000029</v>
      </c>
      <c r="AT151" s="12">
        <f t="shared" si="145"/>
        <v>1.5870000000000033</v>
      </c>
      <c r="AU151" s="12">
        <f t="shared" si="146"/>
        <v>15.435999999999979</v>
      </c>
      <c r="AV151" s="12">
        <f t="shared" si="147"/>
        <v>6.5999999999995396E-2</v>
      </c>
      <c r="AW151" s="12">
        <f t="shared" si="148"/>
        <v>2.7829999999999977</v>
      </c>
      <c r="AX151" s="12">
        <f t="shared" si="149"/>
        <v>-0.4380000000000166</v>
      </c>
      <c r="AY151" s="195">
        <f t="shared" si="125"/>
        <v>44317</v>
      </c>
      <c r="AZ151" s="11">
        <f t="shared" ref="AZ151:AZ184" si="174">B151/B139-1</f>
        <v>1.7255252815772559E-2</v>
      </c>
      <c r="BA151" s="11">
        <f t="shared" ref="BA151:BA184" si="175">C151/C139-1</f>
        <v>-6.8692941986608913E-3</v>
      </c>
      <c r="BB151" s="11">
        <f t="shared" ref="BB151:BB184" si="176">D151/D139-1</f>
        <v>6.102985524728588E-2</v>
      </c>
      <c r="BC151" s="11">
        <f t="shared" ref="BC151:BC184" si="177">E151/E139-1</f>
        <v>4.5440046396984179E-2</v>
      </c>
      <c r="BD151" s="11">
        <f t="shared" ref="BD151:BD184" si="178">F151/F139-1</f>
        <v>-8.9939710743348611E-3</v>
      </c>
      <c r="BE151" s="11">
        <f t="shared" ref="BE151:BE184" si="179">G151/G139-1</f>
        <v>3.0273661659312889E-2</v>
      </c>
      <c r="BF151" s="11">
        <f t="shared" ref="BF151:BF184" si="180">H151/H139-1</f>
        <v>2.7717597356875956E-2</v>
      </c>
      <c r="BG151" s="11">
        <f t="shared" ref="BG151:BG184" si="181">I151/I139-1</f>
        <v>1.7961819378702781E-2</v>
      </c>
      <c r="BH151" s="11">
        <f t="shared" ref="BH151:BH184" si="182">J151/J139-1</f>
        <v>3.3858199965582481E-2</v>
      </c>
      <c r="BI151" s="11">
        <f t="shared" ref="BI151:BI184" si="183">K151/K139-1</f>
        <v>1.9275679282351632E-2</v>
      </c>
      <c r="BJ151" s="11">
        <f t="shared" ref="BJ151:BJ184" si="184">L151/L139-1</f>
        <v>2.1142066785220459E-2</v>
      </c>
      <c r="BK151" s="11">
        <f t="shared" ref="BK151:BK184" si="185">M151/M139-1</f>
        <v>4.0139110273873291E-2</v>
      </c>
      <c r="BL151" s="11">
        <f t="shared" ref="BL151:BL184" si="186">N151/N139-1</f>
        <v>4.3192889648846489E-3</v>
      </c>
      <c r="BM151" s="11">
        <f t="shared" ref="BM151:BM184" si="187">O151/O139-1</f>
        <v>4.1965862271924781E-2</v>
      </c>
      <c r="BN151" s="11">
        <f t="shared" ref="BN151:BN184" si="188">P151/P139-1</f>
        <v>-1.2741370377850503E-2</v>
      </c>
      <c r="BO151" s="11">
        <f t="shared" ref="BO151:BO184" si="189">Q151/Q139-1</f>
        <v>2.7121408556731064E-2</v>
      </c>
      <c r="BP151" s="11">
        <f t="shared" ref="BP151:BP184" si="190">R151/R139-1</f>
        <v>1.2381360830893806E-2</v>
      </c>
      <c r="BQ151" s="11">
        <f t="shared" ref="BQ151:BQ184" si="191">S151/S139-1</f>
        <v>6.7827122343969259E-2</v>
      </c>
      <c r="BR151" s="11">
        <f t="shared" ref="BR151:BR184" si="192">T151/T139-1</f>
        <v>4.0419852690308566E-2</v>
      </c>
      <c r="BS151" s="11">
        <f t="shared" ref="BS151:BS184" si="193">U151/U139-1</f>
        <v>2.8871868575691018E-2</v>
      </c>
      <c r="BT151" s="11">
        <f t="shared" ref="BT151:BT184" si="194">V151/V139-1</f>
        <v>3.2518954994659399E-2</v>
      </c>
      <c r="BU151" s="11">
        <f t="shared" ref="BU151:BV166" si="195">W151/W139-1</f>
        <v>1.3476263399692101E-3</v>
      </c>
      <c r="BV151" s="11">
        <f t="shared" si="195"/>
        <v>8.8602355937599464E-2</v>
      </c>
      <c r="BW151" s="11">
        <f t="shared" si="173"/>
        <v>-2.5661155572220817E-3</v>
      </c>
    </row>
    <row r="152" spans="1:75" ht="18.75" x14ac:dyDescent="0.3">
      <c r="A152" s="195">
        <f t="shared" si="123"/>
        <v>44348</v>
      </c>
      <c r="B152" s="189">
        <v>1850.846</v>
      </c>
      <c r="C152" s="189">
        <v>1411.7080000000001</v>
      </c>
      <c r="D152" s="189">
        <v>28.137</v>
      </c>
      <c r="E152" s="189">
        <v>72.525999999999996</v>
      </c>
      <c r="F152" s="189">
        <v>93.06</v>
      </c>
      <c r="G152" s="189">
        <v>483.81299999999999</v>
      </c>
      <c r="H152" s="189">
        <v>75.733000000000004</v>
      </c>
      <c r="I152" s="189">
        <v>129.71700000000001</v>
      </c>
      <c r="J152" s="189">
        <v>24.039000000000001</v>
      </c>
      <c r="K152" s="189">
        <v>55.220999999999997</v>
      </c>
      <c r="L152" s="189">
        <v>36.216999999999999</v>
      </c>
      <c r="M152" s="189">
        <v>28.256</v>
      </c>
      <c r="N152" s="189">
        <v>225.398</v>
      </c>
      <c r="O152" s="189">
        <v>105.78400000000001</v>
      </c>
      <c r="P152" s="189">
        <v>112.526</v>
      </c>
      <c r="Q152" s="189">
        <v>97.89</v>
      </c>
      <c r="R152" s="189">
        <v>109.54300000000001</v>
      </c>
      <c r="S152" s="189">
        <v>74.863</v>
      </c>
      <c r="T152" s="189">
        <v>51.356000000000002</v>
      </c>
      <c r="U152" s="189">
        <v>56.654000000000003</v>
      </c>
      <c r="V152" s="189">
        <v>488.66199999999998</v>
      </c>
      <c r="W152" s="189">
        <v>49.488999999999997</v>
      </c>
      <c r="X152" s="189">
        <v>33.947000000000003</v>
      </c>
      <c r="Y152" s="190">
        <v>172.148</v>
      </c>
      <c r="Z152" s="195">
        <f t="shared" si="124"/>
        <v>44348</v>
      </c>
      <c r="AA152" s="12">
        <f t="shared" si="126"/>
        <v>30.124000000000024</v>
      </c>
      <c r="AB152" s="12">
        <f t="shared" si="127"/>
        <v>-3.3209999999999127</v>
      </c>
      <c r="AC152" s="12">
        <f t="shared" si="128"/>
        <v>1.6610000000000014</v>
      </c>
      <c r="AD152" s="12">
        <f t="shared" si="129"/>
        <v>3.0840000000000032</v>
      </c>
      <c r="AE152" s="12">
        <f t="shared" si="130"/>
        <v>1.9810000000000088</v>
      </c>
      <c r="AF152" s="12">
        <f t="shared" si="131"/>
        <v>12.435999999999979</v>
      </c>
      <c r="AG152" s="12">
        <f t="shared" si="132"/>
        <v>1.882000000000005</v>
      </c>
      <c r="AH152" s="12">
        <f t="shared" si="133"/>
        <v>2.5380000000000109</v>
      </c>
      <c r="AI152" s="12">
        <f t="shared" si="134"/>
        <v>0.83500000000000085</v>
      </c>
      <c r="AJ152" s="12">
        <f t="shared" si="135"/>
        <v>0.95899999999999608</v>
      </c>
      <c r="AK152" s="12">
        <f t="shared" si="136"/>
        <v>0.87699999999999534</v>
      </c>
      <c r="AL152" s="12">
        <f t="shared" si="137"/>
        <v>1.740000000000002</v>
      </c>
      <c r="AM152" s="12">
        <f t="shared" si="138"/>
        <v>1.242999999999995</v>
      </c>
      <c r="AN152" s="12">
        <f t="shared" si="139"/>
        <v>3.4340000000000117</v>
      </c>
      <c r="AO152" s="12">
        <f t="shared" si="140"/>
        <v>1.0439999999999969</v>
      </c>
      <c r="AP152" s="12">
        <f t="shared" si="141"/>
        <v>2.5919999999999987</v>
      </c>
      <c r="AQ152" s="12">
        <f t="shared" si="142"/>
        <v>2.5820000000000078</v>
      </c>
      <c r="AR152" s="12">
        <f t="shared" si="143"/>
        <v>4.6380000000000052</v>
      </c>
      <c r="AS152" s="12">
        <f t="shared" si="144"/>
        <v>1.6709999999999994</v>
      </c>
      <c r="AT152" s="12">
        <f t="shared" si="145"/>
        <v>2.0930000000000035</v>
      </c>
      <c r="AU152" s="12">
        <f t="shared" si="146"/>
        <v>14.653999999999996</v>
      </c>
      <c r="AV152" s="12">
        <f t="shared" si="147"/>
        <v>0.6319999999999979</v>
      </c>
      <c r="AW152" s="12">
        <f t="shared" si="148"/>
        <v>2.0300000000000011</v>
      </c>
      <c r="AX152" s="12">
        <f t="shared" si="149"/>
        <v>0.42400000000000659</v>
      </c>
      <c r="AY152" s="195">
        <f t="shared" si="125"/>
        <v>44348</v>
      </c>
      <c r="AZ152" s="11">
        <f t="shared" si="174"/>
        <v>1.6545084861939507E-2</v>
      </c>
      <c r="BA152" s="11">
        <f t="shared" si="175"/>
        <v>-2.3469483664291246E-3</v>
      </c>
      <c r="BB152" s="11">
        <f t="shared" si="176"/>
        <v>6.2736062849373164E-2</v>
      </c>
      <c r="BC152" s="11">
        <f t="shared" si="177"/>
        <v>4.4411163272947363E-2</v>
      </c>
      <c r="BD152" s="11">
        <f t="shared" si="178"/>
        <v>2.1750348598469582E-2</v>
      </c>
      <c r="BE152" s="11">
        <f t="shared" si="179"/>
        <v>2.6382280000933456E-2</v>
      </c>
      <c r="BF152" s="11">
        <f t="shared" si="180"/>
        <v>2.5483744295947242E-2</v>
      </c>
      <c r="BG152" s="11">
        <f t="shared" si="181"/>
        <v>1.9956124831929989E-2</v>
      </c>
      <c r="BH152" s="11">
        <f t="shared" si="182"/>
        <v>3.5985174969832778E-2</v>
      </c>
      <c r="BI152" s="11">
        <f t="shared" si="183"/>
        <v>1.7673510007002902E-2</v>
      </c>
      <c r="BJ152" s="11">
        <f t="shared" si="184"/>
        <v>2.4816072439162395E-2</v>
      </c>
      <c r="BK152" s="11">
        <f t="shared" si="185"/>
        <v>6.5620757278624264E-2</v>
      </c>
      <c r="BL152" s="11">
        <f t="shared" si="186"/>
        <v>5.5452700140528055E-3</v>
      </c>
      <c r="BM152" s="11">
        <f t="shared" si="187"/>
        <v>3.3551538837323092E-2</v>
      </c>
      <c r="BN152" s="11">
        <f t="shared" si="188"/>
        <v>9.3647404962236003E-3</v>
      </c>
      <c r="BO152" s="11">
        <f t="shared" si="189"/>
        <v>2.7198891896996757E-2</v>
      </c>
      <c r="BP152" s="11">
        <f t="shared" si="190"/>
        <v>2.4139639681753255E-2</v>
      </c>
      <c r="BQ152" s="11">
        <f t="shared" si="191"/>
        <v>6.6044855820576842E-2</v>
      </c>
      <c r="BR152" s="11">
        <f t="shared" si="192"/>
        <v>3.3631880849350981E-2</v>
      </c>
      <c r="BS152" s="11">
        <f t="shared" si="193"/>
        <v>3.8360733857517371E-2</v>
      </c>
      <c r="BT152" s="11">
        <f t="shared" si="194"/>
        <v>3.0915090040674498E-2</v>
      </c>
      <c r="BU152" s="11">
        <f t="shared" si="195"/>
        <v>1.2935710338334294E-2</v>
      </c>
      <c r="BV152" s="11">
        <f t="shared" ref="BV152:BV184" si="196">X152/X140-1</f>
        <v>6.3602468903719123E-2</v>
      </c>
      <c r="BW152" s="11">
        <f t="shared" si="173"/>
        <v>2.4690782884162488E-3</v>
      </c>
    </row>
    <row r="153" spans="1:75" ht="18.75" x14ac:dyDescent="0.3">
      <c r="A153" s="195">
        <f t="shared" si="123"/>
        <v>44378</v>
      </c>
      <c r="B153" s="189">
        <v>1850.098</v>
      </c>
      <c r="C153" s="189">
        <v>1416.1130000000001</v>
      </c>
      <c r="D153" s="189">
        <v>27.806999999999999</v>
      </c>
      <c r="E153" s="189">
        <v>72.177000000000007</v>
      </c>
      <c r="F153" s="189">
        <v>93.662000000000006</v>
      </c>
      <c r="G153" s="189">
        <v>485.036</v>
      </c>
      <c r="H153" s="189">
        <v>75.902000000000001</v>
      </c>
      <c r="I153" s="189">
        <v>130.517</v>
      </c>
      <c r="J153" s="189">
        <v>24.196999999999999</v>
      </c>
      <c r="K153" s="189">
        <v>55.771999999999998</v>
      </c>
      <c r="L153" s="189">
        <v>35.884999999999998</v>
      </c>
      <c r="M153" s="189">
        <v>26.888999999999999</v>
      </c>
      <c r="N153" s="189">
        <v>225.649</v>
      </c>
      <c r="O153" s="189">
        <v>105.66500000000001</v>
      </c>
      <c r="P153" s="189">
        <v>113.49</v>
      </c>
      <c r="Q153" s="189">
        <v>98.224999999999994</v>
      </c>
      <c r="R153" s="189">
        <v>109.544</v>
      </c>
      <c r="S153" s="189">
        <v>74.986999999999995</v>
      </c>
      <c r="T153" s="189">
        <v>51.078000000000003</v>
      </c>
      <c r="U153" s="189">
        <v>56.570999999999998</v>
      </c>
      <c r="V153" s="189">
        <v>489.197</v>
      </c>
      <c r="W153" s="189">
        <v>49.872999999999998</v>
      </c>
      <c r="X153" s="189">
        <v>34.031999999999996</v>
      </c>
      <c r="Y153" s="190">
        <v>172.15700000000001</v>
      </c>
      <c r="Z153" s="195">
        <f t="shared" si="124"/>
        <v>44378</v>
      </c>
      <c r="AA153" s="12">
        <f t="shared" si="126"/>
        <v>28.879999999999882</v>
      </c>
      <c r="AB153" s="12">
        <f t="shared" si="127"/>
        <v>3.06899999999996</v>
      </c>
      <c r="AC153" s="12">
        <f t="shared" si="128"/>
        <v>1.3909999999999982</v>
      </c>
      <c r="AD153" s="12">
        <f t="shared" si="129"/>
        <v>2.6750000000000114</v>
      </c>
      <c r="AE153" s="12">
        <f t="shared" si="130"/>
        <v>2.3080000000000069</v>
      </c>
      <c r="AF153" s="12">
        <f t="shared" si="131"/>
        <v>14.475999999999999</v>
      </c>
      <c r="AG153" s="12">
        <f t="shared" si="132"/>
        <v>2.0079999999999956</v>
      </c>
      <c r="AH153" s="12">
        <f t="shared" si="133"/>
        <v>3.1439999999999912</v>
      </c>
      <c r="AI153" s="12">
        <f t="shared" si="134"/>
        <v>1.1140000000000008</v>
      </c>
      <c r="AJ153" s="12">
        <f t="shared" si="135"/>
        <v>1.1640000000000015</v>
      </c>
      <c r="AK153" s="12">
        <f t="shared" si="136"/>
        <v>0.53399999999999892</v>
      </c>
      <c r="AL153" s="12">
        <f t="shared" si="137"/>
        <v>1.1829999999999998</v>
      </c>
      <c r="AM153" s="12">
        <f t="shared" si="138"/>
        <v>2.7350000000000136</v>
      </c>
      <c r="AN153" s="12">
        <f t="shared" si="139"/>
        <v>3.8569999999999993</v>
      </c>
      <c r="AO153" s="12">
        <f t="shared" si="140"/>
        <v>4.2449999999999903</v>
      </c>
      <c r="AP153" s="12">
        <f t="shared" si="141"/>
        <v>2.5389999999999873</v>
      </c>
      <c r="AQ153" s="12">
        <f t="shared" si="142"/>
        <v>3.6839999999999975</v>
      </c>
      <c r="AR153" s="12">
        <f t="shared" si="143"/>
        <v>4.8119999999999976</v>
      </c>
      <c r="AS153" s="12">
        <f t="shared" si="144"/>
        <v>0.96600000000000108</v>
      </c>
      <c r="AT153" s="12">
        <f t="shared" si="145"/>
        <v>2.4499999999999957</v>
      </c>
      <c r="AU153" s="12">
        <f t="shared" si="146"/>
        <v>14.985000000000014</v>
      </c>
      <c r="AV153" s="12">
        <f t="shared" si="147"/>
        <v>1.492999999999995</v>
      </c>
      <c r="AW153" s="12">
        <f t="shared" si="148"/>
        <v>1.5949999999999989</v>
      </c>
      <c r="AX153" s="12">
        <f t="shared" si="149"/>
        <v>1.4819999999999993</v>
      </c>
      <c r="AY153" s="195">
        <f t="shared" si="125"/>
        <v>44378</v>
      </c>
      <c r="AZ153" s="11">
        <f t="shared" si="174"/>
        <v>1.5857519528139852E-2</v>
      </c>
      <c r="BA153" s="11">
        <f t="shared" si="175"/>
        <v>2.1719068903727212E-3</v>
      </c>
      <c r="BB153" s="11">
        <f t="shared" si="176"/>
        <v>5.2657480314960647E-2</v>
      </c>
      <c r="BC153" s="11">
        <f t="shared" si="177"/>
        <v>3.8488101061840085E-2</v>
      </c>
      <c r="BD153" s="11">
        <f t="shared" si="178"/>
        <v>2.5264356240558783E-2</v>
      </c>
      <c r="BE153" s="11">
        <f t="shared" si="179"/>
        <v>3.0763345800748132E-2</v>
      </c>
      <c r="BF153" s="11">
        <f t="shared" si="180"/>
        <v>2.7174060140200851E-2</v>
      </c>
      <c r="BG153" s="11">
        <f t="shared" si="181"/>
        <v>2.4683410141866702E-2</v>
      </c>
      <c r="BH153" s="11">
        <f t="shared" si="182"/>
        <v>4.8260624702161747E-2</v>
      </c>
      <c r="BI153" s="11">
        <f t="shared" si="183"/>
        <v>2.1315558159976655E-2</v>
      </c>
      <c r="BJ153" s="11">
        <f t="shared" si="184"/>
        <v>1.5105654719809847E-2</v>
      </c>
      <c r="BK153" s="11">
        <f t="shared" si="185"/>
        <v>4.6020384346067145E-2</v>
      </c>
      <c r="BL153" s="11">
        <f t="shared" si="186"/>
        <v>1.2269305651506857E-2</v>
      </c>
      <c r="BM153" s="11">
        <f t="shared" si="187"/>
        <v>3.7885038503850277E-2</v>
      </c>
      <c r="BN153" s="11">
        <f t="shared" si="188"/>
        <v>3.8857613620760567E-2</v>
      </c>
      <c r="BO153" s="11">
        <f t="shared" si="189"/>
        <v>2.6534707271701041E-2</v>
      </c>
      <c r="BP153" s="11">
        <f t="shared" si="190"/>
        <v>3.4800680143585838E-2</v>
      </c>
      <c r="BQ153" s="11">
        <f t="shared" si="191"/>
        <v>6.8571428571428505E-2</v>
      </c>
      <c r="BR153" s="11">
        <f t="shared" si="192"/>
        <v>1.9276819923371713E-2</v>
      </c>
      <c r="BS153" s="11">
        <f t="shared" si="193"/>
        <v>4.5268934424714802E-2</v>
      </c>
      <c r="BT153" s="11">
        <f t="shared" si="194"/>
        <v>3.159979081086095E-2</v>
      </c>
      <c r="BU153" s="11">
        <f t="shared" si="195"/>
        <v>3.0859859446052074E-2</v>
      </c>
      <c r="BV153" s="11">
        <f t="shared" si="196"/>
        <v>4.9172241575978104E-2</v>
      </c>
      <c r="BW153" s="11">
        <f t="shared" si="173"/>
        <v>8.683169767101262E-3</v>
      </c>
    </row>
    <row r="154" spans="1:75" ht="18.75" x14ac:dyDescent="0.3">
      <c r="A154" s="195">
        <f t="shared" si="123"/>
        <v>44409</v>
      </c>
      <c r="B154" s="189">
        <v>1854.681</v>
      </c>
      <c r="C154" s="189">
        <v>1420.489</v>
      </c>
      <c r="D154" s="189">
        <v>28.289000000000001</v>
      </c>
      <c r="E154" s="189">
        <v>72.174000000000007</v>
      </c>
      <c r="F154" s="189">
        <v>94.323999999999998</v>
      </c>
      <c r="G154" s="189">
        <v>486.65699999999998</v>
      </c>
      <c r="H154" s="189">
        <v>76.504999999999995</v>
      </c>
      <c r="I154" s="189">
        <v>131.68600000000001</v>
      </c>
      <c r="J154" s="189">
        <v>24.535</v>
      </c>
      <c r="K154" s="189">
        <v>57.69</v>
      </c>
      <c r="L154" s="189">
        <v>35.856999999999999</v>
      </c>
      <c r="M154" s="189">
        <v>26.22</v>
      </c>
      <c r="N154" s="189">
        <v>226.43100000000001</v>
      </c>
      <c r="O154" s="189">
        <v>104.235</v>
      </c>
      <c r="P154" s="189">
        <v>114.399</v>
      </c>
      <c r="Q154" s="189">
        <v>98.548000000000002</v>
      </c>
      <c r="R154" s="189">
        <v>110.806</v>
      </c>
      <c r="S154" s="189">
        <v>75.316999999999993</v>
      </c>
      <c r="T154" s="189">
        <v>51.408000000000001</v>
      </c>
      <c r="U154" s="189">
        <v>56.887</v>
      </c>
      <c r="V154" s="189">
        <v>491.62900000000002</v>
      </c>
      <c r="W154" s="189">
        <v>49.948</v>
      </c>
      <c r="X154" s="189">
        <v>34.173999999999999</v>
      </c>
      <c r="Y154" s="190">
        <v>170.93799999999999</v>
      </c>
      <c r="Z154" s="195">
        <f t="shared" si="124"/>
        <v>44409</v>
      </c>
      <c r="AA154" s="12">
        <f t="shared" si="126"/>
        <v>32.73700000000008</v>
      </c>
      <c r="AB154" s="12">
        <f t="shared" si="127"/>
        <v>6.7989999999999782</v>
      </c>
      <c r="AC154" s="12">
        <f t="shared" si="128"/>
        <v>2.115000000000002</v>
      </c>
      <c r="AD154" s="12">
        <f t="shared" si="129"/>
        <v>2.3400000000000034</v>
      </c>
      <c r="AE154" s="12">
        <f t="shared" si="130"/>
        <v>2.3169999999999931</v>
      </c>
      <c r="AF154" s="12">
        <f t="shared" si="131"/>
        <v>15.963999999999999</v>
      </c>
      <c r="AG154" s="12">
        <f t="shared" si="132"/>
        <v>2.0819999999999936</v>
      </c>
      <c r="AH154" s="12">
        <f t="shared" si="133"/>
        <v>3.592000000000013</v>
      </c>
      <c r="AI154" s="12">
        <f t="shared" si="134"/>
        <v>1.3810000000000002</v>
      </c>
      <c r="AJ154" s="12">
        <f t="shared" si="135"/>
        <v>1.7289999999999992</v>
      </c>
      <c r="AK154" s="12">
        <f t="shared" si="136"/>
        <v>0.56400000000000006</v>
      </c>
      <c r="AL154" s="12">
        <f t="shared" si="137"/>
        <v>0.95599999999999952</v>
      </c>
      <c r="AM154" s="12">
        <f t="shared" si="138"/>
        <v>3.842000000000013</v>
      </c>
      <c r="AN154" s="12">
        <f t="shared" si="139"/>
        <v>4.0090000000000003</v>
      </c>
      <c r="AO154" s="12">
        <f t="shared" si="140"/>
        <v>5.7090000000000032</v>
      </c>
      <c r="AP154" s="12">
        <f t="shared" si="141"/>
        <v>2.8930000000000007</v>
      </c>
      <c r="AQ154" s="12">
        <f t="shared" si="142"/>
        <v>5.0189999999999912</v>
      </c>
      <c r="AR154" s="12">
        <f t="shared" si="143"/>
        <v>4.9239999999999924</v>
      </c>
      <c r="AS154" s="12">
        <f t="shared" si="144"/>
        <v>1.2689999999999984</v>
      </c>
      <c r="AT154" s="12">
        <f t="shared" si="145"/>
        <v>1.9200000000000017</v>
      </c>
      <c r="AU154" s="12">
        <f t="shared" si="146"/>
        <v>16.281000000000006</v>
      </c>
      <c r="AV154" s="12">
        <f t="shared" si="147"/>
        <v>2.0910000000000011</v>
      </c>
      <c r="AW154" s="12">
        <f t="shared" si="148"/>
        <v>1.9260000000000019</v>
      </c>
      <c r="AX154" s="12">
        <f t="shared" si="149"/>
        <v>2.09699999999998</v>
      </c>
      <c r="AY154" s="195">
        <f t="shared" si="125"/>
        <v>44409</v>
      </c>
      <c r="AZ154" s="11">
        <f t="shared" si="174"/>
        <v>1.7968170262093741E-2</v>
      </c>
      <c r="BA154" s="11">
        <f t="shared" si="175"/>
        <v>4.8093995147451274E-3</v>
      </c>
      <c r="BB154" s="11">
        <f t="shared" si="176"/>
        <v>8.0805379384121689E-2</v>
      </c>
      <c r="BC154" s="11">
        <f t="shared" si="177"/>
        <v>3.3508033336197229E-2</v>
      </c>
      <c r="BD154" s="11">
        <f t="shared" si="178"/>
        <v>2.5182866521025415E-2</v>
      </c>
      <c r="BE154" s="11">
        <f t="shared" si="179"/>
        <v>3.3915949461751138E-2</v>
      </c>
      <c r="BF154" s="11">
        <f t="shared" si="180"/>
        <v>2.7975222713408465E-2</v>
      </c>
      <c r="BG154" s="11">
        <f t="shared" si="181"/>
        <v>2.8041906724749044E-2</v>
      </c>
      <c r="BH154" s="11">
        <f t="shared" si="182"/>
        <v>5.9644121965966912E-2</v>
      </c>
      <c r="BI154" s="11">
        <f t="shared" si="183"/>
        <v>3.0896517217347874E-2</v>
      </c>
      <c r="BJ154" s="11">
        <f t="shared" si="184"/>
        <v>1.5980506049358301E-2</v>
      </c>
      <c r="BK154" s="11">
        <f t="shared" si="185"/>
        <v>3.784040531982269E-2</v>
      </c>
      <c r="BL154" s="11">
        <f t="shared" si="186"/>
        <v>1.726051152572694E-2</v>
      </c>
      <c r="BM154" s="11">
        <f t="shared" si="187"/>
        <v>3.9999600901961641E-2</v>
      </c>
      <c r="BN154" s="11">
        <f t="shared" si="188"/>
        <v>5.252553132762916E-2</v>
      </c>
      <c r="BO154" s="11">
        <f t="shared" si="189"/>
        <v>3.0244106424128336E-2</v>
      </c>
      <c r="BP154" s="11">
        <f t="shared" si="190"/>
        <v>4.7444392978343242E-2</v>
      </c>
      <c r="BQ154" s="11">
        <f t="shared" si="191"/>
        <v>6.9950137087494424E-2</v>
      </c>
      <c r="BR154" s="11">
        <f t="shared" si="192"/>
        <v>2.5309639203015655E-2</v>
      </c>
      <c r="BS154" s="11">
        <f t="shared" si="193"/>
        <v>3.4930048938454084E-2</v>
      </c>
      <c r="BT154" s="11">
        <f t="shared" si="194"/>
        <v>3.4250696331950437E-2</v>
      </c>
      <c r="BU154" s="11">
        <f t="shared" si="195"/>
        <v>4.3692667739306801E-2</v>
      </c>
      <c r="BV154" s="11">
        <f t="shared" si="196"/>
        <v>5.9724634085834838E-2</v>
      </c>
      <c r="BW154" s="11">
        <f t="shared" si="173"/>
        <v>1.2419969083338644E-2</v>
      </c>
    </row>
    <row r="155" spans="1:75" ht="18.75" x14ac:dyDescent="0.3">
      <c r="A155" s="195">
        <f t="shared" si="123"/>
        <v>44440</v>
      </c>
      <c r="B155" s="189">
        <v>1864.106</v>
      </c>
      <c r="C155" s="189">
        <v>1423.586</v>
      </c>
      <c r="D155" s="189">
        <v>28.707000000000001</v>
      </c>
      <c r="E155" s="189">
        <v>72.379000000000005</v>
      </c>
      <c r="F155" s="189">
        <v>94.203000000000003</v>
      </c>
      <c r="G155" s="189">
        <v>488.10300000000001</v>
      </c>
      <c r="H155" s="189">
        <v>77.274000000000001</v>
      </c>
      <c r="I155" s="189">
        <v>134.17500000000001</v>
      </c>
      <c r="J155" s="189">
        <v>24.577000000000002</v>
      </c>
      <c r="K155" s="189">
        <v>59.421999999999997</v>
      </c>
      <c r="L155" s="189">
        <v>35.869</v>
      </c>
      <c r="M155" s="189">
        <v>26.309000000000001</v>
      </c>
      <c r="N155" s="189">
        <v>225.71100000000001</v>
      </c>
      <c r="O155" s="189">
        <v>101.336</v>
      </c>
      <c r="P155" s="189">
        <v>114.81399999999999</v>
      </c>
      <c r="Q155" s="189">
        <v>99.344999999999999</v>
      </c>
      <c r="R155" s="189">
        <v>112.925</v>
      </c>
      <c r="S155" s="189">
        <v>75.972999999999999</v>
      </c>
      <c r="T155" s="189">
        <v>51.322000000000003</v>
      </c>
      <c r="U155" s="189">
        <v>57.591000000000001</v>
      </c>
      <c r="V155" s="189">
        <v>493.89</v>
      </c>
      <c r="W155" s="189">
        <v>50.134999999999998</v>
      </c>
      <c r="X155" s="189">
        <v>34.859000000000002</v>
      </c>
      <c r="Y155" s="190">
        <v>168.16800000000001</v>
      </c>
      <c r="Z155" s="195">
        <f t="shared" si="124"/>
        <v>44440</v>
      </c>
      <c r="AA155" s="12">
        <f t="shared" si="126"/>
        <v>37.003999999999905</v>
      </c>
      <c r="AB155" s="12">
        <f t="shared" si="127"/>
        <v>11.172000000000025</v>
      </c>
      <c r="AC155" s="12">
        <f t="shared" si="128"/>
        <v>2.5510000000000019</v>
      </c>
      <c r="AD155" s="12">
        <f t="shared" si="129"/>
        <v>2.554000000000002</v>
      </c>
      <c r="AE155" s="12">
        <f t="shared" si="130"/>
        <v>1.6009999999999991</v>
      </c>
      <c r="AF155" s="12">
        <f t="shared" si="131"/>
        <v>15.401999999999987</v>
      </c>
      <c r="AG155" s="12">
        <f t="shared" si="132"/>
        <v>2.1710000000000065</v>
      </c>
      <c r="AH155" s="12">
        <f t="shared" si="133"/>
        <v>4.0620000000000118</v>
      </c>
      <c r="AI155" s="12">
        <f t="shared" si="134"/>
        <v>1.5020000000000024</v>
      </c>
      <c r="AJ155" s="12">
        <f t="shared" si="135"/>
        <v>2.9769999999999968</v>
      </c>
      <c r="AK155" s="12">
        <f t="shared" si="136"/>
        <v>0.29200000000000159</v>
      </c>
      <c r="AL155" s="12">
        <f t="shared" si="137"/>
        <v>1.1490000000000009</v>
      </c>
      <c r="AM155" s="12">
        <f t="shared" si="138"/>
        <v>3.3710000000000093</v>
      </c>
      <c r="AN155" s="12">
        <f t="shared" si="139"/>
        <v>3.6200000000000045</v>
      </c>
      <c r="AO155" s="12">
        <f t="shared" si="140"/>
        <v>5.8819999999999908</v>
      </c>
      <c r="AP155" s="12">
        <f t="shared" si="141"/>
        <v>3.3990000000000009</v>
      </c>
      <c r="AQ155" s="12">
        <f t="shared" si="142"/>
        <v>4.7620000000000005</v>
      </c>
      <c r="AR155" s="12">
        <f t="shared" si="143"/>
        <v>5.7069999999999936</v>
      </c>
      <c r="AS155" s="12">
        <f t="shared" si="144"/>
        <v>0.98000000000000398</v>
      </c>
      <c r="AT155" s="12">
        <f t="shared" si="145"/>
        <v>2.3939999999999984</v>
      </c>
      <c r="AU155" s="12">
        <f t="shared" si="146"/>
        <v>16.807999999999993</v>
      </c>
      <c r="AV155" s="12">
        <f t="shared" si="147"/>
        <v>1.982999999999997</v>
      </c>
      <c r="AW155" s="12">
        <f t="shared" si="148"/>
        <v>1.0859999999999985</v>
      </c>
      <c r="AX155" s="12">
        <f t="shared" si="149"/>
        <v>2.2340000000000089</v>
      </c>
      <c r="AY155" s="195">
        <f t="shared" si="125"/>
        <v>44440</v>
      </c>
      <c r="AZ155" s="11">
        <f t="shared" si="174"/>
        <v>2.0252837553677905E-2</v>
      </c>
      <c r="BA155" s="11">
        <f t="shared" si="175"/>
        <v>7.9098621225788257E-3</v>
      </c>
      <c r="BB155" s="11">
        <f t="shared" si="176"/>
        <v>9.7530203395014503E-2</v>
      </c>
      <c r="BC155" s="11">
        <f t="shared" si="177"/>
        <v>3.6577157178661057E-2</v>
      </c>
      <c r="BD155" s="11">
        <f t="shared" si="178"/>
        <v>1.7289043433187157E-2</v>
      </c>
      <c r="BE155" s="11">
        <f t="shared" si="179"/>
        <v>3.2582964707077E-2</v>
      </c>
      <c r="BF155" s="11">
        <f t="shared" si="180"/>
        <v>2.8906967764270597E-2</v>
      </c>
      <c r="BG155" s="11">
        <f t="shared" si="181"/>
        <v>3.1219017315717856E-2</v>
      </c>
      <c r="BH155" s="11">
        <f t="shared" si="182"/>
        <v>6.5092091007584063E-2</v>
      </c>
      <c r="BI155" s="11">
        <f t="shared" si="183"/>
        <v>5.2741606873948133E-2</v>
      </c>
      <c r="BJ155" s="11">
        <f t="shared" si="184"/>
        <v>8.2075498215139486E-3</v>
      </c>
      <c r="BK155" s="11">
        <f t="shared" si="185"/>
        <v>4.5667726550079557E-2</v>
      </c>
      <c r="BL155" s="11">
        <f t="shared" si="186"/>
        <v>1.5161464423855353E-2</v>
      </c>
      <c r="BM155" s="11">
        <f t="shared" si="187"/>
        <v>3.7046133693561023E-2</v>
      </c>
      <c r="BN155" s="11">
        <f t="shared" si="188"/>
        <v>5.3996988947233149E-2</v>
      </c>
      <c r="BO155" s="11">
        <f t="shared" si="189"/>
        <v>3.5426177224688882E-2</v>
      </c>
      <c r="BP155" s="11">
        <f t="shared" si="190"/>
        <v>4.4026145724508359E-2</v>
      </c>
      <c r="BQ155" s="11">
        <f t="shared" si="191"/>
        <v>8.1219935673013888E-2</v>
      </c>
      <c r="BR155" s="11">
        <f t="shared" si="192"/>
        <v>1.9466846768106283E-2</v>
      </c>
      <c r="BS155" s="11">
        <f t="shared" si="193"/>
        <v>4.3371922387086315E-2</v>
      </c>
      <c r="BT155" s="11">
        <f t="shared" si="194"/>
        <v>3.52308408198172E-2</v>
      </c>
      <c r="BU155" s="11">
        <f t="shared" si="195"/>
        <v>4.1182090048180742E-2</v>
      </c>
      <c r="BV155" s="11">
        <f t="shared" si="196"/>
        <v>3.2155864151837132E-2</v>
      </c>
      <c r="BW155" s="11">
        <f t="shared" si="173"/>
        <v>1.3463184157556762E-2</v>
      </c>
    </row>
    <row r="156" spans="1:75" ht="18.75" x14ac:dyDescent="0.3">
      <c r="A156" s="195">
        <f t="shared" si="123"/>
        <v>44470</v>
      </c>
      <c r="B156" s="189">
        <v>1875.0930000000001</v>
      </c>
      <c r="C156" s="189">
        <v>1434.1289999999999</v>
      </c>
      <c r="D156" s="189">
        <v>29.282</v>
      </c>
      <c r="E156" s="189">
        <v>72.503</v>
      </c>
      <c r="F156" s="189">
        <v>91.728999999999999</v>
      </c>
      <c r="G156" s="189">
        <v>490.85199999999998</v>
      </c>
      <c r="H156" s="189">
        <v>77.659000000000006</v>
      </c>
      <c r="I156" s="189">
        <v>134.97499999999999</v>
      </c>
      <c r="J156" s="189">
        <v>24.658000000000001</v>
      </c>
      <c r="K156" s="189">
        <v>59.802999999999997</v>
      </c>
      <c r="L156" s="189">
        <v>36.029000000000003</v>
      </c>
      <c r="M156" s="189">
        <v>26.384</v>
      </c>
      <c r="N156" s="189">
        <v>227.447</v>
      </c>
      <c r="O156" s="189">
        <v>97.899000000000001</v>
      </c>
      <c r="P156" s="189">
        <v>115.47199999999999</v>
      </c>
      <c r="Q156" s="189">
        <v>99.832999999999998</v>
      </c>
      <c r="R156" s="189">
        <v>114.069</v>
      </c>
      <c r="S156" s="189">
        <v>76.356999999999999</v>
      </c>
      <c r="T156" s="189">
        <v>51.719000000000001</v>
      </c>
      <c r="U156" s="189">
        <v>57.603999999999999</v>
      </c>
      <c r="V156" s="189">
        <v>496.28199999999998</v>
      </c>
      <c r="W156" s="189">
        <v>50.197000000000003</v>
      </c>
      <c r="X156" s="189">
        <v>34.634</v>
      </c>
      <c r="Y156" s="190">
        <v>164.83699999999999</v>
      </c>
      <c r="Z156" s="195">
        <f t="shared" si="124"/>
        <v>44470</v>
      </c>
      <c r="AA156" s="12">
        <f t="shared" si="126"/>
        <v>40.776000000000067</v>
      </c>
      <c r="AB156" s="12">
        <f t="shared" si="127"/>
        <v>22.823999999999842</v>
      </c>
      <c r="AC156" s="12">
        <f t="shared" si="128"/>
        <v>2.7029999999999994</v>
      </c>
      <c r="AD156" s="12">
        <f t="shared" si="129"/>
        <v>2.4039999999999964</v>
      </c>
      <c r="AE156" s="12">
        <f t="shared" si="130"/>
        <v>-0.15000000000000568</v>
      </c>
      <c r="AF156" s="12">
        <f t="shared" si="131"/>
        <v>16.462999999999965</v>
      </c>
      <c r="AG156" s="12">
        <f t="shared" si="132"/>
        <v>2.1850000000000023</v>
      </c>
      <c r="AH156" s="12">
        <f t="shared" si="133"/>
        <v>2.742999999999995</v>
      </c>
      <c r="AI156" s="12">
        <f t="shared" si="134"/>
        <v>1.4130000000000003</v>
      </c>
      <c r="AJ156" s="12">
        <f t="shared" si="135"/>
        <v>2.8960000000000008</v>
      </c>
      <c r="AK156" s="12">
        <f t="shared" si="136"/>
        <v>0.21100000000000563</v>
      </c>
      <c r="AL156" s="12">
        <f t="shared" si="137"/>
        <v>1.2020000000000017</v>
      </c>
      <c r="AM156" s="12">
        <f t="shared" si="138"/>
        <v>3.9380000000000166</v>
      </c>
      <c r="AN156" s="12">
        <f t="shared" si="139"/>
        <v>3.8160000000000025</v>
      </c>
      <c r="AO156" s="12">
        <f t="shared" si="140"/>
        <v>6.7009999999999934</v>
      </c>
      <c r="AP156" s="12">
        <f t="shared" si="141"/>
        <v>3.0210000000000008</v>
      </c>
      <c r="AQ156" s="12">
        <f t="shared" si="142"/>
        <v>4.8689999999999998</v>
      </c>
      <c r="AR156" s="12">
        <f t="shared" si="143"/>
        <v>4.9950000000000045</v>
      </c>
      <c r="AS156" s="12">
        <f t="shared" si="144"/>
        <v>0.93100000000000449</v>
      </c>
      <c r="AT156" s="12">
        <f t="shared" si="145"/>
        <v>2.4239999999999995</v>
      </c>
      <c r="AU156" s="12">
        <f t="shared" si="146"/>
        <v>17.192000000000007</v>
      </c>
      <c r="AV156" s="12">
        <f t="shared" si="147"/>
        <v>1.679000000000002</v>
      </c>
      <c r="AW156" s="12">
        <f t="shared" si="148"/>
        <v>-0.48499999999999943</v>
      </c>
      <c r="AX156" s="12">
        <f t="shared" si="149"/>
        <v>0.52899999999999636</v>
      </c>
      <c r="AY156" s="195">
        <f t="shared" si="125"/>
        <v>44470</v>
      </c>
      <c r="AZ156" s="11">
        <f t="shared" si="174"/>
        <v>2.2229527393574866E-2</v>
      </c>
      <c r="BA156" s="11">
        <f t="shared" si="175"/>
        <v>1.6172266094146792E-2</v>
      </c>
      <c r="BB156" s="11">
        <f t="shared" si="176"/>
        <v>0.10169682832311211</v>
      </c>
      <c r="BC156" s="11">
        <f t="shared" si="177"/>
        <v>3.4294355126321285E-2</v>
      </c>
      <c r="BD156" s="11">
        <f t="shared" si="178"/>
        <v>-1.6325819828253429E-3</v>
      </c>
      <c r="BE156" s="11">
        <f t="shared" si="179"/>
        <v>3.4703587140511249E-2</v>
      </c>
      <c r="BF156" s="11">
        <f t="shared" si="180"/>
        <v>2.8950367013806044E-2</v>
      </c>
      <c r="BG156" s="11">
        <f t="shared" si="181"/>
        <v>2.0743844152701252E-2</v>
      </c>
      <c r="BH156" s="11">
        <f t="shared" si="182"/>
        <v>6.0787266078726532E-2</v>
      </c>
      <c r="BI156" s="11">
        <f t="shared" si="183"/>
        <v>5.0890048675909849E-2</v>
      </c>
      <c r="BJ156" s="11">
        <f t="shared" si="184"/>
        <v>5.8908928471719246E-3</v>
      </c>
      <c r="BK156" s="11">
        <f t="shared" si="185"/>
        <v>4.773250734651735E-2</v>
      </c>
      <c r="BL156" s="11">
        <f t="shared" si="186"/>
        <v>1.7618977311875561E-2</v>
      </c>
      <c r="BM156" s="11">
        <f t="shared" si="187"/>
        <v>4.0559931124645177E-2</v>
      </c>
      <c r="BN156" s="11">
        <f t="shared" si="188"/>
        <v>6.1606494378096954E-2</v>
      </c>
      <c r="BO156" s="11">
        <f t="shared" si="189"/>
        <v>3.1204809321158544E-2</v>
      </c>
      <c r="BP156" s="11">
        <f t="shared" si="190"/>
        <v>4.4587912087912018E-2</v>
      </c>
      <c r="BQ156" s="11">
        <f t="shared" si="191"/>
        <v>6.9995235559541458E-2</v>
      </c>
      <c r="BR156" s="11">
        <f t="shared" si="192"/>
        <v>1.8331101835079133E-2</v>
      </c>
      <c r="BS156" s="11">
        <f t="shared" si="193"/>
        <v>4.3928959768031905E-2</v>
      </c>
      <c r="BT156" s="11">
        <f t="shared" si="194"/>
        <v>3.5884698073430865E-2</v>
      </c>
      <c r="BU156" s="11">
        <f t="shared" si="195"/>
        <v>3.4605713343501376E-2</v>
      </c>
      <c r="BV156" s="11">
        <f t="shared" si="196"/>
        <v>-1.3810188217204367E-2</v>
      </c>
      <c r="BW156" s="11">
        <f t="shared" si="173"/>
        <v>3.2195632592448842E-3</v>
      </c>
    </row>
    <row r="157" spans="1:75" ht="18.75" x14ac:dyDescent="0.3">
      <c r="A157" s="195">
        <f t="shared" si="123"/>
        <v>44501</v>
      </c>
      <c r="B157" s="189">
        <v>1889.547</v>
      </c>
      <c r="C157" s="189">
        <v>1441.9639999999999</v>
      </c>
      <c r="D157" s="189">
        <v>29.835000000000001</v>
      </c>
      <c r="E157" s="189">
        <v>73.022999999999996</v>
      </c>
      <c r="F157" s="189">
        <v>94.930999999999997</v>
      </c>
      <c r="G157" s="189">
        <v>495.18900000000002</v>
      </c>
      <c r="H157" s="189">
        <v>77.311000000000007</v>
      </c>
      <c r="I157" s="189">
        <v>135.101</v>
      </c>
      <c r="J157" s="189">
        <v>25.285</v>
      </c>
      <c r="K157" s="189">
        <v>60.872</v>
      </c>
      <c r="L157" s="189">
        <v>36.86</v>
      </c>
      <c r="M157" s="189">
        <v>26.629000000000001</v>
      </c>
      <c r="N157" s="189">
        <v>232.58500000000001</v>
      </c>
      <c r="O157" s="189">
        <v>98.409000000000006</v>
      </c>
      <c r="P157" s="189">
        <v>117.627</v>
      </c>
      <c r="Q157" s="189">
        <v>102.66800000000001</v>
      </c>
      <c r="R157" s="189">
        <v>115.687</v>
      </c>
      <c r="S157" s="189">
        <v>77.352999999999994</v>
      </c>
      <c r="T157" s="189">
        <v>52.231000000000002</v>
      </c>
      <c r="U157" s="189">
        <v>57.384</v>
      </c>
      <c r="V157" s="189">
        <v>500.39499999999998</v>
      </c>
      <c r="W157" s="189">
        <v>50.51</v>
      </c>
      <c r="X157" s="189">
        <v>35.529000000000003</v>
      </c>
      <c r="Y157" s="190">
        <v>161.16</v>
      </c>
      <c r="Z157" s="195">
        <f t="shared" si="124"/>
        <v>44501</v>
      </c>
      <c r="AA157" s="12">
        <f t="shared" si="126"/>
        <v>48.495000000000118</v>
      </c>
      <c r="AB157" s="12">
        <f t="shared" si="127"/>
        <v>28.348999999999933</v>
      </c>
      <c r="AC157" s="12">
        <f t="shared" si="128"/>
        <v>3.1140000000000008</v>
      </c>
      <c r="AD157" s="12">
        <f t="shared" si="129"/>
        <v>2.5519999999999925</v>
      </c>
      <c r="AE157" s="12">
        <f t="shared" si="130"/>
        <v>1.5369999999999919</v>
      </c>
      <c r="AF157" s="12">
        <f t="shared" si="131"/>
        <v>19.215000000000032</v>
      </c>
      <c r="AG157" s="12">
        <f t="shared" si="132"/>
        <v>1.9760000000000133</v>
      </c>
      <c r="AH157" s="12">
        <f t="shared" si="133"/>
        <v>3.853999999999985</v>
      </c>
      <c r="AI157" s="12">
        <f t="shared" si="134"/>
        <v>1.7370000000000019</v>
      </c>
      <c r="AJ157" s="12">
        <f t="shared" si="135"/>
        <v>2.6709999999999994</v>
      </c>
      <c r="AK157" s="12">
        <f t="shared" si="136"/>
        <v>0.99799999999999756</v>
      </c>
      <c r="AL157" s="12">
        <f t="shared" si="137"/>
        <v>1.5090000000000003</v>
      </c>
      <c r="AM157" s="12">
        <f t="shared" si="138"/>
        <v>5.5250000000000057</v>
      </c>
      <c r="AN157" s="12">
        <f t="shared" si="139"/>
        <v>4.4570000000000078</v>
      </c>
      <c r="AO157" s="12">
        <f t="shared" si="140"/>
        <v>7.5060000000000002</v>
      </c>
      <c r="AP157" s="12">
        <f t="shared" si="141"/>
        <v>3.4190000000000111</v>
      </c>
      <c r="AQ157" s="12">
        <f t="shared" si="142"/>
        <v>5.625</v>
      </c>
      <c r="AR157" s="12">
        <f t="shared" si="143"/>
        <v>4.9509999999999934</v>
      </c>
      <c r="AS157" s="12">
        <f t="shared" si="144"/>
        <v>0.94300000000000495</v>
      </c>
      <c r="AT157" s="12">
        <f t="shared" si="145"/>
        <v>2.3620000000000019</v>
      </c>
      <c r="AU157" s="12">
        <f t="shared" si="146"/>
        <v>18.947000000000003</v>
      </c>
      <c r="AV157" s="12">
        <f t="shared" si="147"/>
        <v>1.9529999999999959</v>
      </c>
      <c r="AW157" s="12">
        <f t="shared" si="148"/>
        <v>-0.2569999999999979</v>
      </c>
      <c r="AX157" s="12">
        <f t="shared" si="149"/>
        <v>0.80299999999999727</v>
      </c>
      <c r="AY157" s="195">
        <f t="shared" si="125"/>
        <v>44501</v>
      </c>
      <c r="AZ157" s="11">
        <f t="shared" si="174"/>
        <v>2.6340918127244706E-2</v>
      </c>
      <c r="BA157" s="11">
        <f t="shared" si="175"/>
        <v>2.0054258054703622E-2</v>
      </c>
      <c r="BB157" s="11">
        <f t="shared" si="176"/>
        <v>0.11653755473223315</v>
      </c>
      <c r="BC157" s="11">
        <f t="shared" si="177"/>
        <v>3.6213477884519785E-2</v>
      </c>
      <c r="BD157" s="11">
        <f t="shared" si="178"/>
        <v>1.6457159988864323E-2</v>
      </c>
      <c r="BE157" s="11">
        <f t="shared" si="179"/>
        <v>4.0369852134780615E-2</v>
      </c>
      <c r="BF157" s="11">
        <f t="shared" si="180"/>
        <v>2.6229508196721429E-2</v>
      </c>
      <c r="BG157" s="11">
        <f t="shared" si="181"/>
        <v>2.9364480711939978E-2</v>
      </c>
      <c r="BH157" s="11">
        <f t="shared" si="182"/>
        <v>7.3764226261253674E-2</v>
      </c>
      <c r="BI157" s="11">
        <f t="shared" si="183"/>
        <v>4.5892682256318595E-2</v>
      </c>
      <c r="BJ157" s="11">
        <f t="shared" si="184"/>
        <v>2.7828899670960805E-2</v>
      </c>
      <c r="BK157" s="11">
        <f t="shared" si="185"/>
        <v>6.0071656050955324E-2</v>
      </c>
      <c r="BL157" s="11">
        <f t="shared" si="186"/>
        <v>2.433277547784729E-2</v>
      </c>
      <c r="BM157" s="11">
        <f t="shared" si="187"/>
        <v>4.7439117847411616E-2</v>
      </c>
      <c r="BN157" s="11">
        <f t="shared" si="188"/>
        <v>6.8161386111640798E-2</v>
      </c>
      <c r="BO157" s="11">
        <f t="shared" si="189"/>
        <v>3.4448709810678269E-2</v>
      </c>
      <c r="BP157" s="11">
        <f t="shared" si="190"/>
        <v>5.1107557558466965E-2</v>
      </c>
      <c r="BQ157" s="11">
        <f t="shared" si="191"/>
        <v>6.8382088892571913E-2</v>
      </c>
      <c r="BR157" s="11">
        <f t="shared" si="192"/>
        <v>1.8386367181407071E-2</v>
      </c>
      <c r="BS157" s="11">
        <f t="shared" si="193"/>
        <v>4.2928283232161801E-2</v>
      </c>
      <c r="BT157" s="11">
        <f t="shared" si="194"/>
        <v>3.9354198168857213E-2</v>
      </c>
      <c r="BU157" s="11">
        <f t="shared" si="195"/>
        <v>4.0220771464464455E-2</v>
      </c>
      <c r="BV157" s="11">
        <f t="shared" si="196"/>
        <v>-7.1815793885876555E-3</v>
      </c>
      <c r="BW157" s="11">
        <f t="shared" si="173"/>
        <v>5.007576844166417E-3</v>
      </c>
    </row>
    <row r="158" spans="1:75" ht="18.75" x14ac:dyDescent="0.3">
      <c r="A158" s="195">
        <f t="shared" si="123"/>
        <v>44531</v>
      </c>
      <c r="B158" s="189">
        <v>1907.07</v>
      </c>
      <c r="C158" s="189">
        <v>1448.421</v>
      </c>
      <c r="D158" s="189">
        <v>30.024999999999999</v>
      </c>
      <c r="E158" s="189">
        <v>73.472999999999999</v>
      </c>
      <c r="F158" s="189">
        <v>96.281999999999996</v>
      </c>
      <c r="G158" s="189">
        <v>499.57299999999998</v>
      </c>
      <c r="H158" s="189">
        <v>76.444999999999993</v>
      </c>
      <c r="I158" s="189">
        <v>133.61600000000001</v>
      </c>
      <c r="J158" s="189">
        <v>25.125</v>
      </c>
      <c r="K158" s="189">
        <v>61.829000000000001</v>
      </c>
      <c r="L158" s="189">
        <v>37.276000000000003</v>
      </c>
      <c r="M158" s="189">
        <v>26.567</v>
      </c>
      <c r="N158" s="189">
        <v>234.45099999999999</v>
      </c>
      <c r="O158" s="189">
        <v>98.76</v>
      </c>
      <c r="P158" s="189">
        <v>119.15900000000001</v>
      </c>
      <c r="Q158" s="189">
        <v>104.608</v>
      </c>
      <c r="R158" s="189">
        <v>116.55200000000001</v>
      </c>
      <c r="S158" s="189">
        <v>78.313999999999993</v>
      </c>
      <c r="T158" s="189">
        <v>52.886000000000003</v>
      </c>
      <c r="U158" s="189">
        <v>58.011000000000003</v>
      </c>
      <c r="V158" s="189">
        <v>502.834</v>
      </c>
      <c r="W158" s="189">
        <v>50.564999999999998</v>
      </c>
      <c r="X158" s="189">
        <v>36.078000000000003</v>
      </c>
      <c r="Y158" s="190">
        <v>159.815</v>
      </c>
      <c r="Z158" s="195">
        <f t="shared" si="124"/>
        <v>44531</v>
      </c>
      <c r="AA158" s="12">
        <f t="shared" si="126"/>
        <v>60.211000000000013</v>
      </c>
      <c r="AB158" s="12">
        <f t="shared" si="127"/>
        <v>34.162000000000035</v>
      </c>
      <c r="AC158" s="12">
        <f t="shared" si="128"/>
        <v>3.5199999999999996</v>
      </c>
      <c r="AD158" s="12">
        <f t="shared" si="129"/>
        <v>2.9410000000000025</v>
      </c>
      <c r="AE158" s="12">
        <f t="shared" si="130"/>
        <v>2.3439999999999941</v>
      </c>
      <c r="AF158" s="12">
        <f t="shared" si="131"/>
        <v>22.048999999999978</v>
      </c>
      <c r="AG158" s="12">
        <f t="shared" si="132"/>
        <v>1.6459999999999866</v>
      </c>
      <c r="AH158" s="12">
        <f t="shared" si="133"/>
        <v>4.6510000000000105</v>
      </c>
      <c r="AI158" s="12">
        <f t="shared" si="134"/>
        <v>1.6269999999999989</v>
      </c>
      <c r="AJ158" s="12">
        <f t="shared" si="135"/>
        <v>2.5700000000000003</v>
      </c>
      <c r="AK158" s="12">
        <f t="shared" si="136"/>
        <v>1.2610000000000028</v>
      </c>
      <c r="AL158" s="12">
        <f t="shared" si="137"/>
        <v>1.4600000000000009</v>
      </c>
      <c r="AM158" s="12">
        <f t="shared" si="138"/>
        <v>6.1229999999999905</v>
      </c>
      <c r="AN158" s="12">
        <f t="shared" si="139"/>
        <v>5.01400000000001</v>
      </c>
      <c r="AO158" s="12">
        <f t="shared" si="140"/>
        <v>8.4240000000000066</v>
      </c>
      <c r="AP158" s="12">
        <f t="shared" si="141"/>
        <v>5.1500000000000057</v>
      </c>
      <c r="AQ158" s="12">
        <f t="shared" si="142"/>
        <v>5.6720000000000113</v>
      </c>
      <c r="AR158" s="12">
        <f t="shared" si="143"/>
        <v>5.7889999999999873</v>
      </c>
      <c r="AS158" s="12">
        <f t="shared" si="144"/>
        <v>1.2480000000000047</v>
      </c>
      <c r="AT158" s="12">
        <f t="shared" si="145"/>
        <v>3.2700000000000031</v>
      </c>
      <c r="AU158" s="12">
        <f t="shared" si="146"/>
        <v>20.112000000000023</v>
      </c>
      <c r="AV158" s="12">
        <f t="shared" si="147"/>
        <v>2.046999999999997</v>
      </c>
      <c r="AW158" s="12">
        <f t="shared" si="148"/>
        <v>0.1530000000000058</v>
      </c>
      <c r="AX158" s="12">
        <f t="shared" si="149"/>
        <v>1.0289999999999964</v>
      </c>
      <c r="AY158" s="195">
        <f t="shared" si="125"/>
        <v>44531</v>
      </c>
      <c r="AZ158" s="11">
        <f t="shared" si="174"/>
        <v>3.2601839122531784E-2</v>
      </c>
      <c r="BA158" s="11">
        <f t="shared" si="175"/>
        <v>2.4155405763724991E-2</v>
      </c>
      <c r="BB158" s="11">
        <f t="shared" si="176"/>
        <v>0.13280513110733816</v>
      </c>
      <c r="BC158" s="11">
        <f t="shared" si="177"/>
        <v>4.1697385583848501E-2</v>
      </c>
      <c r="BD158" s="11">
        <f t="shared" si="178"/>
        <v>2.4952628329323545E-2</v>
      </c>
      <c r="BE158" s="11">
        <f t="shared" si="179"/>
        <v>4.6173595463264716E-2</v>
      </c>
      <c r="BF158" s="11">
        <f t="shared" si="180"/>
        <v>2.2005641786654762E-2</v>
      </c>
      <c r="BG158" s="11">
        <f t="shared" si="181"/>
        <v>3.6064048385220815E-2</v>
      </c>
      <c r="BH158" s="11">
        <f t="shared" si="182"/>
        <v>6.9239935313643697E-2</v>
      </c>
      <c r="BI158" s="11">
        <f t="shared" si="183"/>
        <v>4.3368939739111267E-2</v>
      </c>
      <c r="BJ158" s="11">
        <f t="shared" si="184"/>
        <v>3.5013188949049034E-2</v>
      </c>
      <c r="BK158" s="11">
        <f t="shared" si="185"/>
        <v>5.8151113235352714E-2</v>
      </c>
      <c r="BL158" s="11">
        <f t="shared" si="186"/>
        <v>2.6816684769279231E-2</v>
      </c>
      <c r="BM158" s="11">
        <f t="shared" si="187"/>
        <v>5.3484948691144174E-2</v>
      </c>
      <c r="BN158" s="11">
        <f t="shared" si="188"/>
        <v>7.6073508827380731E-2</v>
      </c>
      <c r="BO158" s="11">
        <f t="shared" si="189"/>
        <v>5.1780651129119892E-2</v>
      </c>
      <c r="BP158" s="11">
        <f t="shared" si="190"/>
        <v>5.1154401154401175E-2</v>
      </c>
      <c r="BQ158" s="11">
        <f t="shared" si="191"/>
        <v>7.9820751465011774E-2</v>
      </c>
      <c r="BR158" s="11">
        <f t="shared" si="192"/>
        <v>2.4168248189317953E-2</v>
      </c>
      <c r="BS158" s="11">
        <f t="shared" si="193"/>
        <v>5.973584698854606E-2</v>
      </c>
      <c r="BT158" s="11">
        <f t="shared" si="194"/>
        <v>4.1663731920235758E-2</v>
      </c>
      <c r="BU158" s="11">
        <f t="shared" si="195"/>
        <v>4.2190527227008445E-2</v>
      </c>
      <c r="BV158" s="11">
        <f t="shared" si="196"/>
        <v>4.2588726513570485E-3</v>
      </c>
      <c r="BW158" s="11">
        <f t="shared" si="173"/>
        <v>6.4804201881778489E-3</v>
      </c>
    </row>
    <row r="159" spans="1:75" ht="18.75" x14ac:dyDescent="0.3">
      <c r="A159" s="195">
        <f t="shared" si="123"/>
        <v>44562</v>
      </c>
      <c r="B159" s="189">
        <v>1934.8409999999999</v>
      </c>
      <c r="C159" s="189">
        <v>1448.5419999999999</v>
      </c>
      <c r="D159" s="189">
        <v>29.83</v>
      </c>
      <c r="E159" s="189">
        <v>72.977000000000004</v>
      </c>
      <c r="F159" s="189">
        <v>97.1</v>
      </c>
      <c r="G159" s="189">
        <v>503.20400000000001</v>
      </c>
      <c r="H159" s="189">
        <v>75.616</v>
      </c>
      <c r="I159" s="189">
        <v>132.58699999999999</v>
      </c>
      <c r="J159" s="189">
        <v>24.920999999999999</v>
      </c>
      <c r="K159" s="189">
        <v>62.598999999999997</v>
      </c>
      <c r="L159" s="189">
        <v>37.01</v>
      </c>
      <c r="M159" s="189">
        <v>27.536999999999999</v>
      </c>
      <c r="N159" s="189">
        <v>237.40600000000001</v>
      </c>
      <c r="O159" s="189">
        <v>98.596999999999994</v>
      </c>
      <c r="P159" s="189">
        <v>121.72799999999999</v>
      </c>
      <c r="Q159" s="189">
        <v>111.971</v>
      </c>
      <c r="R159" s="189">
        <v>116.407</v>
      </c>
      <c r="S159" s="189">
        <v>79.42</v>
      </c>
      <c r="T159" s="189">
        <v>53.7</v>
      </c>
      <c r="U159" s="189">
        <v>59.228999999999999</v>
      </c>
      <c r="V159" s="189">
        <v>501.44299999999998</v>
      </c>
      <c r="W159" s="189">
        <v>50.987000000000002</v>
      </c>
      <c r="X159" s="189">
        <v>35.72</v>
      </c>
      <c r="Y159" s="190">
        <v>157.042</v>
      </c>
      <c r="Z159" s="195">
        <f t="shared" si="124"/>
        <v>44562</v>
      </c>
      <c r="AA159" s="12">
        <f t="shared" si="126"/>
        <v>73.742999999999938</v>
      </c>
      <c r="AB159" s="12">
        <f t="shared" si="127"/>
        <v>35.358999999999924</v>
      </c>
      <c r="AC159" s="12">
        <f t="shared" si="128"/>
        <v>2.8149999999999977</v>
      </c>
      <c r="AD159" s="12">
        <f t="shared" si="129"/>
        <v>2.5930000000000035</v>
      </c>
      <c r="AE159" s="12">
        <f t="shared" si="130"/>
        <v>2.5919999999999987</v>
      </c>
      <c r="AF159" s="12">
        <f t="shared" si="131"/>
        <v>24.028999999999996</v>
      </c>
      <c r="AG159" s="12">
        <f t="shared" si="132"/>
        <v>1.3769999999999953</v>
      </c>
      <c r="AH159" s="12">
        <f t="shared" si="133"/>
        <v>4.6679999999999922</v>
      </c>
      <c r="AI159" s="12">
        <f t="shared" si="134"/>
        <v>1.5410000000000004</v>
      </c>
      <c r="AJ159" s="12">
        <f t="shared" si="135"/>
        <v>3.1890000000000001</v>
      </c>
      <c r="AK159" s="12">
        <f t="shared" si="136"/>
        <v>1.4169999999999945</v>
      </c>
      <c r="AL159" s="12">
        <f t="shared" si="137"/>
        <v>1.2689999999999984</v>
      </c>
      <c r="AM159" s="12">
        <f t="shared" si="138"/>
        <v>7.5010000000000048</v>
      </c>
      <c r="AN159" s="12">
        <f t="shared" si="139"/>
        <v>4.8559999999999945</v>
      </c>
      <c r="AO159" s="12">
        <f t="shared" si="140"/>
        <v>9.2949999999999875</v>
      </c>
      <c r="AP159" s="12">
        <f t="shared" si="141"/>
        <v>4.8800000000000097</v>
      </c>
      <c r="AQ159" s="12">
        <f t="shared" si="142"/>
        <v>4.2419999999999902</v>
      </c>
      <c r="AR159" s="12">
        <f t="shared" si="143"/>
        <v>6.0300000000000011</v>
      </c>
      <c r="AS159" s="12">
        <f t="shared" si="144"/>
        <v>1.4760000000000062</v>
      </c>
      <c r="AT159" s="12">
        <f t="shared" si="145"/>
        <v>3.5769999999999982</v>
      </c>
      <c r="AU159" s="12">
        <f t="shared" si="146"/>
        <v>18.399999999999977</v>
      </c>
      <c r="AV159" s="12">
        <f t="shared" si="147"/>
        <v>2.7420000000000044</v>
      </c>
      <c r="AW159" s="12">
        <f t="shared" si="148"/>
        <v>0.94699999999999562</v>
      </c>
      <c r="AX159" s="12">
        <f t="shared" si="149"/>
        <v>1.8689999999999998</v>
      </c>
      <c r="AY159" s="195">
        <f t="shared" si="125"/>
        <v>44562</v>
      </c>
      <c r="AZ159" s="11">
        <f t="shared" si="174"/>
        <v>3.962338361547868E-2</v>
      </c>
      <c r="BA159" s="11">
        <f t="shared" si="175"/>
        <v>2.5020821790242342E-2</v>
      </c>
      <c r="BB159" s="11">
        <f t="shared" si="176"/>
        <v>0.10420136960947612</v>
      </c>
      <c r="BC159" s="11">
        <f t="shared" si="177"/>
        <v>3.684075926346897E-2</v>
      </c>
      <c r="BD159" s="11">
        <f t="shared" si="178"/>
        <v>2.7426249629660893E-2</v>
      </c>
      <c r="BE159" s="11">
        <f t="shared" si="179"/>
        <v>5.0146606145980099E-2</v>
      </c>
      <c r="BF159" s="11">
        <f t="shared" si="180"/>
        <v>1.8548202427295601E-2</v>
      </c>
      <c r="BG159" s="11">
        <f t="shared" si="181"/>
        <v>3.649184249407833E-2</v>
      </c>
      <c r="BH159" s="11">
        <f t="shared" si="182"/>
        <v>6.5911035072711677E-2</v>
      </c>
      <c r="BI159" s="11">
        <f t="shared" si="183"/>
        <v>5.3677832014812354E-2</v>
      </c>
      <c r="BJ159" s="11">
        <f t="shared" si="184"/>
        <v>3.9811198831230632E-2</v>
      </c>
      <c r="BK159" s="11">
        <f t="shared" si="185"/>
        <v>4.830973047053444E-2</v>
      </c>
      <c r="BL159" s="11">
        <f t="shared" si="186"/>
        <v>3.2626519649420427E-2</v>
      </c>
      <c r="BM159" s="11">
        <f t="shared" si="187"/>
        <v>5.1802306354743255E-2</v>
      </c>
      <c r="BN159" s="11">
        <f t="shared" si="188"/>
        <v>8.2671457668122228E-2</v>
      </c>
      <c r="BO159" s="11">
        <f t="shared" si="189"/>
        <v>4.5568721928080036E-2</v>
      </c>
      <c r="BP159" s="11">
        <f t="shared" si="190"/>
        <v>3.7819284090402361E-2</v>
      </c>
      <c r="BQ159" s="11">
        <f t="shared" si="191"/>
        <v>8.2163782531680107E-2</v>
      </c>
      <c r="BR159" s="11">
        <f t="shared" si="192"/>
        <v>2.8262867647058876E-2</v>
      </c>
      <c r="BS159" s="11">
        <f t="shared" si="193"/>
        <v>6.4274419607561306E-2</v>
      </c>
      <c r="BT159" s="11">
        <f t="shared" si="194"/>
        <v>3.8091846895617953E-2</v>
      </c>
      <c r="BU159" s="11">
        <f t="shared" si="195"/>
        <v>5.6834905171520456E-2</v>
      </c>
      <c r="BV159" s="11">
        <f t="shared" si="196"/>
        <v>2.7233773329882194E-2</v>
      </c>
      <c r="BW159" s="11">
        <f t="shared" si="173"/>
        <v>1.2044621164764457E-2</v>
      </c>
    </row>
    <row r="160" spans="1:75" ht="18.75" x14ac:dyDescent="0.3">
      <c r="A160" s="195">
        <f t="shared" si="123"/>
        <v>44593</v>
      </c>
      <c r="B160" s="189">
        <v>1935.202</v>
      </c>
      <c r="C160" s="189">
        <v>1452.529</v>
      </c>
      <c r="D160" s="189">
        <v>30.652999999999999</v>
      </c>
      <c r="E160" s="189">
        <v>73.248000000000005</v>
      </c>
      <c r="F160" s="189">
        <v>96.933999999999997</v>
      </c>
      <c r="G160" s="189">
        <v>504.56099999999998</v>
      </c>
      <c r="H160" s="189">
        <v>75.912000000000006</v>
      </c>
      <c r="I160" s="189">
        <v>133.46899999999999</v>
      </c>
      <c r="J160" s="189">
        <v>25.111999999999998</v>
      </c>
      <c r="K160" s="189">
        <v>63.264000000000003</v>
      </c>
      <c r="L160" s="189">
        <v>37.302</v>
      </c>
      <c r="M160" s="189">
        <v>34.103999999999999</v>
      </c>
      <c r="N160" s="189">
        <v>242.696</v>
      </c>
      <c r="O160" s="189">
        <v>99.674999999999997</v>
      </c>
      <c r="P160" s="189">
        <v>122.789</v>
      </c>
      <c r="Q160" s="189">
        <v>112.629</v>
      </c>
      <c r="R160" s="189">
        <v>116.203</v>
      </c>
      <c r="S160" s="189">
        <v>80.472999999999999</v>
      </c>
      <c r="T160" s="189">
        <v>54.026000000000003</v>
      </c>
      <c r="U160" s="189">
        <v>60.417000000000002</v>
      </c>
      <c r="V160" s="189">
        <v>501.92899999999997</v>
      </c>
      <c r="W160" s="189">
        <v>51.162999999999997</v>
      </c>
      <c r="X160" s="189">
        <v>35.478999999999999</v>
      </c>
      <c r="Y160" s="190">
        <v>156.268</v>
      </c>
      <c r="Z160" s="195">
        <f t="shared" si="124"/>
        <v>44593</v>
      </c>
      <c r="AA160" s="12">
        <f t="shared" si="126"/>
        <v>71.622000000000071</v>
      </c>
      <c r="AB160" s="12">
        <f t="shared" si="127"/>
        <v>40.758000000000038</v>
      </c>
      <c r="AC160" s="12">
        <f t="shared" si="128"/>
        <v>2.9869999999999983</v>
      </c>
      <c r="AD160" s="12">
        <f t="shared" si="129"/>
        <v>2.5390000000000015</v>
      </c>
      <c r="AE160" s="12">
        <f t="shared" si="130"/>
        <v>2.421999999999997</v>
      </c>
      <c r="AF160" s="12">
        <f t="shared" si="131"/>
        <v>24.085999999999956</v>
      </c>
      <c r="AG160" s="12">
        <f t="shared" si="132"/>
        <v>1.3230000000000075</v>
      </c>
      <c r="AH160" s="12">
        <f t="shared" si="133"/>
        <v>5.421999999999997</v>
      </c>
      <c r="AI160" s="12">
        <f t="shared" si="134"/>
        <v>1.4439999999999991</v>
      </c>
      <c r="AJ160" s="12">
        <f t="shared" si="135"/>
        <v>4.8090000000000046</v>
      </c>
      <c r="AK160" s="12">
        <f t="shared" si="136"/>
        <v>1.482999999999997</v>
      </c>
      <c r="AL160" s="12">
        <f t="shared" si="137"/>
        <v>2.7119999999999997</v>
      </c>
      <c r="AM160" s="12">
        <f t="shared" si="138"/>
        <v>7.3419999999999845</v>
      </c>
      <c r="AN160" s="12">
        <f t="shared" si="139"/>
        <v>4.1559999999999917</v>
      </c>
      <c r="AO160" s="12">
        <f t="shared" si="140"/>
        <v>9.3160000000000025</v>
      </c>
      <c r="AP160" s="12">
        <f t="shared" si="141"/>
        <v>4.5500000000000114</v>
      </c>
      <c r="AQ160" s="12">
        <f t="shared" si="142"/>
        <v>3.1640000000000015</v>
      </c>
      <c r="AR160" s="12">
        <f t="shared" si="143"/>
        <v>5.8329999999999984</v>
      </c>
      <c r="AS160" s="12">
        <f t="shared" si="144"/>
        <v>1.7900000000000063</v>
      </c>
      <c r="AT160" s="12">
        <f t="shared" si="145"/>
        <v>4.132000000000005</v>
      </c>
      <c r="AU160" s="12">
        <f t="shared" si="146"/>
        <v>17.649000000000001</v>
      </c>
      <c r="AV160" s="12">
        <f t="shared" si="147"/>
        <v>2.5609999999999999</v>
      </c>
      <c r="AW160" s="12">
        <f t="shared" si="148"/>
        <v>0.96900000000000119</v>
      </c>
      <c r="AX160" s="12">
        <f t="shared" si="149"/>
        <v>1.8060000000000116</v>
      </c>
      <c r="AY160" s="195">
        <f t="shared" si="125"/>
        <v>44593</v>
      </c>
      <c r="AZ160" s="11">
        <f t="shared" si="174"/>
        <v>3.843247942132888E-2</v>
      </c>
      <c r="BA160" s="11">
        <f t="shared" si="175"/>
        <v>2.8870121287375872E-2</v>
      </c>
      <c r="BB160" s="11">
        <f t="shared" si="176"/>
        <v>0.10796645702306074</v>
      </c>
      <c r="BC160" s="11">
        <f t="shared" si="177"/>
        <v>3.5907734517529599E-2</v>
      </c>
      <c r="BD160" s="11">
        <f t="shared" si="178"/>
        <v>2.562637548671054E-2</v>
      </c>
      <c r="BE160" s="11">
        <f t="shared" si="179"/>
        <v>5.0129559290285508E-2</v>
      </c>
      <c r="BF160" s="11">
        <f t="shared" si="180"/>
        <v>1.773719985520672E-2</v>
      </c>
      <c r="BG160" s="11">
        <f t="shared" si="181"/>
        <v>4.2343826876068968E-2</v>
      </c>
      <c r="BH160" s="11">
        <f t="shared" si="182"/>
        <v>6.1010647287476738E-2</v>
      </c>
      <c r="BI160" s="11">
        <f t="shared" si="183"/>
        <v>8.2268411598665825E-2</v>
      </c>
      <c r="BJ160" s="11">
        <f t="shared" si="184"/>
        <v>4.140260755464964E-2</v>
      </c>
      <c r="BK160" s="11">
        <f t="shared" si="185"/>
        <v>8.6391437308868557E-2</v>
      </c>
      <c r="BL160" s="11">
        <f t="shared" si="186"/>
        <v>3.1195560729794236E-2</v>
      </c>
      <c r="BM160" s="11">
        <f t="shared" si="187"/>
        <v>4.3509668233544962E-2</v>
      </c>
      <c r="BN160" s="11">
        <f t="shared" si="188"/>
        <v>8.2098825271209819E-2</v>
      </c>
      <c r="BO160" s="11">
        <f t="shared" si="189"/>
        <v>4.2098835111353816E-2</v>
      </c>
      <c r="BP160" s="11">
        <f t="shared" si="190"/>
        <v>2.7990339617300242E-2</v>
      </c>
      <c r="BQ160" s="11">
        <f t="shared" si="191"/>
        <v>7.8148445873526207E-2</v>
      </c>
      <c r="BR160" s="11">
        <f t="shared" si="192"/>
        <v>3.4267554942951417E-2</v>
      </c>
      <c r="BS160" s="11">
        <f t="shared" si="193"/>
        <v>7.3412099138314035E-2</v>
      </c>
      <c r="BT160" s="11">
        <f t="shared" si="194"/>
        <v>3.6443792847113299E-2</v>
      </c>
      <c r="BU160" s="11">
        <f t="shared" si="195"/>
        <v>5.2693304802271523E-2</v>
      </c>
      <c r="BV160" s="11">
        <f t="shared" si="196"/>
        <v>2.8078817733990125E-2</v>
      </c>
      <c r="BW160" s="11">
        <f t="shared" si="173"/>
        <v>1.1692196138856303E-2</v>
      </c>
    </row>
    <row r="161" spans="1:75" ht="18.75" x14ac:dyDescent="0.3">
      <c r="A161" s="195">
        <f t="shared" si="123"/>
        <v>44621</v>
      </c>
      <c r="B161" s="189">
        <v>1935.35</v>
      </c>
      <c r="C161" s="189">
        <v>1463.9839999999999</v>
      </c>
      <c r="D161" s="189">
        <v>31.86</v>
      </c>
      <c r="E161" s="189">
        <v>74.311000000000007</v>
      </c>
      <c r="F161" s="189">
        <v>97.108000000000004</v>
      </c>
      <c r="G161" s="189">
        <v>504.584</v>
      </c>
      <c r="H161" s="189">
        <v>76.822999999999993</v>
      </c>
      <c r="I161" s="189">
        <v>134.089</v>
      </c>
      <c r="J161" s="189">
        <v>25.831</v>
      </c>
      <c r="K161" s="189">
        <v>61.34</v>
      </c>
      <c r="L161" s="189">
        <v>37.753</v>
      </c>
      <c r="M161" s="189">
        <v>35.036000000000001</v>
      </c>
      <c r="N161" s="189">
        <v>248.03</v>
      </c>
      <c r="O161" s="189">
        <v>102.69799999999999</v>
      </c>
      <c r="P161" s="189">
        <v>123.488</v>
      </c>
      <c r="Q161" s="189">
        <v>111.11199999999999</v>
      </c>
      <c r="R161" s="189">
        <v>116.512</v>
      </c>
      <c r="S161" s="189">
        <v>81.775000000000006</v>
      </c>
      <c r="T161" s="189">
        <v>54.387</v>
      </c>
      <c r="U161" s="189">
        <v>60.569000000000003</v>
      </c>
      <c r="V161" s="189">
        <v>506.54599999999999</v>
      </c>
      <c r="W161" s="189">
        <v>52.362000000000002</v>
      </c>
      <c r="X161" s="189">
        <v>35.92</v>
      </c>
      <c r="Y161" s="190">
        <v>158.631</v>
      </c>
      <c r="Z161" s="195">
        <f t="shared" si="124"/>
        <v>44621</v>
      </c>
      <c r="AA161" s="12">
        <f t="shared" si="126"/>
        <v>67.692999999999984</v>
      </c>
      <c r="AB161" s="12">
        <f t="shared" si="127"/>
        <v>43.922000000000025</v>
      </c>
      <c r="AC161" s="12">
        <f t="shared" si="128"/>
        <v>3.7719999999999985</v>
      </c>
      <c r="AD161" s="12">
        <f t="shared" si="129"/>
        <v>3.2040000000000077</v>
      </c>
      <c r="AE161" s="12">
        <f t="shared" si="130"/>
        <v>3.561000000000007</v>
      </c>
      <c r="AF161" s="12">
        <f t="shared" si="131"/>
        <v>20.65300000000002</v>
      </c>
      <c r="AG161" s="12">
        <f t="shared" si="132"/>
        <v>0.98899999999999011</v>
      </c>
      <c r="AH161" s="12">
        <f t="shared" si="133"/>
        <v>5.0349999999999966</v>
      </c>
      <c r="AI161" s="12">
        <f t="shared" si="134"/>
        <v>1.6939999999999991</v>
      </c>
      <c r="AJ161" s="12">
        <f t="shared" si="135"/>
        <v>5.8640000000000043</v>
      </c>
      <c r="AK161" s="12">
        <f t="shared" si="136"/>
        <v>1.6580000000000013</v>
      </c>
      <c r="AL161" s="12">
        <f t="shared" si="137"/>
        <v>3.6159999999999997</v>
      </c>
      <c r="AM161" s="12">
        <f t="shared" si="138"/>
        <v>8.7889999999999873</v>
      </c>
      <c r="AN161" s="12">
        <f t="shared" si="139"/>
        <v>1.9739999999999895</v>
      </c>
      <c r="AO161" s="12">
        <f t="shared" si="140"/>
        <v>8.7319999999999993</v>
      </c>
      <c r="AP161" s="12">
        <f t="shared" si="141"/>
        <v>4.6679999999999922</v>
      </c>
      <c r="AQ161" s="12">
        <f t="shared" si="142"/>
        <v>2.7139999999999986</v>
      </c>
      <c r="AR161" s="12">
        <f t="shared" si="143"/>
        <v>5.9180000000000064</v>
      </c>
      <c r="AS161" s="12">
        <f t="shared" si="144"/>
        <v>1.9770000000000039</v>
      </c>
      <c r="AT161" s="12">
        <f t="shared" si="145"/>
        <v>3.8970000000000056</v>
      </c>
      <c r="AU161" s="12">
        <f t="shared" si="146"/>
        <v>17.855999999999995</v>
      </c>
      <c r="AV161" s="12">
        <f t="shared" si="147"/>
        <v>3.2959999999999994</v>
      </c>
      <c r="AW161" s="12">
        <f t="shared" si="148"/>
        <v>1.2409999999999997</v>
      </c>
      <c r="AX161" s="12">
        <f t="shared" si="149"/>
        <v>1.1800000000000068</v>
      </c>
      <c r="AY161" s="195">
        <f t="shared" si="125"/>
        <v>44621</v>
      </c>
      <c r="AZ161" s="11">
        <f t="shared" si="174"/>
        <v>3.6244877940649678E-2</v>
      </c>
      <c r="BA161" s="11">
        <f t="shared" si="175"/>
        <v>3.092963546662042E-2</v>
      </c>
      <c r="BB161" s="11">
        <f t="shared" si="176"/>
        <v>0.13429222443748223</v>
      </c>
      <c r="BC161" s="11">
        <f t="shared" si="177"/>
        <v>4.5058854965052797E-2</v>
      </c>
      <c r="BD161" s="11">
        <f t="shared" si="178"/>
        <v>3.8066426502186168E-2</v>
      </c>
      <c r="BE161" s="11">
        <f t="shared" si="179"/>
        <v>4.2677571802591796E-2</v>
      </c>
      <c r="BF161" s="11">
        <f t="shared" si="180"/>
        <v>1.3041643589946306E-2</v>
      </c>
      <c r="BG161" s="11">
        <f t="shared" si="181"/>
        <v>3.9014676027089301E-2</v>
      </c>
      <c r="BH161" s="11">
        <f t="shared" si="182"/>
        <v>7.0182707047271808E-2</v>
      </c>
      <c r="BI161" s="11">
        <f t="shared" si="183"/>
        <v>0.10570336722186169</v>
      </c>
      <c r="BJ161" s="11">
        <f t="shared" si="184"/>
        <v>4.5934339936279267E-2</v>
      </c>
      <c r="BK161" s="11">
        <f t="shared" si="185"/>
        <v>0.11508593252705279</v>
      </c>
      <c r="BL161" s="11">
        <f t="shared" si="186"/>
        <v>3.6737014140552748E-2</v>
      </c>
      <c r="BM161" s="11">
        <f t="shared" si="187"/>
        <v>1.9598109685874165E-2</v>
      </c>
      <c r="BN161" s="11">
        <f t="shared" si="188"/>
        <v>7.6091881905957059E-2</v>
      </c>
      <c r="BO161" s="11">
        <f t="shared" si="189"/>
        <v>4.3854045319604573E-2</v>
      </c>
      <c r="BP161" s="11">
        <f t="shared" si="190"/>
        <v>2.384927678869575E-2</v>
      </c>
      <c r="BQ161" s="11">
        <f t="shared" si="191"/>
        <v>7.8015212834675829E-2</v>
      </c>
      <c r="BR161" s="11">
        <f t="shared" si="192"/>
        <v>3.7721808815111668E-2</v>
      </c>
      <c r="BS161" s="11">
        <f t="shared" si="193"/>
        <v>6.8764116318464241E-2</v>
      </c>
      <c r="BT161" s="11">
        <f t="shared" si="194"/>
        <v>3.6538500890134884E-2</v>
      </c>
      <c r="BU161" s="11">
        <f t="shared" si="195"/>
        <v>6.7174825744914957E-2</v>
      </c>
      <c r="BV161" s="11">
        <f t="shared" si="196"/>
        <v>3.578534559820068E-2</v>
      </c>
      <c r="BW161" s="11">
        <f t="shared" si="173"/>
        <v>7.4943950816444005E-3</v>
      </c>
    </row>
    <row r="162" spans="1:75" ht="18.75" x14ac:dyDescent="0.3">
      <c r="A162" s="195">
        <f t="shared" si="123"/>
        <v>44652</v>
      </c>
      <c r="B162" s="189">
        <v>1933.018</v>
      </c>
      <c r="C162" s="189">
        <v>1458.595</v>
      </c>
      <c r="D162" s="189">
        <v>32.232999999999997</v>
      </c>
      <c r="E162" s="189">
        <v>74.804000000000002</v>
      </c>
      <c r="F162" s="189">
        <v>94.378</v>
      </c>
      <c r="G162" s="189">
        <v>504.541</v>
      </c>
      <c r="H162" s="189">
        <v>76.614999999999995</v>
      </c>
      <c r="I162" s="189">
        <v>133.803</v>
      </c>
      <c r="J162" s="189">
        <v>25.914999999999999</v>
      </c>
      <c r="K162" s="189">
        <v>58.875</v>
      </c>
      <c r="L162" s="189">
        <v>37.783999999999999</v>
      </c>
      <c r="M162" s="189">
        <v>32.692</v>
      </c>
      <c r="N162" s="189">
        <v>242.16200000000001</v>
      </c>
      <c r="O162" s="189">
        <v>104.64100000000001</v>
      </c>
      <c r="P162" s="189">
        <v>121.98399999999999</v>
      </c>
      <c r="Q162" s="189">
        <v>105.53700000000001</v>
      </c>
      <c r="R162" s="189">
        <v>113.28400000000001</v>
      </c>
      <c r="S162" s="189">
        <v>81.599999999999994</v>
      </c>
      <c r="T162" s="189">
        <v>54.143000000000001</v>
      </c>
      <c r="U162" s="189">
        <v>59.338999999999999</v>
      </c>
      <c r="V162" s="189">
        <v>508.14699999999999</v>
      </c>
      <c r="W162" s="189">
        <v>53.267000000000003</v>
      </c>
      <c r="X162" s="189">
        <v>36.743000000000002</v>
      </c>
      <c r="Y162" s="190">
        <v>166.34299999999999</v>
      </c>
      <c r="Z162" s="195">
        <f t="shared" si="124"/>
        <v>44652</v>
      </c>
      <c r="AA162" s="12">
        <f t="shared" si="126"/>
        <v>70.365000000000009</v>
      </c>
      <c r="AB162" s="12">
        <f t="shared" si="127"/>
        <v>42.403999999999996</v>
      </c>
      <c r="AC162" s="12">
        <f t="shared" si="128"/>
        <v>3.9709999999999965</v>
      </c>
      <c r="AD162" s="12">
        <f t="shared" si="129"/>
        <v>3.0060000000000002</v>
      </c>
      <c r="AE162" s="12">
        <f t="shared" si="130"/>
        <v>3.3179999999999978</v>
      </c>
      <c r="AF162" s="12">
        <f t="shared" si="131"/>
        <v>19.177999999999997</v>
      </c>
      <c r="AG162" s="12">
        <f t="shared" si="132"/>
        <v>0.54599999999999227</v>
      </c>
      <c r="AH162" s="12">
        <f t="shared" si="133"/>
        <v>4.2669999999999959</v>
      </c>
      <c r="AI162" s="12">
        <f t="shared" si="134"/>
        <v>1.8159999999999989</v>
      </c>
      <c r="AJ162" s="12">
        <f t="shared" si="135"/>
        <v>4.365000000000002</v>
      </c>
      <c r="AK162" s="12">
        <f t="shared" si="136"/>
        <v>1.6319999999999979</v>
      </c>
      <c r="AL162" s="12">
        <f t="shared" si="137"/>
        <v>2.9720000000000013</v>
      </c>
      <c r="AM162" s="12">
        <f t="shared" si="138"/>
        <v>6.2009999999999934</v>
      </c>
      <c r="AN162" s="12">
        <f t="shared" si="139"/>
        <v>0.42200000000001125</v>
      </c>
      <c r="AO162" s="12">
        <f t="shared" si="140"/>
        <v>8.7959999999999923</v>
      </c>
      <c r="AP162" s="12">
        <f t="shared" si="141"/>
        <v>4.4000000000000057</v>
      </c>
      <c r="AQ162" s="12">
        <f t="shared" si="142"/>
        <v>3.5550000000000068</v>
      </c>
      <c r="AR162" s="12">
        <f t="shared" si="143"/>
        <v>5.4969999999999999</v>
      </c>
      <c r="AS162" s="12">
        <f t="shared" si="144"/>
        <v>2.1510000000000034</v>
      </c>
      <c r="AT162" s="12">
        <f t="shared" si="145"/>
        <v>2.634999999999998</v>
      </c>
      <c r="AU162" s="12">
        <f t="shared" si="146"/>
        <v>17.127999999999986</v>
      </c>
      <c r="AV162" s="12">
        <f t="shared" si="147"/>
        <v>3.919000000000004</v>
      </c>
      <c r="AW162" s="12">
        <f t="shared" si="148"/>
        <v>2.0320000000000036</v>
      </c>
      <c r="AX162" s="12">
        <f t="shared" si="149"/>
        <v>1.992999999999995</v>
      </c>
      <c r="AY162" s="195">
        <f t="shared" si="125"/>
        <v>44652</v>
      </c>
      <c r="AZ162" s="11">
        <f t="shared" si="174"/>
        <v>3.7776762499510008E-2</v>
      </c>
      <c r="BA162" s="11">
        <f t="shared" si="175"/>
        <v>2.9942288857929489E-2</v>
      </c>
      <c r="BB162" s="11">
        <f t="shared" si="176"/>
        <v>0.14050668742481065</v>
      </c>
      <c r="BC162" s="11">
        <f t="shared" si="177"/>
        <v>4.1867461489178082E-2</v>
      </c>
      <c r="BD162" s="11">
        <f t="shared" si="178"/>
        <v>3.6437513727212822E-2</v>
      </c>
      <c r="BE162" s="11">
        <f t="shared" si="179"/>
        <v>3.9512694622375388E-2</v>
      </c>
      <c r="BF162" s="11">
        <f t="shared" si="180"/>
        <v>7.1776939357688363E-3</v>
      </c>
      <c r="BG162" s="11">
        <f t="shared" si="181"/>
        <v>3.2940649703557368E-2</v>
      </c>
      <c r="BH162" s="11">
        <f t="shared" si="182"/>
        <v>7.5355823893107576E-2</v>
      </c>
      <c r="BI162" s="11">
        <f t="shared" si="183"/>
        <v>8.0077050082553614E-2</v>
      </c>
      <c r="BJ162" s="11">
        <f t="shared" si="184"/>
        <v>4.5142730692631083E-2</v>
      </c>
      <c r="BK162" s="11">
        <f t="shared" si="185"/>
        <v>0.10000000000000009</v>
      </c>
      <c r="BL162" s="11">
        <f t="shared" si="186"/>
        <v>2.6279766571594365E-2</v>
      </c>
      <c r="BM162" s="11">
        <f t="shared" si="187"/>
        <v>4.0491656991528124E-3</v>
      </c>
      <c r="BN162" s="11">
        <f t="shared" si="188"/>
        <v>7.7711418171537483E-2</v>
      </c>
      <c r="BO162" s="11">
        <f t="shared" si="189"/>
        <v>4.3505344236036247E-2</v>
      </c>
      <c r="BP162" s="11">
        <f t="shared" si="190"/>
        <v>3.2397998705902875E-2</v>
      </c>
      <c r="BQ162" s="11">
        <f t="shared" si="191"/>
        <v>7.2231055280343792E-2</v>
      </c>
      <c r="BR162" s="11">
        <f t="shared" si="192"/>
        <v>4.1371749499923061E-2</v>
      </c>
      <c r="BS162" s="11">
        <f t="shared" si="193"/>
        <v>4.6469384875846398E-2</v>
      </c>
      <c r="BT162" s="11">
        <f t="shared" si="194"/>
        <v>3.4882560552646602E-2</v>
      </c>
      <c r="BU162" s="11">
        <f t="shared" si="195"/>
        <v>7.9415579152144034E-2</v>
      </c>
      <c r="BV162" s="11">
        <f t="shared" si="196"/>
        <v>5.8540520296159748E-2</v>
      </c>
      <c r="BW162" s="11">
        <f t="shared" si="173"/>
        <v>1.212655917249772E-2</v>
      </c>
    </row>
    <row r="163" spans="1:75" ht="18.75" x14ac:dyDescent="0.3">
      <c r="A163" s="195">
        <f t="shared" si="123"/>
        <v>44682</v>
      </c>
      <c r="B163" s="189">
        <v>1936.769</v>
      </c>
      <c r="C163" s="189">
        <v>1465.1389999999999</v>
      </c>
      <c r="D163" s="189">
        <v>32.616999999999997</v>
      </c>
      <c r="E163" s="189">
        <v>75.481999999999999</v>
      </c>
      <c r="F163" s="189">
        <v>93.951999999999998</v>
      </c>
      <c r="G163" s="189">
        <v>505.74099999999999</v>
      </c>
      <c r="H163" s="189">
        <v>77.451999999999998</v>
      </c>
      <c r="I163" s="189">
        <v>134.34899999999999</v>
      </c>
      <c r="J163" s="189">
        <v>26.398</v>
      </c>
      <c r="K163" s="189">
        <v>58.241999999999997</v>
      </c>
      <c r="L163" s="189">
        <v>38.070999999999998</v>
      </c>
      <c r="M163" s="189">
        <v>31.021000000000001</v>
      </c>
      <c r="N163" s="189">
        <v>234.184</v>
      </c>
      <c r="O163" s="189">
        <v>107.782</v>
      </c>
      <c r="P163" s="189">
        <v>121.53400000000001</v>
      </c>
      <c r="Q163" s="189">
        <v>103.136</v>
      </c>
      <c r="R163" s="189">
        <v>113.012</v>
      </c>
      <c r="S163" s="189">
        <v>81.480999999999995</v>
      </c>
      <c r="T163" s="189">
        <v>53.844000000000001</v>
      </c>
      <c r="U163" s="189">
        <v>58.795999999999999</v>
      </c>
      <c r="V163" s="189">
        <v>508.91699999999997</v>
      </c>
      <c r="W163" s="189">
        <v>53.137999999999998</v>
      </c>
      <c r="X163" s="189">
        <v>37.323</v>
      </c>
      <c r="Y163" s="190">
        <v>169.90700000000001</v>
      </c>
      <c r="Z163" s="195">
        <f t="shared" si="124"/>
        <v>44682</v>
      </c>
      <c r="AA163" s="12">
        <f t="shared" si="126"/>
        <v>83.451999999999998</v>
      </c>
      <c r="AB163" s="12">
        <f t="shared" si="127"/>
        <v>53.215999999999894</v>
      </c>
      <c r="AC163" s="12">
        <f t="shared" si="128"/>
        <v>4.4699999999999989</v>
      </c>
      <c r="AD163" s="12">
        <f t="shared" si="129"/>
        <v>3.3780000000000001</v>
      </c>
      <c r="AE163" s="12">
        <f t="shared" si="130"/>
        <v>3.7099999999999937</v>
      </c>
      <c r="AF163" s="12">
        <f t="shared" si="131"/>
        <v>20.988999999999976</v>
      </c>
      <c r="AG163" s="12">
        <f t="shared" si="132"/>
        <v>1.5529999999999973</v>
      </c>
      <c r="AH163" s="12">
        <f t="shared" si="133"/>
        <v>4.453000000000003</v>
      </c>
      <c r="AI163" s="12">
        <f t="shared" si="134"/>
        <v>2.3670000000000009</v>
      </c>
      <c r="AJ163" s="12">
        <f t="shared" si="135"/>
        <v>3.2479999999999976</v>
      </c>
      <c r="AK163" s="12">
        <f t="shared" si="136"/>
        <v>1.894999999999996</v>
      </c>
      <c r="AL163" s="12">
        <f t="shared" si="137"/>
        <v>2.3090000000000011</v>
      </c>
      <c r="AM163" s="12">
        <f t="shared" si="138"/>
        <v>8.6399999999999864</v>
      </c>
      <c r="AN163" s="12">
        <f t="shared" si="139"/>
        <v>1.563999999999993</v>
      </c>
      <c r="AO163" s="12">
        <f t="shared" si="140"/>
        <v>9.1039999999999992</v>
      </c>
      <c r="AP163" s="12">
        <f t="shared" si="141"/>
        <v>4.8979999999999961</v>
      </c>
      <c r="AQ163" s="12">
        <f t="shared" si="142"/>
        <v>4.4260000000000019</v>
      </c>
      <c r="AR163" s="12">
        <f t="shared" si="143"/>
        <v>6.1490000000000009</v>
      </c>
      <c r="AS163" s="12">
        <f t="shared" si="144"/>
        <v>2.0030000000000001</v>
      </c>
      <c r="AT163" s="12">
        <f t="shared" si="145"/>
        <v>2.2419999999999973</v>
      </c>
      <c r="AU163" s="12">
        <f t="shared" si="146"/>
        <v>18.803999999999974</v>
      </c>
      <c r="AV163" s="12">
        <f t="shared" si="147"/>
        <v>4.0970000000000013</v>
      </c>
      <c r="AW163" s="12">
        <f t="shared" si="148"/>
        <v>3.1300000000000026</v>
      </c>
      <c r="AX163" s="12">
        <f t="shared" si="149"/>
        <v>-0.34099999999997976</v>
      </c>
      <c r="AY163" s="195">
        <f t="shared" si="125"/>
        <v>44682</v>
      </c>
      <c r="AZ163" s="11">
        <f t="shared" si="174"/>
        <v>4.5028454387457728E-2</v>
      </c>
      <c r="BA163" s="11">
        <f t="shared" si="175"/>
        <v>3.7690440626011457E-2</v>
      </c>
      <c r="BB163" s="11">
        <f t="shared" si="176"/>
        <v>0.15880910931893277</v>
      </c>
      <c r="BC163" s="11">
        <f t="shared" si="177"/>
        <v>4.6848995894818612E-2</v>
      </c>
      <c r="BD163" s="11">
        <f t="shared" si="178"/>
        <v>4.1111677489417353E-2</v>
      </c>
      <c r="BE163" s="11">
        <f t="shared" si="179"/>
        <v>4.3298428887348583E-2</v>
      </c>
      <c r="BF163" s="11">
        <f t="shared" si="180"/>
        <v>2.0461402653526362E-2</v>
      </c>
      <c r="BG163" s="11">
        <f t="shared" si="181"/>
        <v>3.4281271170782723E-2</v>
      </c>
      <c r="BH163" s="11">
        <f t="shared" si="182"/>
        <v>9.8497773708959402E-2</v>
      </c>
      <c r="BI163" s="11">
        <f t="shared" si="183"/>
        <v>5.9060988471469678E-2</v>
      </c>
      <c r="BJ163" s="11">
        <f t="shared" si="184"/>
        <v>5.238279522335243E-2</v>
      </c>
      <c r="BK163" s="11">
        <f t="shared" si="185"/>
        <v>8.0419336862635804E-2</v>
      </c>
      <c r="BL163" s="11">
        <f t="shared" si="186"/>
        <v>3.8307381264852891E-2</v>
      </c>
      <c r="BM163" s="11">
        <f t="shared" si="187"/>
        <v>1.4724434653260232E-2</v>
      </c>
      <c r="BN163" s="11">
        <f t="shared" si="188"/>
        <v>8.0974828782353514E-2</v>
      </c>
      <c r="BO163" s="11">
        <f t="shared" si="189"/>
        <v>4.9858506891427012E-2</v>
      </c>
      <c r="BP163" s="11">
        <f t="shared" si="190"/>
        <v>4.0760319009817136E-2</v>
      </c>
      <c r="BQ163" s="11">
        <f t="shared" si="191"/>
        <v>8.1625338501566391E-2</v>
      </c>
      <c r="BR163" s="11">
        <f t="shared" si="192"/>
        <v>3.8637371964275413E-2</v>
      </c>
      <c r="BS163" s="11">
        <f t="shared" si="193"/>
        <v>3.9643526541005114E-2</v>
      </c>
      <c r="BT163" s="11">
        <f t="shared" si="194"/>
        <v>3.8366662381940531E-2</v>
      </c>
      <c r="BU163" s="11">
        <f t="shared" si="195"/>
        <v>8.3542342121897928E-2</v>
      </c>
      <c r="BV163" s="11">
        <f t="shared" si="196"/>
        <v>9.1539203930629087E-2</v>
      </c>
      <c r="BW163" s="11">
        <f t="shared" si="173"/>
        <v>-2.0029603871997148E-3</v>
      </c>
    </row>
    <row r="164" spans="1:75" ht="18.75" x14ac:dyDescent="0.3">
      <c r="A164" s="195">
        <f t="shared" si="123"/>
        <v>44713</v>
      </c>
      <c r="B164" s="189">
        <v>1932.9849999999999</v>
      </c>
      <c r="C164" s="189">
        <v>1470.1369999999999</v>
      </c>
      <c r="D164" s="189">
        <v>32.832000000000001</v>
      </c>
      <c r="E164" s="189">
        <v>76.331000000000003</v>
      </c>
      <c r="F164" s="189">
        <v>96.257000000000005</v>
      </c>
      <c r="G164" s="189">
        <v>507.96199999999999</v>
      </c>
      <c r="H164" s="189">
        <v>77.522999999999996</v>
      </c>
      <c r="I164" s="189">
        <v>135.154</v>
      </c>
      <c r="J164" s="189">
        <v>26.859000000000002</v>
      </c>
      <c r="K164" s="189">
        <v>59.182000000000002</v>
      </c>
      <c r="L164" s="189">
        <v>38.279000000000003</v>
      </c>
      <c r="M164" s="189">
        <v>30.431000000000001</v>
      </c>
      <c r="N164" s="189">
        <v>235.99700000000001</v>
      </c>
      <c r="O164" s="189">
        <v>109.836</v>
      </c>
      <c r="P164" s="189">
        <v>122.107</v>
      </c>
      <c r="Q164" s="189">
        <v>103.652</v>
      </c>
      <c r="R164" s="189">
        <v>114.54600000000001</v>
      </c>
      <c r="S164" s="189">
        <v>81.55</v>
      </c>
      <c r="T164" s="189">
        <v>53.725999999999999</v>
      </c>
      <c r="U164" s="189">
        <v>58.44</v>
      </c>
      <c r="V164" s="189">
        <v>509.49</v>
      </c>
      <c r="W164" s="189">
        <v>53.786000000000001</v>
      </c>
      <c r="X164" s="189">
        <v>37.927999999999997</v>
      </c>
      <c r="Y164" s="190">
        <v>169.46600000000001</v>
      </c>
      <c r="Z164" s="195">
        <f t="shared" si="124"/>
        <v>44713</v>
      </c>
      <c r="AA164" s="12">
        <f t="shared" si="126"/>
        <v>82.138999999999896</v>
      </c>
      <c r="AB164" s="12">
        <f t="shared" si="127"/>
        <v>58.42899999999986</v>
      </c>
      <c r="AC164" s="12">
        <f t="shared" si="128"/>
        <v>4.6950000000000003</v>
      </c>
      <c r="AD164" s="12">
        <f t="shared" si="129"/>
        <v>3.8050000000000068</v>
      </c>
      <c r="AE164" s="12">
        <f t="shared" si="130"/>
        <v>3.1970000000000027</v>
      </c>
      <c r="AF164" s="12">
        <f t="shared" si="131"/>
        <v>24.149000000000001</v>
      </c>
      <c r="AG164" s="12">
        <f t="shared" si="132"/>
        <v>1.789999999999992</v>
      </c>
      <c r="AH164" s="12">
        <f t="shared" si="133"/>
        <v>5.4369999999999834</v>
      </c>
      <c r="AI164" s="12">
        <f t="shared" si="134"/>
        <v>2.8200000000000003</v>
      </c>
      <c r="AJ164" s="12">
        <f t="shared" si="135"/>
        <v>3.9610000000000056</v>
      </c>
      <c r="AK164" s="12">
        <f t="shared" si="136"/>
        <v>2.0620000000000047</v>
      </c>
      <c r="AL164" s="12">
        <f t="shared" si="137"/>
        <v>2.1750000000000007</v>
      </c>
      <c r="AM164" s="12">
        <f t="shared" si="138"/>
        <v>10.599000000000018</v>
      </c>
      <c r="AN164" s="12">
        <f t="shared" si="139"/>
        <v>4.0519999999999925</v>
      </c>
      <c r="AO164" s="12">
        <f t="shared" si="140"/>
        <v>9.5810000000000031</v>
      </c>
      <c r="AP164" s="12">
        <f t="shared" si="141"/>
        <v>5.7620000000000005</v>
      </c>
      <c r="AQ164" s="12">
        <f t="shared" si="142"/>
        <v>5.0030000000000001</v>
      </c>
      <c r="AR164" s="12">
        <f t="shared" si="143"/>
        <v>6.6869999999999976</v>
      </c>
      <c r="AS164" s="12">
        <f t="shared" si="144"/>
        <v>2.3699999999999974</v>
      </c>
      <c r="AT164" s="12">
        <f t="shared" si="145"/>
        <v>1.7859999999999943</v>
      </c>
      <c r="AU164" s="12">
        <f t="shared" si="146"/>
        <v>20.828000000000031</v>
      </c>
      <c r="AV164" s="12">
        <f t="shared" si="147"/>
        <v>4.2970000000000041</v>
      </c>
      <c r="AW164" s="12">
        <f t="shared" si="148"/>
        <v>3.9809999999999945</v>
      </c>
      <c r="AX164" s="12">
        <f t="shared" si="149"/>
        <v>-2.6819999999999879</v>
      </c>
      <c r="AY164" s="195">
        <f t="shared" si="125"/>
        <v>44713</v>
      </c>
      <c r="AZ164" s="11">
        <f t="shared" si="174"/>
        <v>4.4379164987254471E-2</v>
      </c>
      <c r="BA164" s="11">
        <f t="shared" si="175"/>
        <v>4.1388870786309706E-2</v>
      </c>
      <c r="BB164" s="11">
        <f t="shared" si="176"/>
        <v>0.16686213882076983</v>
      </c>
      <c r="BC164" s="11">
        <f t="shared" si="177"/>
        <v>5.2463943964923043E-2</v>
      </c>
      <c r="BD164" s="11">
        <f t="shared" si="178"/>
        <v>3.4354180098860931E-2</v>
      </c>
      <c r="BE164" s="11">
        <f t="shared" si="179"/>
        <v>4.9913913020113165E-2</v>
      </c>
      <c r="BF164" s="11">
        <f t="shared" si="180"/>
        <v>2.3635667410507821E-2</v>
      </c>
      <c r="BG164" s="11">
        <f t="shared" si="181"/>
        <v>4.1914321176098612E-2</v>
      </c>
      <c r="BH164" s="11">
        <f t="shared" si="182"/>
        <v>0.11730937227006111</v>
      </c>
      <c r="BI164" s="11">
        <f t="shared" si="183"/>
        <v>7.1729957805907185E-2</v>
      </c>
      <c r="BJ164" s="11">
        <f t="shared" si="184"/>
        <v>5.6934588729049995E-2</v>
      </c>
      <c r="BK164" s="11">
        <f t="shared" si="185"/>
        <v>7.6974801812004445E-2</v>
      </c>
      <c r="BL164" s="11">
        <f t="shared" si="186"/>
        <v>4.7023487342390036E-2</v>
      </c>
      <c r="BM164" s="11">
        <f t="shared" si="187"/>
        <v>3.8304469484988113E-2</v>
      </c>
      <c r="BN164" s="11">
        <f t="shared" si="188"/>
        <v>8.5144766542843531E-2</v>
      </c>
      <c r="BO164" s="11">
        <f t="shared" si="189"/>
        <v>5.8861987945653338E-2</v>
      </c>
      <c r="BP164" s="11">
        <f t="shared" si="190"/>
        <v>4.5671562765306817E-2</v>
      </c>
      <c r="BQ164" s="11">
        <f t="shared" si="191"/>
        <v>8.9323163645592674E-2</v>
      </c>
      <c r="BR164" s="11">
        <f t="shared" si="192"/>
        <v>4.6148453929433675E-2</v>
      </c>
      <c r="BS164" s="11">
        <f t="shared" si="193"/>
        <v>3.1524693755074606E-2</v>
      </c>
      <c r="BT164" s="11">
        <f t="shared" si="194"/>
        <v>4.2622507991208813E-2</v>
      </c>
      <c r="BU164" s="11">
        <f t="shared" si="195"/>
        <v>8.6827375780476501E-2</v>
      </c>
      <c r="BV164" s="11">
        <f t="shared" si="196"/>
        <v>0.11727104015082324</v>
      </c>
      <c r="BW164" s="11">
        <f t="shared" si="173"/>
        <v>-1.5579617538397095E-2</v>
      </c>
    </row>
    <row r="165" spans="1:75" ht="18.75" x14ac:dyDescent="0.3">
      <c r="A165" s="195">
        <f t="shared" si="123"/>
        <v>44743</v>
      </c>
      <c r="B165" s="189">
        <v>1942.675</v>
      </c>
      <c r="C165" s="189">
        <v>1478.192</v>
      </c>
      <c r="D165" s="189">
        <v>33.408999999999999</v>
      </c>
      <c r="E165" s="189">
        <v>77.084999999999994</v>
      </c>
      <c r="F165" s="189">
        <v>97.037000000000006</v>
      </c>
      <c r="G165" s="189">
        <v>512.20699999999999</v>
      </c>
      <c r="H165" s="189">
        <v>77.847999999999999</v>
      </c>
      <c r="I165" s="189">
        <v>135.96100000000001</v>
      </c>
      <c r="J165" s="189">
        <v>27.292000000000002</v>
      </c>
      <c r="K165" s="189">
        <v>59.78</v>
      </c>
      <c r="L165" s="189">
        <v>38.798000000000002</v>
      </c>
      <c r="M165" s="189">
        <v>29.728999999999999</v>
      </c>
      <c r="N165" s="189">
        <v>237.11</v>
      </c>
      <c r="O165" s="189">
        <v>111.634</v>
      </c>
      <c r="P165" s="189">
        <v>123.527</v>
      </c>
      <c r="Q165" s="189">
        <v>105.999</v>
      </c>
      <c r="R165" s="189">
        <v>115.78400000000001</v>
      </c>
      <c r="S165" s="189">
        <v>81.319000000000003</v>
      </c>
      <c r="T165" s="189">
        <v>53.793999999999997</v>
      </c>
      <c r="U165" s="189">
        <v>58.177999999999997</v>
      </c>
      <c r="V165" s="189">
        <v>511.17899999999997</v>
      </c>
      <c r="W165" s="189">
        <v>54.685000000000002</v>
      </c>
      <c r="X165" s="189">
        <v>38.332999999999998</v>
      </c>
      <c r="Y165" s="190">
        <v>168.84700000000001</v>
      </c>
      <c r="Z165" s="195">
        <f t="shared" si="124"/>
        <v>44743</v>
      </c>
      <c r="AA165" s="12">
        <f t="shared" si="126"/>
        <v>92.576999999999998</v>
      </c>
      <c r="AB165" s="12">
        <f t="shared" si="127"/>
        <v>62.078999999999951</v>
      </c>
      <c r="AC165" s="12">
        <f t="shared" si="128"/>
        <v>5.6020000000000003</v>
      </c>
      <c r="AD165" s="12">
        <f t="shared" si="129"/>
        <v>4.907999999999987</v>
      </c>
      <c r="AE165" s="12">
        <f t="shared" si="130"/>
        <v>3.375</v>
      </c>
      <c r="AF165" s="12">
        <f t="shared" si="131"/>
        <v>27.170999999999992</v>
      </c>
      <c r="AG165" s="12">
        <f t="shared" si="132"/>
        <v>1.945999999999998</v>
      </c>
      <c r="AH165" s="12">
        <f t="shared" si="133"/>
        <v>5.4440000000000168</v>
      </c>
      <c r="AI165" s="12">
        <f t="shared" si="134"/>
        <v>3.0950000000000024</v>
      </c>
      <c r="AJ165" s="12">
        <f t="shared" si="135"/>
        <v>4.0080000000000027</v>
      </c>
      <c r="AK165" s="12">
        <f t="shared" si="136"/>
        <v>2.9130000000000038</v>
      </c>
      <c r="AL165" s="12">
        <f t="shared" si="137"/>
        <v>2.84</v>
      </c>
      <c r="AM165" s="12">
        <f t="shared" si="138"/>
        <v>11.461000000000013</v>
      </c>
      <c r="AN165" s="12">
        <f t="shared" si="139"/>
        <v>5.9689999999999941</v>
      </c>
      <c r="AO165" s="12">
        <f t="shared" si="140"/>
        <v>10.037000000000006</v>
      </c>
      <c r="AP165" s="12">
        <f t="shared" si="141"/>
        <v>7.7740000000000009</v>
      </c>
      <c r="AQ165" s="12">
        <f t="shared" si="142"/>
        <v>6.2400000000000091</v>
      </c>
      <c r="AR165" s="12">
        <f t="shared" si="143"/>
        <v>6.3320000000000078</v>
      </c>
      <c r="AS165" s="12">
        <f t="shared" si="144"/>
        <v>2.715999999999994</v>
      </c>
      <c r="AT165" s="12">
        <f t="shared" si="145"/>
        <v>1.6069999999999993</v>
      </c>
      <c r="AU165" s="12">
        <f t="shared" si="146"/>
        <v>21.981999999999971</v>
      </c>
      <c r="AV165" s="12">
        <f t="shared" si="147"/>
        <v>4.8120000000000047</v>
      </c>
      <c r="AW165" s="12">
        <f t="shared" si="148"/>
        <v>4.3010000000000019</v>
      </c>
      <c r="AX165" s="12">
        <f t="shared" si="149"/>
        <v>-3.3100000000000023</v>
      </c>
      <c r="AY165" s="195">
        <f t="shared" si="125"/>
        <v>44743</v>
      </c>
      <c r="AZ165" s="11">
        <f t="shared" si="174"/>
        <v>5.0038970908568015E-2</v>
      </c>
      <c r="BA165" s="11">
        <f t="shared" si="175"/>
        <v>4.3837603355099342E-2</v>
      </c>
      <c r="BB165" s="11">
        <f t="shared" si="176"/>
        <v>0.2014600640126587</v>
      </c>
      <c r="BC165" s="11">
        <f t="shared" si="177"/>
        <v>6.7999501226152281E-2</v>
      </c>
      <c r="BD165" s="11">
        <f t="shared" si="178"/>
        <v>3.6033823749225924E-2</v>
      </c>
      <c r="BE165" s="11">
        <f t="shared" si="179"/>
        <v>5.6018522336486409E-2</v>
      </c>
      <c r="BF165" s="11">
        <f t="shared" si="180"/>
        <v>2.5638323100840577E-2</v>
      </c>
      <c r="BG165" s="11">
        <f t="shared" si="181"/>
        <v>4.1711041473524668E-2</v>
      </c>
      <c r="BH165" s="11">
        <f t="shared" si="182"/>
        <v>0.12790841839897515</v>
      </c>
      <c r="BI165" s="11">
        <f t="shared" si="183"/>
        <v>7.1864017786703149E-2</v>
      </c>
      <c r="BJ165" s="11">
        <f t="shared" si="184"/>
        <v>8.1175978821234507E-2</v>
      </c>
      <c r="BK165" s="11">
        <f t="shared" si="185"/>
        <v>0.10561939826694933</v>
      </c>
      <c r="BL165" s="11">
        <f t="shared" si="186"/>
        <v>5.0791273172050344E-2</v>
      </c>
      <c r="BM165" s="11">
        <f t="shared" si="187"/>
        <v>5.6489849997634067E-2</v>
      </c>
      <c r="BN165" s="11">
        <f t="shared" si="188"/>
        <v>8.8439510088994755E-2</v>
      </c>
      <c r="BO165" s="11">
        <f t="shared" si="189"/>
        <v>7.9144820565029361E-2</v>
      </c>
      <c r="BP165" s="11">
        <f t="shared" si="190"/>
        <v>5.6963411962316579E-2</v>
      </c>
      <c r="BQ165" s="11">
        <f t="shared" si="191"/>
        <v>8.4441303159214387E-2</v>
      </c>
      <c r="BR165" s="11">
        <f t="shared" si="192"/>
        <v>5.3173577665531102E-2</v>
      </c>
      <c r="BS165" s="11">
        <f t="shared" si="193"/>
        <v>2.8406780859451031E-2</v>
      </c>
      <c r="BT165" s="11">
        <f t="shared" si="194"/>
        <v>4.493486264224833E-2</v>
      </c>
      <c r="BU165" s="11">
        <f t="shared" si="195"/>
        <v>9.6485072083091206E-2</v>
      </c>
      <c r="BV165" s="11">
        <f t="shared" si="196"/>
        <v>0.1263810531264693</v>
      </c>
      <c r="BW165" s="11">
        <f t="shared" si="173"/>
        <v>-1.922663615188458E-2</v>
      </c>
    </row>
    <row r="166" spans="1:75" ht="18.75" x14ac:dyDescent="0.3">
      <c r="A166" s="195">
        <f t="shared" si="123"/>
        <v>44774</v>
      </c>
      <c r="B166" s="189">
        <v>1948.0440000000001</v>
      </c>
      <c r="C166" s="189">
        <v>1483.633</v>
      </c>
      <c r="D166" s="189">
        <v>33.377000000000002</v>
      </c>
      <c r="E166" s="189">
        <v>77.036000000000001</v>
      </c>
      <c r="F166" s="189">
        <v>97.82</v>
      </c>
      <c r="G166" s="189">
        <v>513.35799999999995</v>
      </c>
      <c r="H166" s="189">
        <v>78.757000000000005</v>
      </c>
      <c r="I166" s="189">
        <v>136.28800000000001</v>
      </c>
      <c r="J166" s="189">
        <v>27.53</v>
      </c>
      <c r="K166" s="189">
        <v>61.743000000000002</v>
      </c>
      <c r="L166" s="189">
        <v>38.863999999999997</v>
      </c>
      <c r="M166" s="189">
        <v>29.524000000000001</v>
      </c>
      <c r="N166" s="189">
        <v>238.37700000000001</v>
      </c>
      <c r="O166" s="189">
        <v>110.92700000000001</v>
      </c>
      <c r="P166" s="189">
        <v>124.349</v>
      </c>
      <c r="Q166" s="189">
        <v>106.477</v>
      </c>
      <c r="R166" s="189">
        <v>116.89700000000001</v>
      </c>
      <c r="S166" s="189">
        <v>81.457999999999998</v>
      </c>
      <c r="T166" s="189">
        <v>54.12</v>
      </c>
      <c r="U166" s="189">
        <v>58.54</v>
      </c>
      <c r="V166" s="189">
        <v>511.64299999999997</v>
      </c>
      <c r="W166" s="189">
        <v>54.792000000000002</v>
      </c>
      <c r="X166" s="189">
        <v>37.414999999999999</v>
      </c>
      <c r="Y166" s="190">
        <v>166.87</v>
      </c>
      <c r="Z166" s="195">
        <f t="shared" si="124"/>
        <v>44774</v>
      </c>
      <c r="AA166" s="12">
        <f t="shared" si="126"/>
        <v>93.363000000000056</v>
      </c>
      <c r="AB166" s="12">
        <f t="shared" si="127"/>
        <v>63.144000000000005</v>
      </c>
      <c r="AC166" s="12">
        <f t="shared" si="128"/>
        <v>5.088000000000001</v>
      </c>
      <c r="AD166" s="12">
        <f t="shared" si="129"/>
        <v>4.8619999999999948</v>
      </c>
      <c r="AE166" s="12">
        <f t="shared" si="130"/>
        <v>3.4959999999999951</v>
      </c>
      <c r="AF166" s="12">
        <f t="shared" si="131"/>
        <v>26.700999999999965</v>
      </c>
      <c r="AG166" s="12">
        <f t="shared" si="132"/>
        <v>2.2520000000000095</v>
      </c>
      <c r="AH166" s="12">
        <f t="shared" si="133"/>
        <v>4.6020000000000039</v>
      </c>
      <c r="AI166" s="12">
        <f t="shared" si="134"/>
        <v>2.995000000000001</v>
      </c>
      <c r="AJ166" s="12">
        <f t="shared" si="135"/>
        <v>4.0530000000000044</v>
      </c>
      <c r="AK166" s="12">
        <f t="shared" si="136"/>
        <v>3.0069999999999979</v>
      </c>
      <c r="AL166" s="12">
        <f t="shared" si="137"/>
        <v>3.304000000000002</v>
      </c>
      <c r="AM166" s="12">
        <f t="shared" si="138"/>
        <v>11.945999999999998</v>
      </c>
      <c r="AN166" s="12">
        <f t="shared" si="139"/>
        <v>6.6920000000000073</v>
      </c>
      <c r="AO166" s="12">
        <f t="shared" si="140"/>
        <v>9.9500000000000028</v>
      </c>
      <c r="AP166" s="12">
        <f t="shared" si="141"/>
        <v>7.929000000000002</v>
      </c>
      <c r="AQ166" s="12">
        <f t="shared" si="142"/>
        <v>6.0910000000000082</v>
      </c>
      <c r="AR166" s="12">
        <f t="shared" si="143"/>
        <v>6.1410000000000053</v>
      </c>
      <c r="AS166" s="12">
        <f t="shared" si="144"/>
        <v>2.7119999999999962</v>
      </c>
      <c r="AT166" s="12">
        <f t="shared" si="145"/>
        <v>1.6529999999999987</v>
      </c>
      <c r="AU166" s="12">
        <f t="shared" si="146"/>
        <v>20.013999999999953</v>
      </c>
      <c r="AV166" s="12">
        <f t="shared" si="147"/>
        <v>4.8440000000000012</v>
      </c>
      <c r="AW166" s="12">
        <f t="shared" si="148"/>
        <v>3.2409999999999997</v>
      </c>
      <c r="AX166" s="12">
        <f t="shared" si="149"/>
        <v>-4.0679999999999836</v>
      </c>
      <c r="AY166" s="195">
        <f t="shared" si="125"/>
        <v>44774</v>
      </c>
      <c r="AZ166" s="11">
        <f t="shared" si="174"/>
        <v>5.0339114920571193E-2</v>
      </c>
      <c r="BA166" s="11">
        <f t="shared" si="175"/>
        <v>4.4452297765065429E-2</v>
      </c>
      <c r="BB166" s="11">
        <f t="shared" si="176"/>
        <v>0.17985789529499097</v>
      </c>
      <c r="BC166" s="11">
        <f t="shared" si="177"/>
        <v>6.7364979078338383E-2</v>
      </c>
      <c r="BD166" s="11">
        <f t="shared" si="178"/>
        <v>3.706373775497207E-2</v>
      </c>
      <c r="BE166" s="11">
        <f t="shared" si="179"/>
        <v>5.4866158300404422E-2</v>
      </c>
      <c r="BF166" s="11">
        <f t="shared" si="180"/>
        <v>2.9435984576171581E-2</v>
      </c>
      <c r="BG166" s="11">
        <f t="shared" si="181"/>
        <v>3.4946767310116478E-2</v>
      </c>
      <c r="BH166" s="11">
        <f t="shared" si="182"/>
        <v>0.12207051151416337</v>
      </c>
      <c r="BI166" s="11">
        <f t="shared" si="183"/>
        <v>7.0254810192407868E-2</v>
      </c>
      <c r="BJ166" s="11">
        <f t="shared" si="184"/>
        <v>8.386089187606327E-2</v>
      </c>
      <c r="BK166" s="11">
        <f t="shared" si="185"/>
        <v>0.12601067887109085</v>
      </c>
      <c r="BL166" s="11">
        <f t="shared" si="186"/>
        <v>5.2757793764987904E-2</v>
      </c>
      <c r="BM166" s="11">
        <f t="shared" si="187"/>
        <v>6.4201084088837845E-2</v>
      </c>
      <c r="BN166" s="11">
        <f t="shared" si="188"/>
        <v>8.6976284757734001E-2</v>
      </c>
      <c r="BO166" s="11">
        <f t="shared" si="189"/>
        <v>8.0458253845841599E-2</v>
      </c>
      <c r="BP166" s="11">
        <f t="shared" si="190"/>
        <v>5.4969947475768555E-2</v>
      </c>
      <c r="BQ166" s="11">
        <f t="shared" si="191"/>
        <v>8.1535377139291265E-2</v>
      </c>
      <c r="BR166" s="11">
        <f t="shared" si="192"/>
        <v>5.2754435107376318E-2</v>
      </c>
      <c r="BS166" s="11">
        <f t="shared" si="193"/>
        <v>2.9057605428305155E-2</v>
      </c>
      <c r="BT166" s="11">
        <f t="shared" si="194"/>
        <v>4.070955944421506E-2</v>
      </c>
      <c r="BU166" s="11">
        <f t="shared" si="195"/>
        <v>9.6980860094498356E-2</v>
      </c>
      <c r="BV166" s="11">
        <f t="shared" si="196"/>
        <v>9.483818107333053E-2</v>
      </c>
      <c r="BW166" s="11">
        <f t="shared" si="173"/>
        <v>-2.3798102235898289E-2</v>
      </c>
    </row>
    <row r="167" spans="1:75" ht="18.75" x14ac:dyDescent="0.3">
      <c r="A167" s="195">
        <f t="shared" si="123"/>
        <v>44805</v>
      </c>
      <c r="B167" s="189">
        <v>1953.836</v>
      </c>
      <c r="C167" s="189">
        <v>1492.0260000000001</v>
      </c>
      <c r="D167" s="189">
        <v>33.905999999999999</v>
      </c>
      <c r="E167" s="189">
        <v>78.031999999999996</v>
      </c>
      <c r="F167" s="189">
        <v>97.494</v>
      </c>
      <c r="G167" s="189">
        <v>515.97799999999995</v>
      </c>
      <c r="H167" s="189">
        <v>79.674999999999997</v>
      </c>
      <c r="I167" s="189">
        <v>137.87299999999999</v>
      </c>
      <c r="J167" s="189">
        <v>27.956</v>
      </c>
      <c r="K167" s="189">
        <v>63.11</v>
      </c>
      <c r="L167" s="189">
        <v>39.017000000000003</v>
      </c>
      <c r="M167" s="189">
        <v>29.437000000000001</v>
      </c>
      <c r="N167" s="189">
        <v>238.80199999999999</v>
      </c>
      <c r="O167" s="189">
        <v>108.485</v>
      </c>
      <c r="P167" s="189">
        <v>125.324</v>
      </c>
      <c r="Q167" s="189">
        <v>106.45399999999999</v>
      </c>
      <c r="R167" s="189">
        <v>119.51300000000001</v>
      </c>
      <c r="S167" s="189">
        <v>81.896000000000001</v>
      </c>
      <c r="T167" s="189">
        <v>54.332999999999998</v>
      </c>
      <c r="U167" s="189">
        <v>59.17</v>
      </c>
      <c r="V167" s="189">
        <v>513.553</v>
      </c>
      <c r="W167" s="189">
        <v>54.991</v>
      </c>
      <c r="X167" s="189">
        <v>38.082000000000001</v>
      </c>
      <c r="Y167" s="190">
        <v>163.24600000000001</v>
      </c>
      <c r="Z167" s="195">
        <f t="shared" si="124"/>
        <v>44805</v>
      </c>
      <c r="AA167" s="12">
        <f t="shared" si="126"/>
        <v>89.730000000000018</v>
      </c>
      <c r="AB167" s="12">
        <f t="shared" si="127"/>
        <v>68.440000000000055</v>
      </c>
      <c r="AC167" s="12">
        <f t="shared" si="128"/>
        <v>5.1989999999999981</v>
      </c>
      <c r="AD167" s="12">
        <f t="shared" si="129"/>
        <v>5.6529999999999916</v>
      </c>
      <c r="AE167" s="12">
        <f t="shared" si="130"/>
        <v>3.2909999999999968</v>
      </c>
      <c r="AF167" s="12">
        <f t="shared" si="131"/>
        <v>27.874999999999943</v>
      </c>
      <c r="AG167" s="12">
        <f t="shared" si="132"/>
        <v>2.4009999999999962</v>
      </c>
      <c r="AH167" s="12">
        <f t="shared" si="133"/>
        <v>3.6979999999999791</v>
      </c>
      <c r="AI167" s="12">
        <f t="shared" si="134"/>
        <v>3.3789999999999978</v>
      </c>
      <c r="AJ167" s="12">
        <f t="shared" si="135"/>
        <v>3.6880000000000024</v>
      </c>
      <c r="AK167" s="12">
        <f t="shared" si="136"/>
        <v>3.1480000000000032</v>
      </c>
      <c r="AL167" s="12">
        <f t="shared" si="137"/>
        <v>3.1280000000000001</v>
      </c>
      <c r="AM167" s="12">
        <f t="shared" si="138"/>
        <v>13.09099999999998</v>
      </c>
      <c r="AN167" s="12">
        <f t="shared" si="139"/>
        <v>7.1490000000000009</v>
      </c>
      <c r="AO167" s="12">
        <f t="shared" si="140"/>
        <v>10.510000000000005</v>
      </c>
      <c r="AP167" s="12">
        <f t="shared" si="141"/>
        <v>7.1089999999999947</v>
      </c>
      <c r="AQ167" s="12">
        <f t="shared" si="142"/>
        <v>6.5880000000000081</v>
      </c>
      <c r="AR167" s="12">
        <f t="shared" si="143"/>
        <v>5.9230000000000018</v>
      </c>
      <c r="AS167" s="12">
        <f t="shared" si="144"/>
        <v>3.0109999999999957</v>
      </c>
      <c r="AT167" s="12">
        <f t="shared" si="145"/>
        <v>1.5790000000000006</v>
      </c>
      <c r="AU167" s="12">
        <f t="shared" si="146"/>
        <v>19.663000000000011</v>
      </c>
      <c r="AV167" s="12">
        <f t="shared" si="147"/>
        <v>4.8560000000000016</v>
      </c>
      <c r="AW167" s="12">
        <f t="shared" si="148"/>
        <v>3.222999999999999</v>
      </c>
      <c r="AX167" s="12">
        <f t="shared" si="149"/>
        <v>-4.921999999999997</v>
      </c>
      <c r="AY167" s="195">
        <f t="shared" si="125"/>
        <v>44805</v>
      </c>
      <c r="AZ167" s="11">
        <f t="shared" si="174"/>
        <v>4.8135674688027486E-2</v>
      </c>
      <c r="BA167" s="11">
        <f t="shared" si="175"/>
        <v>4.8075774839033247E-2</v>
      </c>
      <c r="BB167" s="11">
        <f t="shared" si="176"/>
        <v>0.18110565367331999</v>
      </c>
      <c r="BC167" s="11">
        <f t="shared" si="177"/>
        <v>7.8102764614045306E-2</v>
      </c>
      <c r="BD167" s="11">
        <f t="shared" si="178"/>
        <v>3.4935193146715005E-2</v>
      </c>
      <c r="BE167" s="11">
        <f t="shared" si="179"/>
        <v>5.7108847927588968E-2</v>
      </c>
      <c r="BF167" s="11">
        <f t="shared" si="180"/>
        <v>3.1071252944069094E-2</v>
      </c>
      <c r="BG167" s="11">
        <f t="shared" si="181"/>
        <v>2.7561021054592683E-2</v>
      </c>
      <c r="BH167" s="11">
        <f t="shared" si="182"/>
        <v>0.13748626764861438</v>
      </c>
      <c r="BI167" s="11">
        <f t="shared" si="183"/>
        <v>6.2064555215240125E-2</v>
      </c>
      <c r="BJ167" s="11">
        <f t="shared" si="184"/>
        <v>8.7763807187264842E-2</v>
      </c>
      <c r="BK167" s="11">
        <f t="shared" si="185"/>
        <v>0.11889467482610505</v>
      </c>
      <c r="BL167" s="11">
        <f t="shared" si="186"/>
        <v>5.7998945554270653E-2</v>
      </c>
      <c r="BM167" s="11">
        <f t="shared" si="187"/>
        <v>7.054748559248436E-2</v>
      </c>
      <c r="BN167" s="11">
        <f t="shared" si="188"/>
        <v>9.1539359311582302E-2</v>
      </c>
      <c r="BO167" s="11">
        <f t="shared" si="189"/>
        <v>7.1558709547536292E-2</v>
      </c>
      <c r="BP167" s="11">
        <f t="shared" si="190"/>
        <v>5.8339605933141581E-2</v>
      </c>
      <c r="BQ167" s="11">
        <f t="shared" si="191"/>
        <v>7.796190751977683E-2</v>
      </c>
      <c r="BR167" s="11">
        <f t="shared" si="192"/>
        <v>5.8668797007131346E-2</v>
      </c>
      <c r="BS167" s="11">
        <f t="shared" si="193"/>
        <v>2.7417478425448394E-2</v>
      </c>
      <c r="BT167" s="11">
        <f t="shared" si="194"/>
        <v>3.9812508858247719E-2</v>
      </c>
      <c r="BU167" s="11">
        <f t="shared" ref="BU167:BU184" si="197">W167/W155-1</f>
        <v>9.6858482098334475E-2</v>
      </c>
      <c r="BV167" s="11">
        <f t="shared" si="196"/>
        <v>9.2458188703060884E-2</v>
      </c>
      <c r="BW167" s="11">
        <f t="shared" si="173"/>
        <v>-2.926835069692213E-2</v>
      </c>
    </row>
    <row r="168" spans="1:75" ht="18.75" x14ac:dyDescent="0.3">
      <c r="A168" s="195">
        <f t="shared" si="123"/>
        <v>44835</v>
      </c>
      <c r="B168" s="189">
        <v>1965.124</v>
      </c>
      <c r="C168" s="189">
        <v>1499.415</v>
      </c>
      <c r="D168" s="189">
        <v>34.335000000000001</v>
      </c>
      <c r="E168" s="189">
        <v>78.194999999999993</v>
      </c>
      <c r="F168" s="189">
        <v>95.733000000000004</v>
      </c>
      <c r="G168" s="189">
        <v>519.97299999999996</v>
      </c>
      <c r="H168" s="189">
        <v>80.010999999999996</v>
      </c>
      <c r="I168" s="189">
        <v>138.55699999999999</v>
      </c>
      <c r="J168" s="189">
        <v>28.087</v>
      </c>
      <c r="K168" s="189">
        <v>63.021999999999998</v>
      </c>
      <c r="L168" s="189">
        <v>39.176000000000002</v>
      </c>
      <c r="M168" s="189">
        <v>29.675999999999998</v>
      </c>
      <c r="N168" s="189">
        <v>239.559</v>
      </c>
      <c r="O168" s="189">
        <v>104.652</v>
      </c>
      <c r="P168" s="189">
        <v>126.883</v>
      </c>
      <c r="Q168" s="189">
        <v>107.149</v>
      </c>
      <c r="R168" s="189">
        <v>121.54300000000001</v>
      </c>
      <c r="S168" s="189">
        <v>82.757999999999996</v>
      </c>
      <c r="T168" s="189">
        <v>54.625</v>
      </c>
      <c r="U168" s="189">
        <v>59.552</v>
      </c>
      <c r="V168" s="189">
        <v>516.35599999999999</v>
      </c>
      <c r="W168" s="189">
        <v>54.923999999999999</v>
      </c>
      <c r="X168" s="189">
        <v>39.006</v>
      </c>
      <c r="Y168" s="190">
        <v>160.14500000000001</v>
      </c>
      <c r="Z168" s="195">
        <f t="shared" si="124"/>
        <v>44835</v>
      </c>
      <c r="AA168" s="12">
        <f t="shared" si="126"/>
        <v>90.030999999999949</v>
      </c>
      <c r="AB168" s="12">
        <f t="shared" si="127"/>
        <v>65.286000000000058</v>
      </c>
      <c r="AC168" s="12">
        <f t="shared" si="128"/>
        <v>5.0530000000000008</v>
      </c>
      <c r="AD168" s="12">
        <f t="shared" si="129"/>
        <v>5.6919999999999931</v>
      </c>
      <c r="AE168" s="12">
        <f t="shared" si="130"/>
        <v>4.0040000000000049</v>
      </c>
      <c r="AF168" s="12">
        <f t="shared" si="131"/>
        <v>29.120999999999981</v>
      </c>
      <c r="AG168" s="12">
        <f t="shared" si="132"/>
        <v>2.3519999999999897</v>
      </c>
      <c r="AH168" s="12">
        <f t="shared" si="133"/>
        <v>3.5819999999999936</v>
      </c>
      <c r="AI168" s="12">
        <f t="shared" si="134"/>
        <v>3.4289999999999985</v>
      </c>
      <c r="AJ168" s="12">
        <f t="shared" si="135"/>
        <v>3.2190000000000012</v>
      </c>
      <c r="AK168" s="12">
        <f t="shared" si="136"/>
        <v>3.1469999999999985</v>
      </c>
      <c r="AL168" s="12">
        <f t="shared" si="137"/>
        <v>3.291999999999998</v>
      </c>
      <c r="AM168" s="12">
        <f t="shared" si="138"/>
        <v>12.111999999999995</v>
      </c>
      <c r="AN168" s="12">
        <f t="shared" si="139"/>
        <v>6.7530000000000001</v>
      </c>
      <c r="AO168" s="12">
        <f t="shared" si="140"/>
        <v>11.411000000000001</v>
      </c>
      <c r="AP168" s="12">
        <f t="shared" si="141"/>
        <v>7.3160000000000025</v>
      </c>
      <c r="AQ168" s="12">
        <f t="shared" si="142"/>
        <v>7.4740000000000038</v>
      </c>
      <c r="AR168" s="12">
        <f t="shared" si="143"/>
        <v>6.4009999999999962</v>
      </c>
      <c r="AS168" s="12">
        <f t="shared" si="144"/>
        <v>2.9059999999999988</v>
      </c>
      <c r="AT168" s="12">
        <f t="shared" si="145"/>
        <v>1.9480000000000004</v>
      </c>
      <c r="AU168" s="12">
        <f t="shared" si="146"/>
        <v>20.074000000000012</v>
      </c>
      <c r="AV168" s="12">
        <f t="shared" si="147"/>
        <v>4.7269999999999968</v>
      </c>
      <c r="AW168" s="12">
        <f t="shared" si="148"/>
        <v>4.3719999999999999</v>
      </c>
      <c r="AX168" s="12">
        <f t="shared" si="149"/>
        <v>-4.6919999999999789</v>
      </c>
      <c r="AY168" s="195">
        <f t="shared" si="125"/>
        <v>44835</v>
      </c>
      <c r="AZ168" s="11">
        <f t="shared" si="174"/>
        <v>4.8014151831402563E-2</v>
      </c>
      <c r="BA168" s="11">
        <f t="shared" si="175"/>
        <v>4.5523101478318839E-2</v>
      </c>
      <c r="BB168" s="11">
        <f t="shared" si="176"/>
        <v>0.17256334949798524</v>
      </c>
      <c r="BC168" s="11">
        <f t="shared" si="177"/>
        <v>7.8507096258085829E-2</v>
      </c>
      <c r="BD168" s="11">
        <f t="shared" si="178"/>
        <v>4.3650317783906933E-2</v>
      </c>
      <c r="BE168" s="11">
        <f t="shared" si="179"/>
        <v>5.9327455118854511E-2</v>
      </c>
      <c r="BF168" s="11">
        <f t="shared" si="180"/>
        <v>3.0286251432544598E-2</v>
      </c>
      <c r="BG168" s="11">
        <f t="shared" si="181"/>
        <v>2.6538247823671091E-2</v>
      </c>
      <c r="BH168" s="11">
        <f t="shared" si="182"/>
        <v>0.13906237326628279</v>
      </c>
      <c r="BI168" s="11">
        <f t="shared" si="183"/>
        <v>5.3826731100446557E-2</v>
      </c>
      <c r="BJ168" s="11">
        <f t="shared" si="184"/>
        <v>8.7346304365927496E-2</v>
      </c>
      <c r="BK168" s="11">
        <f t="shared" si="185"/>
        <v>0.12477258944815039</v>
      </c>
      <c r="BL168" s="11">
        <f t="shared" si="186"/>
        <v>5.3251966392170447E-2</v>
      </c>
      <c r="BM168" s="11">
        <f t="shared" si="187"/>
        <v>6.8979254129255763E-2</v>
      </c>
      <c r="BN168" s="11">
        <f t="shared" si="188"/>
        <v>9.8820493279756061E-2</v>
      </c>
      <c r="BO168" s="11">
        <f t="shared" si="189"/>
        <v>7.3282381577234101E-2</v>
      </c>
      <c r="BP168" s="11">
        <f t="shared" si="190"/>
        <v>6.5521745610113147E-2</v>
      </c>
      <c r="BQ168" s="11">
        <f t="shared" si="191"/>
        <v>8.3829904265489752E-2</v>
      </c>
      <c r="BR168" s="11">
        <f t="shared" si="192"/>
        <v>5.6188248032637889E-2</v>
      </c>
      <c r="BS168" s="11">
        <f t="shared" si="193"/>
        <v>3.3817096034997496E-2</v>
      </c>
      <c r="BT168" s="11">
        <f t="shared" si="194"/>
        <v>4.0448777106564471E-2</v>
      </c>
      <c r="BU168" s="11">
        <f t="shared" si="197"/>
        <v>9.4168974241488401E-2</v>
      </c>
      <c r="BV168" s="11">
        <f t="shared" si="196"/>
        <v>0.12623433620142066</v>
      </c>
      <c r="BW168" s="11">
        <f t="shared" si="173"/>
        <v>-2.8464483095421378E-2</v>
      </c>
    </row>
    <row r="169" spans="1:75" ht="18.75" x14ac:dyDescent="0.3">
      <c r="A169" s="195">
        <f t="shared" si="123"/>
        <v>44866</v>
      </c>
      <c r="B169" s="189">
        <v>1977.0630000000001</v>
      </c>
      <c r="C169" s="189">
        <v>1506.866</v>
      </c>
      <c r="D169" s="189">
        <v>35.587000000000003</v>
      </c>
      <c r="E169" s="189">
        <v>78.67</v>
      </c>
      <c r="F169" s="189">
        <v>98.116</v>
      </c>
      <c r="G169" s="189">
        <v>522.899</v>
      </c>
      <c r="H169" s="189">
        <v>80.555000000000007</v>
      </c>
      <c r="I169" s="189">
        <v>139.59800000000001</v>
      </c>
      <c r="J169" s="189">
        <v>28.163</v>
      </c>
      <c r="K169" s="189">
        <v>63.776000000000003</v>
      </c>
      <c r="L169" s="189">
        <v>39.771000000000001</v>
      </c>
      <c r="M169" s="189">
        <v>29.751999999999999</v>
      </c>
      <c r="N169" s="189">
        <v>242.16499999999999</v>
      </c>
      <c r="O169" s="189">
        <v>104.589</v>
      </c>
      <c r="P169" s="189">
        <v>130.25200000000001</v>
      </c>
      <c r="Q169" s="189">
        <v>108.79</v>
      </c>
      <c r="R169" s="189">
        <v>122.86199999999999</v>
      </c>
      <c r="S169" s="189">
        <v>83.641999999999996</v>
      </c>
      <c r="T169" s="189">
        <v>55.054000000000002</v>
      </c>
      <c r="U169" s="189">
        <v>59.636000000000003</v>
      </c>
      <c r="V169" s="189">
        <v>519.77300000000002</v>
      </c>
      <c r="W169" s="189">
        <v>54.968000000000004</v>
      </c>
      <c r="X169" s="189">
        <v>39.512999999999998</v>
      </c>
      <c r="Y169" s="190">
        <v>158.21199999999999</v>
      </c>
      <c r="Z169" s="195">
        <f t="shared" si="124"/>
        <v>44866</v>
      </c>
      <c r="AA169" s="12">
        <f t="shared" si="126"/>
        <v>87.516000000000076</v>
      </c>
      <c r="AB169" s="12">
        <f t="shared" si="127"/>
        <v>64.902000000000044</v>
      </c>
      <c r="AC169" s="12">
        <f t="shared" si="128"/>
        <v>5.7520000000000024</v>
      </c>
      <c r="AD169" s="12">
        <f t="shared" si="129"/>
        <v>5.6470000000000056</v>
      </c>
      <c r="AE169" s="12">
        <f t="shared" si="130"/>
        <v>3.1850000000000023</v>
      </c>
      <c r="AF169" s="12">
        <f t="shared" si="131"/>
        <v>27.70999999999998</v>
      </c>
      <c r="AG169" s="12">
        <f t="shared" si="132"/>
        <v>3.2439999999999998</v>
      </c>
      <c r="AH169" s="12">
        <f t="shared" si="133"/>
        <v>4.4970000000000141</v>
      </c>
      <c r="AI169" s="12">
        <f t="shared" si="134"/>
        <v>2.8780000000000001</v>
      </c>
      <c r="AJ169" s="12">
        <f t="shared" si="135"/>
        <v>2.9040000000000035</v>
      </c>
      <c r="AK169" s="12">
        <f t="shared" si="136"/>
        <v>2.9110000000000014</v>
      </c>
      <c r="AL169" s="12">
        <f t="shared" si="137"/>
        <v>3.1229999999999976</v>
      </c>
      <c r="AM169" s="12">
        <f t="shared" si="138"/>
        <v>9.5799999999999841</v>
      </c>
      <c r="AN169" s="12">
        <f t="shared" si="139"/>
        <v>6.1799999999999926</v>
      </c>
      <c r="AO169" s="12">
        <f t="shared" si="140"/>
        <v>12.625000000000014</v>
      </c>
      <c r="AP169" s="12">
        <f t="shared" si="141"/>
        <v>6.1219999999999999</v>
      </c>
      <c r="AQ169" s="12">
        <f t="shared" si="142"/>
        <v>7.1749999999999972</v>
      </c>
      <c r="AR169" s="12">
        <f t="shared" si="143"/>
        <v>6.2890000000000015</v>
      </c>
      <c r="AS169" s="12">
        <f t="shared" si="144"/>
        <v>2.8230000000000004</v>
      </c>
      <c r="AT169" s="12">
        <f t="shared" si="145"/>
        <v>2.2520000000000024</v>
      </c>
      <c r="AU169" s="12">
        <f t="shared" si="146"/>
        <v>19.378000000000043</v>
      </c>
      <c r="AV169" s="12">
        <f t="shared" si="147"/>
        <v>4.4580000000000055</v>
      </c>
      <c r="AW169" s="12">
        <f t="shared" si="148"/>
        <v>3.9839999999999947</v>
      </c>
      <c r="AX169" s="12">
        <f t="shared" si="149"/>
        <v>-2.9480000000000075</v>
      </c>
      <c r="AY169" s="195">
        <f t="shared" si="125"/>
        <v>44866</v>
      </c>
      <c r="AZ169" s="11">
        <f t="shared" si="174"/>
        <v>4.6315863008435487E-2</v>
      </c>
      <c r="BA169" s="11">
        <f t="shared" si="175"/>
        <v>4.5009445450787888E-2</v>
      </c>
      <c r="BB169" s="11">
        <f t="shared" si="176"/>
        <v>0.19279369867605167</v>
      </c>
      <c r="BC169" s="11">
        <f t="shared" si="177"/>
        <v>7.7331799569998472E-2</v>
      </c>
      <c r="BD169" s="11">
        <f t="shared" si="178"/>
        <v>3.3550684181142154E-2</v>
      </c>
      <c r="BE169" s="11">
        <f t="shared" si="179"/>
        <v>5.5958432033021754E-2</v>
      </c>
      <c r="BF169" s="11">
        <f t="shared" si="180"/>
        <v>4.1960393734397528E-2</v>
      </c>
      <c r="BG169" s="11">
        <f t="shared" si="181"/>
        <v>3.3286208096165115E-2</v>
      </c>
      <c r="BH169" s="11">
        <f t="shared" si="182"/>
        <v>0.11382242436227008</v>
      </c>
      <c r="BI169" s="11">
        <f t="shared" si="183"/>
        <v>4.7706663162045082E-2</v>
      </c>
      <c r="BJ169" s="11">
        <f t="shared" si="184"/>
        <v>7.8974498100922386E-2</v>
      </c>
      <c r="BK169" s="11">
        <f t="shared" si="185"/>
        <v>0.1172781553944946</v>
      </c>
      <c r="BL169" s="11">
        <f t="shared" si="186"/>
        <v>4.1189242642474699E-2</v>
      </c>
      <c r="BM169" s="11">
        <f t="shared" si="187"/>
        <v>6.2799134225528075E-2</v>
      </c>
      <c r="BN169" s="11">
        <f t="shared" si="188"/>
        <v>0.10733079990138328</v>
      </c>
      <c r="BO169" s="11">
        <f t="shared" si="189"/>
        <v>5.962909572602948E-2</v>
      </c>
      <c r="BP169" s="11">
        <f t="shared" si="190"/>
        <v>6.2020797496693536E-2</v>
      </c>
      <c r="BQ169" s="11">
        <f t="shared" si="191"/>
        <v>8.1302599769886186E-2</v>
      </c>
      <c r="BR169" s="11">
        <f t="shared" si="192"/>
        <v>5.4048362083819912E-2</v>
      </c>
      <c r="BS169" s="11">
        <f t="shared" si="193"/>
        <v>3.9244388679771314E-2</v>
      </c>
      <c r="BT169" s="11">
        <f t="shared" si="194"/>
        <v>3.8725406928526551E-2</v>
      </c>
      <c r="BU169" s="11">
        <f t="shared" si="197"/>
        <v>8.825975054444668E-2</v>
      </c>
      <c r="BV169" s="11">
        <f t="shared" si="196"/>
        <v>0.11213374989445235</v>
      </c>
      <c r="BW169" s="11">
        <f t="shared" si="173"/>
        <v>-1.8292380243236539E-2</v>
      </c>
    </row>
    <row r="170" spans="1:75" ht="18.75" x14ac:dyDescent="0.3">
      <c r="A170" s="195">
        <f t="shared" si="123"/>
        <v>44896</v>
      </c>
      <c r="B170" s="189">
        <v>1992.9549999999999</v>
      </c>
      <c r="C170" s="189">
        <v>1504.7760000000001</v>
      </c>
      <c r="D170" s="189">
        <v>35.418999999999997</v>
      </c>
      <c r="E170" s="189">
        <v>79.117999999999995</v>
      </c>
      <c r="F170" s="189">
        <v>99.744</v>
      </c>
      <c r="G170" s="189">
        <v>525.46400000000006</v>
      </c>
      <c r="H170" s="189">
        <v>79.998000000000005</v>
      </c>
      <c r="I170" s="189">
        <v>138.851</v>
      </c>
      <c r="J170" s="189">
        <v>27.582000000000001</v>
      </c>
      <c r="K170" s="189">
        <v>64.126999999999995</v>
      </c>
      <c r="L170" s="189">
        <v>40.033999999999999</v>
      </c>
      <c r="M170" s="189">
        <v>29.678999999999998</v>
      </c>
      <c r="N170" s="189">
        <v>242.55600000000001</v>
      </c>
      <c r="O170" s="189">
        <v>104.82899999999999</v>
      </c>
      <c r="P170" s="189">
        <v>131.643</v>
      </c>
      <c r="Q170" s="189">
        <v>109.444</v>
      </c>
      <c r="R170" s="189">
        <v>123.149</v>
      </c>
      <c r="S170" s="189">
        <v>83.016999999999996</v>
      </c>
      <c r="T170" s="189">
        <v>55.689</v>
      </c>
      <c r="U170" s="189">
        <v>60.387</v>
      </c>
      <c r="V170" s="189">
        <v>519.65800000000002</v>
      </c>
      <c r="W170" s="189">
        <v>54.792999999999999</v>
      </c>
      <c r="X170" s="189">
        <v>39.210999999999999</v>
      </c>
      <c r="Y170" s="190">
        <v>156.608</v>
      </c>
      <c r="Z170" s="195">
        <f t="shared" si="124"/>
        <v>44896</v>
      </c>
      <c r="AA170" s="12">
        <f t="shared" si="126"/>
        <v>85.884999999999991</v>
      </c>
      <c r="AB170" s="12">
        <f t="shared" si="127"/>
        <v>56.355000000000018</v>
      </c>
      <c r="AC170" s="12">
        <f t="shared" si="128"/>
        <v>5.3939999999999984</v>
      </c>
      <c r="AD170" s="12">
        <f t="shared" si="129"/>
        <v>5.644999999999996</v>
      </c>
      <c r="AE170" s="12">
        <f t="shared" si="130"/>
        <v>3.4620000000000033</v>
      </c>
      <c r="AF170" s="12">
        <f t="shared" si="131"/>
        <v>25.891000000000076</v>
      </c>
      <c r="AG170" s="12">
        <f t="shared" si="132"/>
        <v>3.5530000000000115</v>
      </c>
      <c r="AH170" s="12">
        <f t="shared" si="133"/>
        <v>5.2349999999999852</v>
      </c>
      <c r="AI170" s="12">
        <f t="shared" si="134"/>
        <v>2.4570000000000007</v>
      </c>
      <c r="AJ170" s="12">
        <f t="shared" si="135"/>
        <v>2.2979999999999947</v>
      </c>
      <c r="AK170" s="12">
        <f t="shared" si="136"/>
        <v>2.7579999999999956</v>
      </c>
      <c r="AL170" s="12">
        <f t="shared" si="137"/>
        <v>3.1119999999999983</v>
      </c>
      <c r="AM170" s="12">
        <f t="shared" si="138"/>
        <v>8.1050000000000182</v>
      </c>
      <c r="AN170" s="12">
        <f t="shared" si="139"/>
        <v>6.0689999999999884</v>
      </c>
      <c r="AO170" s="12">
        <f t="shared" si="140"/>
        <v>12.483999999999995</v>
      </c>
      <c r="AP170" s="12">
        <f t="shared" si="141"/>
        <v>4.8359999999999985</v>
      </c>
      <c r="AQ170" s="12">
        <f t="shared" si="142"/>
        <v>6.5969999999999942</v>
      </c>
      <c r="AR170" s="12">
        <f t="shared" si="143"/>
        <v>4.703000000000003</v>
      </c>
      <c r="AS170" s="12">
        <f t="shared" si="144"/>
        <v>2.8029999999999973</v>
      </c>
      <c r="AT170" s="12">
        <f t="shared" si="145"/>
        <v>2.3759999999999977</v>
      </c>
      <c r="AU170" s="12">
        <f t="shared" si="146"/>
        <v>16.824000000000012</v>
      </c>
      <c r="AV170" s="12">
        <f t="shared" si="147"/>
        <v>4.2280000000000015</v>
      </c>
      <c r="AW170" s="12">
        <f t="shared" si="148"/>
        <v>3.1329999999999956</v>
      </c>
      <c r="AX170" s="12">
        <f t="shared" si="149"/>
        <v>-3.2069999999999936</v>
      </c>
      <c r="AY170" s="195">
        <f t="shared" si="125"/>
        <v>44896</v>
      </c>
      <c r="AZ170" s="11">
        <f t="shared" si="174"/>
        <v>4.5035053773589739E-2</v>
      </c>
      <c r="BA170" s="11">
        <f t="shared" si="175"/>
        <v>3.890788658822264E-2</v>
      </c>
      <c r="BB170" s="11">
        <f t="shared" si="176"/>
        <v>0.17965029142381339</v>
      </c>
      <c r="BC170" s="11">
        <f t="shared" si="177"/>
        <v>7.6830944700774451E-2</v>
      </c>
      <c r="BD170" s="11">
        <f t="shared" si="178"/>
        <v>3.595687667476799E-2</v>
      </c>
      <c r="BE170" s="11">
        <f t="shared" si="179"/>
        <v>5.1826259625720628E-2</v>
      </c>
      <c r="BF170" s="11">
        <f t="shared" si="180"/>
        <v>4.647785989927411E-2</v>
      </c>
      <c r="BG170" s="11">
        <f t="shared" si="181"/>
        <v>3.9179439588073128E-2</v>
      </c>
      <c r="BH170" s="11">
        <f t="shared" si="182"/>
        <v>9.779104477611944E-2</v>
      </c>
      <c r="BI170" s="11">
        <f t="shared" si="183"/>
        <v>3.7167025182357705E-2</v>
      </c>
      <c r="BJ170" s="11">
        <f t="shared" si="184"/>
        <v>7.3988625388990092E-2</v>
      </c>
      <c r="BK170" s="11">
        <f t="shared" si="185"/>
        <v>0.11713780253698181</v>
      </c>
      <c r="BL170" s="11">
        <f t="shared" si="186"/>
        <v>3.457012339465404E-2</v>
      </c>
      <c r="BM170" s="11">
        <f t="shared" si="187"/>
        <v>6.145200486026714E-2</v>
      </c>
      <c r="BN170" s="11">
        <f t="shared" si="188"/>
        <v>0.10476757945266413</v>
      </c>
      <c r="BO170" s="11">
        <f t="shared" si="189"/>
        <v>4.622973386356688E-2</v>
      </c>
      <c r="BP170" s="11">
        <f t="shared" si="190"/>
        <v>5.6601345322259577E-2</v>
      </c>
      <c r="BQ170" s="11">
        <f t="shared" si="191"/>
        <v>6.0053119493321816E-2</v>
      </c>
      <c r="BR170" s="11">
        <f t="shared" si="192"/>
        <v>5.3000794161025544E-2</v>
      </c>
      <c r="BS170" s="11">
        <f t="shared" si="193"/>
        <v>4.0957749392356524E-2</v>
      </c>
      <c r="BT170" s="11">
        <f t="shared" si="194"/>
        <v>3.3458358026704715E-2</v>
      </c>
      <c r="BU170" s="11">
        <f t="shared" si="197"/>
        <v>8.3615148818352747E-2</v>
      </c>
      <c r="BV170" s="11">
        <f t="shared" si="196"/>
        <v>8.6839625256388775E-2</v>
      </c>
      <c r="BW170" s="11">
        <f t="shared" si="173"/>
        <v>-2.0066952413728356E-2</v>
      </c>
    </row>
    <row r="171" spans="1:75" ht="18.75" x14ac:dyDescent="0.3">
      <c r="A171" s="195">
        <f t="shared" si="123"/>
        <v>44927</v>
      </c>
      <c r="B171" s="189">
        <v>2012.9359999999999</v>
      </c>
      <c r="C171" s="189">
        <v>1507.1890000000001</v>
      </c>
      <c r="D171" s="189">
        <v>35.591000000000001</v>
      </c>
      <c r="E171" s="189">
        <v>78.747</v>
      </c>
      <c r="F171" s="189">
        <v>100.346</v>
      </c>
      <c r="G171" s="189">
        <v>530.51800000000003</v>
      </c>
      <c r="H171" s="189">
        <v>79.784000000000006</v>
      </c>
      <c r="I171" s="189">
        <v>138.51499999999999</v>
      </c>
      <c r="J171" s="189">
        <v>26.95</v>
      </c>
      <c r="K171" s="189">
        <v>64.105000000000004</v>
      </c>
      <c r="L171" s="189">
        <v>39.798000000000002</v>
      </c>
      <c r="M171" s="189">
        <v>31.085000000000001</v>
      </c>
      <c r="N171" s="189">
        <v>245.15199999999999</v>
      </c>
      <c r="O171" s="189">
        <v>104.03100000000001</v>
      </c>
      <c r="P171" s="189">
        <v>134.88200000000001</v>
      </c>
      <c r="Q171" s="189">
        <v>116.76</v>
      </c>
      <c r="R171" s="189">
        <v>124.77500000000001</v>
      </c>
      <c r="S171" s="189">
        <v>83.909000000000006</v>
      </c>
      <c r="T171" s="189">
        <v>56.168999999999997</v>
      </c>
      <c r="U171" s="189">
        <v>61.51</v>
      </c>
      <c r="V171" s="189">
        <v>517.31700000000001</v>
      </c>
      <c r="W171" s="189">
        <v>54.835000000000001</v>
      </c>
      <c r="X171" s="189">
        <v>38.072000000000003</v>
      </c>
      <c r="Y171" s="190">
        <v>153.92500000000001</v>
      </c>
      <c r="Z171" s="195">
        <f t="shared" si="124"/>
        <v>44927</v>
      </c>
      <c r="AA171" s="12">
        <f t="shared" si="126"/>
        <v>78.095000000000027</v>
      </c>
      <c r="AB171" s="12">
        <f t="shared" si="127"/>
        <v>58.647000000000162</v>
      </c>
      <c r="AC171" s="12">
        <f t="shared" si="128"/>
        <v>5.7610000000000028</v>
      </c>
      <c r="AD171" s="12">
        <f t="shared" si="129"/>
        <v>5.769999999999996</v>
      </c>
      <c r="AE171" s="12">
        <f t="shared" si="130"/>
        <v>3.2460000000000093</v>
      </c>
      <c r="AF171" s="12">
        <f t="shared" si="131"/>
        <v>27.314000000000021</v>
      </c>
      <c r="AG171" s="12">
        <f t="shared" si="132"/>
        <v>4.1680000000000064</v>
      </c>
      <c r="AH171" s="12">
        <f t="shared" si="133"/>
        <v>5.9279999999999973</v>
      </c>
      <c r="AI171" s="12">
        <f t="shared" si="134"/>
        <v>2.0289999999999999</v>
      </c>
      <c r="AJ171" s="12">
        <f t="shared" si="135"/>
        <v>1.5060000000000073</v>
      </c>
      <c r="AK171" s="12">
        <f t="shared" si="136"/>
        <v>2.7880000000000038</v>
      </c>
      <c r="AL171" s="12">
        <f t="shared" si="137"/>
        <v>3.5480000000000018</v>
      </c>
      <c r="AM171" s="12">
        <f t="shared" si="138"/>
        <v>7.7459999999999809</v>
      </c>
      <c r="AN171" s="12">
        <f t="shared" si="139"/>
        <v>5.4340000000000117</v>
      </c>
      <c r="AO171" s="12">
        <f t="shared" si="140"/>
        <v>13.154000000000011</v>
      </c>
      <c r="AP171" s="12">
        <f t="shared" si="141"/>
        <v>4.7890000000000015</v>
      </c>
      <c r="AQ171" s="12">
        <f t="shared" si="142"/>
        <v>8.3680000000000092</v>
      </c>
      <c r="AR171" s="12">
        <f t="shared" si="143"/>
        <v>4.4890000000000043</v>
      </c>
      <c r="AS171" s="12">
        <f t="shared" si="144"/>
        <v>2.4689999999999941</v>
      </c>
      <c r="AT171" s="12">
        <f t="shared" si="145"/>
        <v>2.2809999999999988</v>
      </c>
      <c r="AU171" s="12">
        <f t="shared" si="146"/>
        <v>15.874000000000024</v>
      </c>
      <c r="AV171" s="12">
        <f t="shared" si="147"/>
        <v>3.847999999999999</v>
      </c>
      <c r="AW171" s="12">
        <f t="shared" si="148"/>
        <v>2.3520000000000039</v>
      </c>
      <c r="AX171" s="12">
        <f t="shared" si="149"/>
        <v>-3.1169999999999902</v>
      </c>
      <c r="AY171" s="195">
        <f t="shared" si="125"/>
        <v>44927</v>
      </c>
      <c r="AZ171" s="11">
        <f t="shared" si="174"/>
        <v>4.0362489734298679E-2</v>
      </c>
      <c r="BA171" s="11">
        <f t="shared" si="175"/>
        <v>4.0486917189836547E-2</v>
      </c>
      <c r="BB171" s="11">
        <f t="shared" si="176"/>
        <v>0.1931277237680189</v>
      </c>
      <c r="BC171" s="11">
        <f t="shared" si="177"/>
        <v>7.9066007098126834E-2</v>
      </c>
      <c r="BD171" s="11">
        <f t="shared" si="178"/>
        <v>3.3429454170957884E-2</v>
      </c>
      <c r="BE171" s="11">
        <f t="shared" si="179"/>
        <v>5.4280172653635494E-2</v>
      </c>
      <c r="BF171" s="11">
        <f t="shared" si="180"/>
        <v>5.5120609394837095E-2</v>
      </c>
      <c r="BG171" s="11">
        <f t="shared" si="181"/>
        <v>4.4710265712324615E-2</v>
      </c>
      <c r="BH171" s="11">
        <f t="shared" si="182"/>
        <v>8.1417278600377285E-2</v>
      </c>
      <c r="BI171" s="11">
        <f t="shared" si="183"/>
        <v>2.4057892298599226E-2</v>
      </c>
      <c r="BJ171" s="11">
        <f t="shared" si="184"/>
        <v>7.5330991623885568E-2</v>
      </c>
      <c r="BK171" s="11">
        <f t="shared" si="185"/>
        <v>0.12884482696009014</v>
      </c>
      <c r="BL171" s="11">
        <f t="shared" si="186"/>
        <v>3.2627650522733198E-2</v>
      </c>
      <c r="BM171" s="11">
        <f t="shared" si="187"/>
        <v>5.5113238739515458E-2</v>
      </c>
      <c r="BN171" s="11">
        <f t="shared" si="188"/>
        <v>0.10806059411146163</v>
      </c>
      <c r="BO171" s="11">
        <f t="shared" si="189"/>
        <v>4.2770002947191799E-2</v>
      </c>
      <c r="BP171" s="11">
        <f t="shared" si="190"/>
        <v>7.1885711340383462E-2</v>
      </c>
      <c r="BQ171" s="11">
        <f t="shared" si="191"/>
        <v>5.6522286577688208E-2</v>
      </c>
      <c r="BR171" s="11">
        <f t="shared" si="192"/>
        <v>4.5977653631284809E-2</v>
      </c>
      <c r="BS171" s="11">
        <f t="shared" si="193"/>
        <v>3.8511539955089491E-2</v>
      </c>
      <c r="BT171" s="11">
        <f t="shared" si="194"/>
        <v>3.1656638940019244E-2</v>
      </c>
      <c r="BU171" s="11">
        <f t="shared" si="197"/>
        <v>7.5470217898680136E-2</v>
      </c>
      <c r="BV171" s="11">
        <f t="shared" si="196"/>
        <v>6.5845464725643899E-2</v>
      </c>
      <c r="BW171" s="11">
        <f t="shared" si="173"/>
        <v>-1.9848193476904252E-2</v>
      </c>
    </row>
    <row r="172" spans="1:75" ht="18.75" x14ac:dyDescent="0.3">
      <c r="A172" s="195">
        <f t="shared" si="123"/>
        <v>44958</v>
      </c>
      <c r="B172" s="189">
        <v>2007.248</v>
      </c>
      <c r="C172" s="189">
        <v>1507.123</v>
      </c>
      <c r="D172" s="189">
        <v>36.780999999999999</v>
      </c>
      <c r="E172" s="189">
        <v>79.400999999999996</v>
      </c>
      <c r="F172" s="189">
        <v>100.08</v>
      </c>
      <c r="G172" s="189">
        <v>532.85299999999995</v>
      </c>
      <c r="H172" s="189">
        <v>80.195999999999998</v>
      </c>
      <c r="I172" s="189">
        <v>138.46700000000001</v>
      </c>
      <c r="J172" s="189">
        <v>27.161000000000001</v>
      </c>
      <c r="K172" s="189">
        <v>64.433000000000007</v>
      </c>
      <c r="L172" s="189">
        <v>40.265999999999998</v>
      </c>
      <c r="M172" s="189">
        <v>37.344000000000001</v>
      </c>
      <c r="N172" s="189">
        <v>250.29300000000001</v>
      </c>
      <c r="O172" s="189">
        <v>104.70099999999999</v>
      </c>
      <c r="P172" s="189">
        <v>137.15799999999999</v>
      </c>
      <c r="Q172" s="189">
        <v>117.126</v>
      </c>
      <c r="R172" s="189">
        <v>125.134</v>
      </c>
      <c r="S172" s="189">
        <v>83.819000000000003</v>
      </c>
      <c r="T172" s="189">
        <v>55.975999999999999</v>
      </c>
      <c r="U172" s="189">
        <v>61.869</v>
      </c>
      <c r="V172" s="189">
        <v>517.47</v>
      </c>
      <c r="W172" s="189">
        <v>54.793999999999997</v>
      </c>
      <c r="X172" s="189">
        <v>38.539000000000001</v>
      </c>
      <c r="Y172" s="190">
        <v>153.131</v>
      </c>
      <c r="Z172" s="195">
        <f t="shared" si="124"/>
        <v>44958</v>
      </c>
      <c r="AA172" s="12">
        <f t="shared" si="126"/>
        <v>72.046000000000049</v>
      </c>
      <c r="AB172" s="12">
        <f t="shared" si="127"/>
        <v>54.594000000000051</v>
      </c>
      <c r="AC172" s="12">
        <f t="shared" si="128"/>
        <v>6.1280000000000001</v>
      </c>
      <c r="AD172" s="12">
        <f t="shared" si="129"/>
        <v>6.1529999999999916</v>
      </c>
      <c r="AE172" s="12">
        <f t="shared" si="130"/>
        <v>3.1460000000000008</v>
      </c>
      <c r="AF172" s="12">
        <f t="shared" si="131"/>
        <v>28.291999999999973</v>
      </c>
      <c r="AG172" s="12">
        <f t="shared" si="132"/>
        <v>4.2839999999999918</v>
      </c>
      <c r="AH172" s="12">
        <f t="shared" si="133"/>
        <v>4.9980000000000189</v>
      </c>
      <c r="AI172" s="12">
        <f t="shared" si="134"/>
        <v>2.049000000000003</v>
      </c>
      <c r="AJ172" s="12">
        <f t="shared" si="135"/>
        <v>1.169000000000004</v>
      </c>
      <c r="AK172" s="12">
        <f t="shared" si="136"/>
        <v>2.9639999999999986</v>
      </c>
      <c r="AL172" s="12">
        <f t="shared" si="137"/>
        <v>3.240000000000002</v>
      </c>
      <c r="AM172" s="12">
        <f t="shared" si="138"/>
        <v>7.5970000000000084</v>
      </c>
      <c r="AN172" s="12">
        <f t="shared" si="139"/>
        <v>5.0259999999999962</v>
      </c>
      <c r="AO172" s="12">
        <f t="shared" si="140"/>
        <v>14.368999999999986</v>
      </c>
      <c r="AP172" s="12">
        <f t="shared" si="141"/>
        <v>4.4969999999999999</v>
      </c>
      <c r="AQ172" s="12">
        <f t="shared" si="142"/>
        <v>8.9309999999999974</v>
      </c>
      <c r="AR172" s="12">
        <f t="shared" si="143"/>
        <v>3.3460000000000036</v>
      </c>
      <c r="AS172" s="12">
        <f t="shared" si="144"/>
        <v>1.9499999999999957</v>
      </c>
      <c r="AT172" s="12">
        <f t="shared" si="145"/>
        <v>1.4519999999999982</v>
      </c>
      <c r="AU172" s="12">
        <f t="shared" si="146"/>
        <v>15.541000000000054</v>
      </c>
      <c r="AV172" s="12">
        <f t="shared" si="147"/>
        <v>3.6310000000000002</v>
      </c>
      <c r="AW172" s="12">
        <f t="shared" si="148"/>
        <v>3.0600000000000023</v>
      </c>
      <c r="AX172" s="12">
        <f t="shared" si="149"/>
        <v>-3.1370000000000005</v>
      </c>
      <c r="AY172" s="195">
        <f t="shared" si="125"/>
        <v>44958</v>
      </c>
      <c r="AZ172" s="11">
        <f t="shared" si="174"/>
        <v>3.7229188477482023E-2</v>
      </c>
      <c r="BA172" s="11">
        <f t="shared" si="175"/>
        <v>3.7585480221048906E-2</v>
      </c>
      <c r="BB172" s="11">
        <f t="shared" si="176"/>
        <v>0.19991517959090466</v>
      </c>
      <c r="BC172" s="11">
        <f t="shared" si="177"/>
        <v>8.4002293577981613E-2</v>
      </c>
      <c r="BD172" s="11">
        <f t="shared" si="178"/>
        <v>3.2455072523572825E-2</v>
      </c>
      <c r="BE172" s="11">
        <f t="shared" si="179"/>
        <v>5.6072506594841753E-2</v>
      </c>
      <c r="BF172" s="11">
        <f t="shared" si="180"/>
        <v>5.6433765412582826E-2</v>
      </c>
      <c r="BG172" s="11">
        <f t="shared" si="181"/>
        <v>3.7446897781507449E-2</v>
      </c>
      <c r="BH172" s="11">
        <f t="shared" si="182"/>
        <v>8.1594456833386619E-2</v>
      </c>
      <c r="BI172" s="11">
        <f t="shared" si="183"/>
        <v>1.8478123419322312E-2</v>
      </c>
      <c r="BJ172" s="11">
        <f t="shared" si="184"/>
        <v>7.9459546405018511E-2</v>
      </c>
      <c r="BK172" s="11">
        <f t="shared" si="185"/>
        <v>9.5003518648838936E-2</v>
      </c>
      <c r="BL172" s="11">
        <f t="shared" si="186"/>
        <v>3.1302534858423714E-2</v>
      </c>
      <c r="BM172" s="11">
        <f t="shared" si="187"/>
        <v>5.0423877602207234E-2</v>
      </c>
      <c r="BN172" s="11">
        <f t="shared" si="188"/>
        <v>0.11702188306770145</v>
      </c>
      <c r="BO172" s="11">
        <f t="shared" si="189"/>
        <v>3.9927549742961421E-2</v>
      </c>
      <c r="BP172" s="11">
        <f t="shared" si="190"/>
        <v>7.6856879770746067E-2</v>
      </c>
      <c r="BQ172" s="11">
        <f t="shared" si="191"/>
        <v>4.157916319759436E-2</v>
      </c>
      <c r="BR172" s="11">
        <f t="shared" si="192"/>
        <v>3.6093732647243915E-2</v>
      </c>
      <c r="BS172" s="11">
        <f t="shared" si="193"/>
        <v>2.4032970852574609E-2</v>
      </c>
      <c r="BT172" s="11">
        <f t="shared" si="194"/>
        <v>3.0962546495620025E-2</v>
      </c>
      <c r="BU172" s="11">
        <f t="shared" si="197"/>
        <v>7.0969255125774566E-2</v>
      </c>
      <c r="BV172" s="11">
        <f t="shared" si="196"/>
        <v>8.6248203162434089E-2</v>
      </c>
      <c r="BW172" s="11">
        <f t="shared" si="173"/>
        <v>-2.007448741904938E-2</v>
      </c>
    </row>
    <row r="173" spans="1:75" ht="18.75" x14ac:dyDescent="0.3">
      <c r="A173" s="195">
        <f t="shared" si="123"/>
        <v>44986</v>
      </c>
      <c r="B173" s="189">
        <v>2007.384</v>
      </c>
      <c r="C173" s="189">
        <v>1522.394</v>
      </c>
      <c r="D173" s="189">
        <v>37.417000000000002</v>
      </c>
      <c r="E173" s="189">
        <v>80.555999999999997</v>
      </c>
      <c r="F173" s="189">
        <v>99.19</v>
      </c>
      <c r="G173" s="189">
        <v>529.99199999999996</v>
      </c>
      <c r="H173" s="189">
        <v>81.040000000000006</v>
      </c>
      <c r="I173" s="189">
        <v>139.071</v>
      </c>
      <c r="J173" s="189">
        <v>27.477</v>
      </c>
      <c r="K173" s="189">
        <v>62.466999999999999</v>
      </c>
      <c r="L173" s="189">
        <v>40.731999999999999</v>
      </c>
      <c r="M173" s="189">
        <v>37.722999999999999</v>
      </c>
      <c r="N173" s="189">
        <v>253.08799999999999</v>
      </c>
      <c r="O173" s="189">
        <v>108.32299999999999</v>
      </c>
      <c r="P173" s="189">
        <v>139.03</v>
      </c>
      <c r="Q173" s="189">
        <v>115.18899999999999</v>
      </c>
      <c r="R173" s="189">
        <v>126.217</v>
      </c>
      <c r="S173" s="189">
        <v>83.942999999999998</v>
      </c>
      <c r="T173" s="189">
        <v>56.15</v>
      </c>
      <c r="U173" s="189">
        <v>61.527999999999999</v>
      </c>
      <c r="V173" s="189">
        <v>522.25099999999998</v>
      </c>
      <c r="W173" s="189">
        <v>56.051000000000002</v>
      </c>
      <c r="X173" s="189">
        <v>38.975999999999999</v>
      </c>
      <c r="Y173" s="190">
        <v>154.00800000000001</v>
      </c>
      <c r="Z173" s="195">
        <f t="shared" si="124"/>
        <v>44986</v>
      </c>
      <c r="AA173" s="12">
        <f t="shared" si="126"/>
        <v>72.034000000000106</v>
      </c>
      <c r="AB173" s="12">
        <f t="shared" si="127"/>
        <v>58.410000000000082</v>
      </c>
      <c r="AC173" s="12">
        <f t="shared" si="128"/>
        <v>5.5570000000000022</v>
      </c>
      <c r="AD173" s="12">
        <f t="shared" si="129"/>
        <v>6.2449999999999903</v>
      </c>
      <c r="AE173" s="12">
        <f t="shared" si="130"/>
        <v>2.0819999999999936</v>
      </c>
      <c r="AF173" s="12">
        <f t="shared" si="131"/>
        <v>25.407999999999959</v>
      </c>
      <c r="AG173" s="12">
        <f t="shared" si="132"/>
        <v>4.217000000000013</v>
      </c>
      <c r="AH173" s="12">
        <f t="shared" si="133"/>
        <v>4.9819999999999993</v>
      </c>
      <c r="AI173" s="12">
        <f t="shared" si="134"/>
        <v>1.6460000000000008</v>
      </c>
      <c r="AJ173" s="12">
        <f t="shared" si="135"/>
        <v>1.1269999999999953</v>
      </c>
      <c r="AK173" s="12">
        <f t="shared" si="136"/>
        <v>2.9789999999999992</v>
      </c>
      <c r="AL173" s="12">
        <f t="shared" si="137"/>
        <v>2.6869999999999976</v>
      </c>
      <c r="AM173" s="12">
        <f t="shared" si="138"/>
        <v>5.0579999999999927</v>
      </c>
      <c r="AN173" s="12">
        <f t="shared" si="139"/>
        <v>5.625</v>
      </c>
      <c r="AO173" s="12">
        <f t="shared" si="140"/>
        <v>15.542000000000002</v>
      </c>
      <c r="AP173" s="12">
        <f t="shared" si="141"/>
        <v>4.0769999999999982</v>
      </c>
      <c r="AQ173" s="12">
        <f t="shared" si="142"/>
        <v>9.7049999999999983</v>
      </c>
      <c r="AR173" s="12">
        <f t="shared" si="143"/>
        <v>2.1679999999999922</v>
      </c>
      <c r="AS173" s="12">
        <f t="shared" si="144"/>
        <v>1.7629999999999981</v>
      </c>
      <c r="AT173" s="12">
        <f t="shared" si="145"/>
        <v>0.95899999999999608</v>
      </c>
      <c r="AU173" s="12">
        <f t="shared" si="146"/>
        <v>15.704999999999984</v>
      </c>
      <c r="AV173" s="12">
        <f t="shared" si="147"/>
        <v>3.6890000000000001</v>
      </c>
      <c r="AW173" s="12">
        <f t="shared" si="148"/>
        <v>3.0559999999999974</v>
      </c>
      <c r="AX173" s="12">
        <f t="shared" si="149"/>
        <v>-4.6229999999999905</v>
      </c>
      <c r="AY173" s="195">
        <f t="shared" si="125"/>
        <v>44986</v>
      </c>
      <c r="AZ173" s="11">
        <f t="shared" si="174"/>
        <v>3.7220141059756795E-2</v>
      </c>
      <c r="BA173" s="11">
        <f t="shared" si="175"/>
        <v>3.9897977027071319E-2</v>
      </c>
      <c r="BB173" s="11">
        <f t="shared" si="176"/>
        <v>0.17441933458882608</v>
      </c>
      <c r="BC173" s="11">
        <f t="shared" si="177"/>
        <v>8.4038702210978089E-2</v>
      </c>
      <c r="BD173" s="11">
        <f t="shared" si="178"/>
        <v>2.144004613420103E-2</v>
      </c>
      <c r="BE173" s="11">
        <f t="shared" si="179"/>
        <v>5.0354351307215328E-2</v>
      </c>
      <c r="BF173" s="11">
        <f t="shared" si="180"/>
        <v>5.4892415031956743E-2</v>
      </c>
      <c r="BG173" s="11">
        <f t="shared" si="181"/>
        <v>3.7154427283371483E-2</v>
      </c>
      <c r="BH173" s="11">
        <f t="shared" si="182"/>
        <v>6.3721884557314867E-2</v>
      </c>
      <c r="BI173" s="11">
        <f t="shared" si="183"/>
        <v>1.8373002934463534E-2</v>
      </c>
      <c r="BJ173" s="11">
        <f t="shared" si="184"/>
        <v>7.8907636479220278E-2</v>
      </c>
      <c r="BK173" s="11">
        <f t="shared" si="185"/>
        <v>7.6692544811051366E-2</v>
      </c>
      <c r="BL173" s="11">
        <f t="shared" si="186"/>
        <v>2.0392694432125102E-2</v>
      </c>
      <c r="BM173" s="11">
        <f t="shared" si="187"/>
        <v>5.4772244834368822E-2</v>
      </c>
      <c r="BN173" s="11">
        <f t="shared" si="188"/>
        <v>0.12585838300077734</v>
      </c>
      <c r="BO173" s="11">
        <f t="shared" si="189"/>
        <v>3.6692706458348212E-2</v>
      </c>
      <c r="BP173" s="11">
        <f t="shared" si="190"/>
        <v>8.3296141170008164E-2</v>
      </c>
      <c r="BQ173" s="11">
        <f t="shared" si="191"/>
        <v>2.6511770100886567E-2</v>
      </c>
      <c r="BR173" s="11">
        <f t="shared" si="192"/>
        <v>3.2415834666372545E-2</v>
      </c>
      <c r="BS173" s="11">
        <f t="shared" si="193"/>
        <v>1.5833181990787315E-2</v>
      </c>
      <c r="BT173" s="11">
        <f t="shared" si="194"/>
        <v>3.100409439616536E-2</v>
      </c>
      <c r="BU173" s="11">
        <f t="shared" si="197"/>
        <v>7.0451854398227765E-2</v>
      </c>
      <c r="BV173" s="11">
        <f t="shared" si="196"/>
        <v>8.5077951002227037E-2</v>
      </c>
      <c r="BW173" s="11">
        <f t="shared" si="173"/>
        <v>-2.9143105698129612E-2</v>
      </c>
    </row>
    <row r="174" spans="1:75" ht="18.75" x14ac:dyDescent="0.3">
      <c r="A174" s="195">
        <f t="shared" si="123"/>
        <v>45017</v>
      </c>
      <c r="B174" s="189">
        <v>1997.903</v>
      </c>
      <c r="C174" s="189">
        <v>1514.818</v>
      </c>
      <c r="D174" s="189">
        <v>38.031999999999996</v>
      </c>
      <c r="E174" s="189">
        <v>80.899000000000001</v>
      </c>
      <c r="F174" s="189">
        <v>95.784999999999997</v>
      </c>
      <c r="G174" s="189">
        <v>529.91399999999999</v>
      </c>
      <c r="H174" s="189">
        <v>80.460999999999999</v>
      </c>
      <c r="I174" s="189">
        <v>138.934</v>
      </c>
      <c r="J174" s="189">
        <v>27.234999999999999</v>
      </c>
      <c r="K174" s="189">
        <v>59.673000000000002</v>
      </c>
      <c r="L174" s="189">
        <v>40.648000000000003</v>
      </c>
      <c r="M174" s="189">
        <v>34.866</v>
      </c>
      <c r="N174" s="189">
        <v>245.68</v>
      </c>
      <c r="O174" s="189">
        <v>110.145</v>
      </c>
      <c r="P174" s="189">
        <v>138.76599999999999</v>
      </c>
      <c r="Q174" s="189">
        <v>110.03400000000001</v>
      </c>
      <c r="R174" s="189">
        <v>123.592</v>
      </c>
      <c r="S174" s="189">
        <v>82.981999999999999</v>
      </c>
      <c r="T174" s="189">
        <v>55.935000000000002</v>
      </c>
      <c r="U174" s="189">
        <v>60.738999999999997</v>
      </c>
      <c r="V174" s="189">
        <v>521.447</v>
      </c>
      <c r="W174" s="189">
        <v>55.878</v>
      </c>
      <c r="X174" s="189">
        <v>38.340000000000003</v>
      </c>
      <c r="Y174" s="190">
        <v>159.59399999999999</v>
      </c>
      <c r="Z174" s="195">
        <f t="shared" si="124"/>
        <v>45017</v>
      </c>
      <c r="AA174" s="12">
        <f t="shared" si="126"/>
        <v>64.884999999999991</v>
      </c>
      <c r="AB174" s="12">
        <f t="shared" si="127"/>
        <v>56.222999999999956</v>
      </c>
      <c r="AC174" s="12">
        <f t="shared" si="128"/>
        <v>5.7989999999999995</v>
      </c>
      <c r="AD174" s="12">
        <f t="shared" si="129"/>
        <v>6.0949999999999989</v>
      </c>
      <c r="AE174" s="12">
        <f t="shared" si="130"/>
        <v>1.4069999999999965</v>
      </c>
      <c r="AF174" s="12">
        <f t="shared" si="131"/>
        <v>25.37299999999999</v>
      </c>
      <c r="AG174" s="12">
        <f t="shared" si="132"/>
        <v>3.8460000000000036</v>
      </c>
      <c r="AH174" s="12">
        <f t="shared" si="133"/>
        <v>5.1310000000000002</v>
      </c>
      <c r="AI174" s="12">
        <f t="shared" si="134"/>
        <v>1.3200000000000003</v>
      </c>
      <c r="AJ174" s="12">
        <f t="shared" si="135"/>
        <v>0.79800000000000182</v>
      </c>
      <c r="AK174" s="12">
        <f t="shared" si="136"/>
        <v>2.8640000000000043</v>
      </c>
      <c r="AL174" s="12">
        <f t="shared" si="137"/>
        <v>2.1739999999999995</v>
      </c>
      <c r="AM174" s="12">
        <f t="shared" si="138"/>
        <v>3.5180000000000007</v>
      </c>
      <c r="AN174" s="12">
        <f t="shared" si="139"/>
        <v>5.5039999999999907</v>
      </c>
      <c r="AO174" s="12">
        <f t="shared" si="140"/>
        <v>16.781999999999996</v>
      </c>
      <c r="AP174" s="12">
        <f t="shared" si="141"/>
        <v>4.4969999999999999</v>
      </c>
      <c r="AQ174" s="12">
        <f t="shared" si="142"/>
        <v>10.307999999999993</v>
      </c>
      <c r="AR174" s="12">
        <f t="shared" si="143"/>
        <v>1.382000000000005</v>
      </c>
      <c r="AS174" s="12">
        <f t="shared" si="144"/>
        <v>1.7920000000000016</v>
      </c>
      <c r="AT174" s="12">
        <f t="shared" si="145"/>
        <v>1.3999999999999986</v>
      </c>
      <c r="AU174" s="12">
        <f t="shared" si="146"/>
        <v>13.300000000000011</v>
      </c>
      <c r="AV174" s="12">
        <f t="shared" si="147"/>
        <v>2.6109999999999971</v>
      </c>
      <c r="AW174" s="12">
        <f t="shared" si="148"/>
        <v>1.5970000000000013</v>
      </c>
      <c r="AX174" s="12">
        <f t="shared" si="149"/>
        <v>-6.7489999999999952</v>
      </c>
      <c r="AY174" s="195">
        <f t="shared" si="125"/>
        <v>45017</v>
      </c>
      <c r="AZ174" s="11">
        <f t="shared" si="174"/>
        <v>3.3566681738090409E-2</v>
      </c>
      <c r="BA174" s="11">
        <f t="shared" si="175"/>
        <v>3.8545998032353035E-2</v>
      </c>
      <c r="BB174" s="11">
        <f t="shared" si="176"/>
        <v>0.17990878912915331</v>
      </c>
      <c r="BC174" s="11">
        <f t="shared" si="177"/>
        <v>8.147960002138932E-2</v>
      </c>
      <c r="BD174" s="11">
        <f t="shared" si="178"/>
        <v>1.490813537053115E-2</v>
      </c>
      <c r="BE174" s="11">
        <f t="shared" si="179"/>
        <v>5.0289272824210585E-2</v>
      </c>
      <c r="BF174" s="11">
        <f t="shared" si="180"/>
        <v>5.0199047183971945E-2</v>
      </c>
      <c r="BG174" s="11">
        <f t="shared" si="181"/>
        <v>3.8347421208791976E-2</v>
      </c>
      <c r="BH174" s="11">
        <f t="shared" si="182"/>
        <v>5.0935751495273074E-2</v>
      </c>
      <c r="BI174" s="11">
        <f t="shared" si="183"/>
        <v>1.3554140127388647E-2</v>
      </c>
      <c r="BJ174" s="11">
        <f t="shared" si="184"/>
        <v>7.5799280118568735E-2</v>
      </c>
      <c r="BK174" s="11">
        <f t="shared" si="185"/>
        <v>6.64994494065827E-2</v>
      </c>
      <c r="BL174" s="11">
        <f t="shared" si="186"/>
        <v>1.4527465085356184E-2</v>
      </c>
      <c r="BM174" s="11">
        <f t="shared" si="187"/>
        <v>5.25988857140125E-2</v>
      </c>
      <c r="BN174" s="11">
        <f t="shared" si="188"/>
        <v>0.13757541972717724</v>
      </c>
      <c r="BO174" s="11">
        <f t="shared" si="189"/>
        <v>4.2610648398192064E-2</v>
      </c>
      <c r="BP174" s="11">
        <f t="shared" si="190"/>
        <v>9.0992549698103886E-2</v>
      </c>
      <c r="BQ174" s="11">
        <f t="shared" si="191"/>
        <v>1.6936274509804061E-2</v>
      </c>
      <c r="BR174" s="11">
        <f t="shared" si="192"/>
        <v>3.3097538001219062E-2</v>
      </c>
      <c r="BS174" s="11">
        <f t="shared" si="193"/>
        <v>2.3593252329833669E-2</v>
      </c>
      <c r="BT174" s="11">
        <f t="shared" si="194"/>
        <v>2.6173528526194145E-2</v>
      </c>
      <c r="BU174" s="11">
        <f t="shared" si="197"/>
        <v>4.901721516135682E-2</v>
      </c>
      <c r="BV174" s="11">
        <f t="shared" si="196"/>
        <v>4.3464061181721636E-2</v>
      </c>
      <c r="BW174" s="11">
        <f t="shared" si="173"/>
        <v>-4.0572792362768451E-2</v>
      </c>
    </row>
    <row r="175" spans="1:75" ht="18.75" x14ac:dyDescent="0.3">
      <c r="A175" s="195">
        <f t="shared" si="123"/>
        <v>45047</v>
      </c>
      <c r="B175" s="189">
        <v>2001.0630000000001</v>
      </c>
      <c r="C175" s="189">
        <v>1517.2460000000001</v>
      </c>
      <c r="D175" s="189">
        <v>38.643999999999998</v>
      </c>
      <c r="E175" s="189">
        <v>81.325000000000003</v>
      </c>
      <c r="F175" s="189">
        <v>95.251000000000005</v>
      </c>
      <c r="G175" s="189">
        <v>530.65</v>
      </c>
      <c r="H175" s="189">
        <v>81.072999999999993</v>
      </c>
      <c r="I175" s="189">
        <v>139.21700000000001</v>
      </c>
      <c r="J175" s="189">
        <v>26.937999999999999</v>
      </c>
      <c r="K175" s="189">
        <v>58.991</v>
      </c>
      <c r="L175" s="189">
        <v>40.750999999999998</v>
      </c>
      <c r="M175" s="189">
        <v>34.329000000000001</v>
      </c>
      <c r="N175" s="189">
        <v>239.66200000000001</v>
      </c>
      <c r="O175" s="189">
        <v>113.264</v>
      </c>
      <c r="P175" s="189">
        <v>138.05199999999999</v>
      </c>
      <c r="Q175" s="189">
        <v>107.42</v>
      </c>
      <c r="R175" s="189">
        <v>123.33199999999999</v>
      </c>
      <c r="S175" s="189">
        <v>83.430999999999997</v>
      </c>
      <c r="T175" s="189">
        <v>55.889000000000003</v>
      </c>
      <c r="U175" s="189">
        <v>60.249000000000002</v>
      </c>
      <c r="V175" s="189">
        <v>522.47199999999998</v>
      </c>
      <c r="W175" s="189">
        <v>55.956000000000003</v>
      </c>
      <c r="X175" s="189">
        <v>38.545000000000002</v>
      </c>
      <c r="Y175" s="190">
        <v>166.26900000000001</v>
      </c>
      <c r="Z175" s="195">
        <f t="shared" si="124"/>
        <v>45047</v>
      </c>
      <c r="AA175" s="12">
        <f t="shared" si="126"/>
        <v>64.294000000000096</v>
      </c>
      <c r="AB175" s="12">
        <f t="shared" si="127"/>
        <v>52.107000000000198</v>
      </c>
      <c r="AC175" s="12">
        <f t="shared" si="128"/>
        <v>6.027000000000001</v>
      </c>
      <c r="AD175" s="12">
        <f t="shared" si="129"/>
        <v>5.8430000000000035</v>
      </c>
      <c r="AE175" s="12">
        <f t="shared" si="130"/>
        <v>1.2990000000000066</v>
      </c>
      <c r="AF175" s="12">
        <f t="shared" si="131"/>
        <v>24.908999999999992</v>
      </c>
      <c r="AG175" s="12">
        <f t="shared" si="132"/>
        <v>3.6209999999999951</v>
      </c>
      <c r="AH175" s="12">
        <f t="shared" si="133"/>
        <v>4.8680000000000234</v>
      </c>
      <c r="AI175" s="12">
        <f t="shared" si="134"/>
        <v>0.53999999999999915</v>
      </c>
      <c r="AJ175" s="12">
        <f t="shared" si="135"/>
        <v>0.74900000000000233</v>
      </c>
      <c r="AK175" s="12">
        <f t="shared" si="136"/>
        <v>2.6799999999999997</v>
      </c>
      <c r="AL175" s="12">
        <f t="shared" si="137"/>
        <v>3.3079999999999998</v>
      </c>
      <c r="AM175" s="12">
        <f t="shared" si="138"/>
        <v>5.4780000000000086</v>
      </c>
      <c r="AN175" s="12">
        <f t="shared" si="139"/>
        <v>5.4819999999999993</v>
      </c>
      <c r="AO175" s="12">
        <f t="shared" si="140"/>
        <v>16.517999999999986</v>
      </c>
      <c r="AP175" s="12">
        <f t="shared" si="141"/>
        <v>4.284000000000006</v>
      </c>
      <c r="AQ175" s="12">
        <f t="shared" si="142"/>
        <v>10.319999999999993</v>
      </c>
      <c r="AR175" s="12">
        <f t="shared" si="143"/>
        <v>1.9500000000000028</v>
      </c>
      <c r="AS175" s="12">
        <f t="shared" si="144"/>
        <v>2.0450000000000017</v>
      </c>
      <c r="AT175" s="12">
        <f t="shared" si="145"/>
        <v>1.453000000000003</v>
      </c>
      <c r="AU175" s="12">
        <f t="shared" si="146"/>
        <v>13.555000000000007</v>
      </c>
      <c r="AV175" s="12">
        <f t="shared" si="147"/>
        <v>2.8180000000000049</v>
      </c>
      <c r="AW175" s="12">
        <f t="shared" si="148"/>
        <v>1.2220000000000013</v>
      </c>
      <c r="AX175" s="12">
        <f t="shared" si="149"/>
        <v>-3.6380000000000052</v>
      </c>
      <c r="AY175" s="195">
        <f t="shared" si="125"/>
        <v>45047</v>
      </c>
      <c r="AZ175" s="11">
        <f t="shared" si="174"/>
        <v>3.3196524727522991E-2</v>
      </c>
      <c r="BA175" s="11">
        <f t="shared" si="175"/>
        <v>3.5564543705409735E-2</v>
      </c>
      <c r="BB175" s="11">
        <f t="shared" si="176"/>
        <v>0.18478094245332199</v>
      </c>
      <c r="BC175" s="11">
        <f t="shared" si="177"/>
        <v>7.7409183646432345E-2</v>
      </c>
      <c r="BD175" s="11">
        <f t="shared" si="178"/>
        <v>1.3826209128065425E-2</v>
      </c>
      <c r="BE175" s="11">
        <f t="shared" si="179"/>
        <v>4.925248299030538E-2</v>
      </c>
      <c r="BF175" s="11">
        <f t="shared" si="180"/>
        <v>4.6751536435469587E-2</v>
      </c>
      <c r="BG175" s="11">
        <f t="shared" si="181"/>
        <v>3.6233987599461281E-2</v>
      </c>
      <c r="BH175" s="11">
        <f t="shared" si="182"/>
        <v>2.0456095158724041E-2</v>
      </c>
      <c r="BI175" s="11">
        <f t="shared" si="183"/>
        <v>1.28601352975517E-2</v>
      </c>
      <c r="BJ175" s="11">
        <f t="shared" si="184"/>
        <v>7.039478868430038E-2</v>
      </c>
      <c r="BK175" s="11">
        <f t="shared" si="185"/>
        <v>0.10663743915412138</v>
      </c>
      <c r="BL175" s="11">
        <f t="shared" si="186"/>
        <v>2.3391862808731734E-2</v>
      </c>
      <c r="BM175" s="11">
        <f t="shared" si="187"/>
        <v>5.0861924996752794E-2</v>
      </c>
      <c r="BN175" s="11">
        <f t="shared" si="188"/>
        <v>0.13591258413283525</v>
      </c>
      <c r="BO175" s="11">
        <f t="shared" si="189"/>
        <v>4.153738752714875E-2</v>
      </c>
      <c r="BP175" s="11">
        <f t="shared" si="190"/>
        <v>9.1317736169610253E-2</v>
      </c>
      <c r="BQ175" s="11">
        <f t="shared" si="191"/>
        <v>2.3931959597943031E-2</v>
      </c>
      <c r="BR175" s="11">
        <f t="shared" si="192"/>
        <v>3.7980090632196761E-2</v>
      </c>
      <c r="BS175" s="11">
        <f t="shared" si="193"/>
        <v>2.4712565480645043E-2</v>
      </c>
      <c r="BT175" s="11">
        <f t="shared" si="194"/>
        <v>2.6634991560509969E-2</v>
      </c>
      <c r="BU175" s="11">
        <f t="shared" si="197"/>
        <v>5.3031728706387282E-2</v>
      </c>
      <c r="BV175" s="11">
        <f t="shared" si="196"/>
        <v>3.2741205154998232E-2</v>
      </c>
      <c r="BW175" s="11">
        <f t="shared" si="173"/>
        <v>-2.1411713466778948E-2</v>
      </c>
    </row>
    <row r="176" spans="1:75" ht="18.75" x14ac:dyDescent="0.3">
      <c r="A176" s="195">
        <f t="shared" si="123"/>
        <v>45078</v>
      </c>
      <c r="B176" s="189">
        <v>2000.6769999999999</v>
      </c>
      <c r="C176" s="189">
        <v>1518.5029999999999</v>
      </c>
      <c r="D176" s="189">
        <v>38.651000000000003</v>
      </c>
      <c r="E176" s="189">
        <v>81.344999999999999</v>
      </c>
      <c r="F176" s="189">
        <v>97.366</v>
      </c>
      <c r="G176" s="189">
        <v>530.60799999999995</v>
      </c>
      <c r="H176" s="189">
        <v>81.073999999999998</v>
      </c>
      <c r="I176" s="189">
        <v>139.69300000000001</v>
      </c>
      <c r="J176" s="189">
        <v>27.288</v>
      </c>
      <c r="K176" s="189">
        <v>59.523000000000003</v>
      </c>
      <c r="L176" s="189">
        <v>40.829000000000001</v>
      </c>
      <c r="M176" s="189">
        <v>33.719000000000001</v>
      </c>
      <c r="N176" s="189">
        <v>240.505</v>
      </c>
      <c r="O176" s="189">
        <v>114.387</v>
      </c>
      <c r="P176" s="189">
        <v>138.35499999999999</v>
      </c>
      <c r="Q176" s="189">
        <v>107.178</v>
      </c>
      <c r="R176" s="189">
        <v>123.467</v>
      </c>
      <c r="S176" s="189">
        <v>82.543999999999997</v>
      </c>
      <c r="T176" s="189">
        <v>55.819000000000003</v>
      </c>
      <c r="U176" s="189">
        <v>60.441000000000003</v>
      </c>
      <c r="V176" s="189">
        <v>520.98800000000006</v>
      </c>
      <c r="W176" s="189">
        <v>56.195</v>
      </c>
      <c r="X176" s="189">
        <v>38.604999999999997</v>
      </c>
      <c r="Y176" s="190">
        <v>167.46700000000001</v>
      </c>
      <c r="Z176" s="195">
        <f t="shared" si="124"/>
        <v>45078</v>
      </c>
      <c r="AA176" s="12">
        <f t="shared" si="126"/>
        <v>67.692000000000007</v>
      </c>
      <c r="AB176" s="12">
        <f t="shared" si="127"/>
        <v>48.365999999999985</v>
      </c>
      <c r="AC176" s="12">
        <f t="shared" si="128"/>
        <v>5.8190000000000026</v>
      </c>
      <c r="AD176" s="12">
        <f t="shared" si="129"/>
        <v>5.0139999999999958</v>
      </c>
      <c r="AE176" s="12">
        <f t="shared" si="130"/>
        <v>1.1089999999999947</v>
      </c>
      <c r="AF176" s="12">
        <f t="shared" si="131"/>
        <v>22.645999999999958</v>
      </c>
      <c r="AG176" s="12">
        <f t="shared" si="132"/>
        <v>3.5510000000000019</v>
      </c>
      <c r="AH176" s="12">
        <f t="shared" si="133"/>
        <v>4.5390000000000157</v>
      </c>
      <c r="AI176" s="12">
        <f t="shared" si="134"/>
        <v>0.42899999999999849</v>
      </c>
      <c r="AJ176" s="12">
        <f t="shared" si="135"/>
        <v>0.34100000000000108</v>
      </c>
      <c r="AK176" s="12">
        <f t="shared" si="136"/>
        <v>2.5499999999999972</v>
      </c>
      <c r="AL176" s="12">
        <f t="shared" si="137"/>
        <v>3.2880000000000003</v>
      </c>
      <c r="AM176" s="12">
        <f t="shared" si="138"/>
        <v>4.5079999999999814</v>
      </c>
      <c r="AN176" s="12">
        <f t="shared" si="139"/>
        <v>4.5510000000000019</v>
      </c>
      <c r="AO176" s="12">
        <f t="shared" si="140"/>
        <v>16.24799999999999</v>
      </c>
      <c r="AP176" s="12">
        <f t="shared" si="141"/>
        <v>3.5259999999999962</v>
      </c>
      <c r="AQ176" s="12">
        <f t="shared" si="142"/>
        <v>8.9209999999999923</v>
      </c>
      <c r="AR176" s="12">
        <f t="shared" si="143"/>
        <v>0.99399999999999977</v>
      </c>
      <c r="AS176" s="12">
        <f t="shared" si="144"/>
        <v>2.0930000000000035</v>
      </c>
      <c r="AT176" s="12">
        <f t="shared" si="145"/>
        <v>2.0010000000000048</v>
      </c>
      <c r="AU176" s="12">
        <f t="shared" si="146"/>
        <v>11.498000000000047</v>
      </c>
      <c r="AV176" s="12">
        <f t="shared" si="147"/>
        <v>2.4089999999999989</v>
      </c>
      <c r="AW176" s="12">
        <f t="shared" si="148"/>
        <v>0.6769999999999996</v>
      </c>
      <c r="AX176" s="12">
        <f t="shared" si="149"/>
        <v>-1.9989999999999952</v>
      </c>
      <c r="AY176" s="195">
        <f t="shared" si="125"/>
        <v>45078</v>
      </c>
      <c r="AZ176" s="11">
        <f t="shared" si="174"/>
        <v>3.5019412980442199E-2</v>
      </c>
      <c r="BA176" s="11">
        <f t="shared" si="175"/>
        <v>3.2898974721403462E-2</v>
      </c>
      <c r="BB176" s="11">
        <f t="shared" si="176"/>
        <v>0.17723562378167657</v>
      </c>
      <c r="BC176" s="11">
        <f t="shared" si="177"/>
        <v>6.5687597437476208E-2</v>
      </c>
      <c r="BD176" s="11">
        <f t="shared" si="178"/>
        <v>1.1521240013713241E-2</v>
      </c>
      <c r="BE176" s="11">
        <f t="shared" si="179"/>
        <v>4.4582075037109092E-2</v>
      </c>
      <c r="BF176" s="11">
        <f t="shared" si="180"/>
        <v>4.5805760870967438E-2</v>
      </c>
      <c r="BG176" s="11">
        <f t="shared" si="181"/>
        <v>3.3583911685928669E-2</v>
      </c>
      <c r="BH176" s="11">
        <f t="shared" si="182"/>
        <v>1.5972299787780475E-2</v>
      </c>
      <c r="BI176" s="11">
        <f t="shared" si="183"/>
        <v>5.7618870602549332E-3</v>
      </c>
      <c r="BJ176" s="11">
        <f t="shared" si="184"/>
        <v>6.6616160296768312E-2</v>
      </c>
      <c r="BK176" s="11">
        <f t="shared" si="185"/>
        <v>0.1080477145016594</v>
      </c>
      <c r="BL176" s="11">
        <f t="shared" si="186"/>
        <v>1.9101937736496488E-2</v>
      </c>
      <c r="BM176" s="11">
        <f t="shared" si="187"/>
        <v>4.1434502348956626E-2</v>
      </c>
      <c r="BN176" s="11">
        <f t="shared" si="188"/>
        <v>0.13306362452603038</v>
      </c>
      <c r="BO176" s="11">
        <f t="shared" si="189"/>
        <v>3.4017674526299446E-2</v>
      </c>
      <c r="BP176" s="11">
        <f t="shared" si="190"/>
        <v>7.7881375168054712E-2</v>
      </c>
      <c r="BQ176" s="11">
        <f t="shared" si="191"/>
        <v>1.2188841201716816E-2</v>
      </c>
      <c r="BR176" s="11">
        <f t="shared" si="192"/>
        <v>3.8956929605777457E-2</v>
      </c>
      <c r="BS176" s="11">
        <f t="shared" si="193"/>
        <v>3.4240246406570973E-2</v>
      </c>
      <c r="BT176" s="11">
        <f t="shared" si="194"/>
        <v>2.2567665704920747E-2</v>
      </c>
      <c r="BU176" s="11">
        <f t="shared" si="197"/>
        <v>4.4788606700628453E-2</v>
      </c>
      <c r="BV176" s="11">
        <f t="shared" si="196"/>
        <v>1.7849609786964704E-2</v>
      </c>
      <c r="BW176" s="11">
        <f t="shared" si="173"/>
        <v>-1.1795876458994714E-2</v>
      </c>
    </row>
    <row r="177" spans="1:75" ht="18.75" x14ac:dyDescent="0.3">
      <c r="A177" s="195">
        <f t="shared" si="123"/>
        <v>45108</v>
      </c>
      <c r="B177" s="189">
        <v>2008.835</v>
      </c>
      <c r="C177" s="189">
        <v>1525.9849999999999</v>
      </c>
      <c r="D177" s="189">
        <v>38.350999999999999</v>
      </c>
      <c r="E177" s="189">
        <v>80.41</v>
      </c>
      <c r="F177" s="189">
        <v>98.72</v>
      </c>
      <c r="G177" s="189">
        <v>530.88400000000001</v>
      </c>
      <c r="H177" s="189">
        <v>81.436999999999998</v>
      </c>
      <c r="I177" s="189">
        <v>140.35400000000001</v>
      </c>
      <c r="J177" s="189">
        <v>26.887</v>
      </c>
      <c r="K177" s="189">
        <v>59.658999999999999</v>
      </c>
      <c r="L177" s="189">
        <v>41.112000000000002</v>
      </c>
      <c r="M177" s="189">
        <v>32.579000000000001</v>
      </c>
      <c r="N177" s="189">
        <v>243.334</v>
      </c>
      <c r="O177" s="189">
        <v>114.443</v>
      </c>
      <c r="P177" s="189">
        <v>140.23500000000001</v>
      </c>
      <c r="Q177" s="189">
        <v>109.08799999999999</v>
      </c>
      <c r="R177" s="189">
        <v>123.807</v>
      </c>
      <c r="S177" s="189">
        <v>82.427999999999997</v>
      </c>
      <c r="T177" s="189">
        <v>56.033000000000001</v>
      </c>
      <c r="U177" s="189">
        <v>60.136000000000003</v>
      </c>
      <c r="V177" s="189">
        <v>520.96500000000003</v>
      </c>
      <c r="W177" s="189">
        <v>56.081000000000003</v>
      </c>
      <c r="X177" s="189">
        <v>38.911000000000001</v>
      </c>
      <c r="Y177" s="190">
        <v>166.447</v>
      </c>
      <c r="Z177" s="195">
        <f t="shared" si="124"/>
        <v>45108</v>
      </c>
      <c r="AA177" s="12">
        <f t="shared" si="126"/>
        <v>66.160000000000082</v>
      </c>
      <c r="AB177" s="12">
        <f t="shared" si="127"/>
        <v>47.792999999999893</v>
      </c>
      <c r="AC177" s="12">
        <f t="shared" si="128"/>
        <v>4.9420000000000002</v>
      </c>
      <c r="AD177" s="12">
        <f t="shared" si="129"/>
        <v>3.3250000000000028</v>
      </c>
      <c r="AE177" s="12">
        <f t="shared" si="130"/>
        <v>1.6829999999999927</v>
      </c>
      <c r="AF177" s="12">
        <f t="shared" si="131"/>
        <v>18.677000000000021</v>
      </c>
      <c r="AG177" s="12">
        <f t="shared" si="132"/>
        <v>3.5889999999999986</v>
      </c>
      <c r="AH177" s="12">
        <f t="shared" si="133"/>
        <v>4.3930000000000007</v>
      </c>
      <c r="AI177" s="12">
        <f t="shared" si="134"/>
        <v>-0.40500000000000114</v>
      </c>
      <c r="AJ177" s="12">
        <f t="shared" si="135"/>
        <v>-0.12100000000000222</v>
      </c>
      <c r="AK177" s="12">
        <f t="shared" si="136"/>
        <v>2.3140000000000001</v>
      </c>
      <c r="AL177" s="12">
        <f t="shared" si="137"/>
        <v>2.8500000000000014</v>
      </c>
      <c r="AM177" s="12">
        <f t="shared" si="138"/>
        <v>6.2239999999999895</v>
      </c>
      <c r="AN177" s="12">
        <f t="shared" si="139"/>
        <v>2.8089999999999975</v>
      </c>
      <c r="AO177" s="12">
        <f t="shared" si="140"/>
        <v>16.708000000000013</v>
      </c>
      <c r="AP177" s="12">
        <f t="shared" si="141"/>
        <v>3.0889999999999986</v>
      </c>
      <c r="AQ177" s="12">
        <f t="shared" si="142"/>
        <v>8.0229999999999961</v>
      </c>
      <c r="AR177" s="12">
        <f t="shared" si="143"/>
        <v>1.1089999999999947</v>
      </c>
      <c r="AS177" s="12">
        <f t="shared" si="144"/>
        <v>2.2390000000000043</v>
      </c>
      <c r="AT177" s="12">
        <f t="shared" si="145"/>
        <v>1.9580000000000055</v>
      </c>
      <c r="AU177" s="12">
        <f t="shared" si="146"/>
        <v>9.7860000000000582</v>
      </c>
      <c r="AV177" s="12">
        <f t="shared" si="147"/>
        <v>1.3960000000000008</v>
      </c>
      <c r="AW177" s="12">
        <f t="shared" si="148"/>
        <v>0.57800000000000296</v>
      </c>
      <c r="AX177" s="12">
        <f t="shared" si="149"/>
        <v>-2.4000000000000057</v>
      </c>
      <c r="AY177" s="195">
        <f t="shared" si="125"/>
        <v>45108</v>
      </c>
      <c r="AZ177" s="11">
        <f t="shared" si="174"/>
        <v>3.4056133939027511E-2</v>
      </c>
      <c r="BA177" s="11">
        <f t="shared" si="175"/>
        <v>3.2332065117386621E-2</v>
      </c>
      <c r="BB177" s="11">
        <f t="shared" si="176"/>
        <v>0.14792421203867212</v>
      </c>
      <c r="BC177" s="11">
        <f t="shared" si="177"/>
        <v>4.313420250372979E-2</v>
      </c>
      <c r="BD177" s="11">
        <f t="shared" si="178"/>
        <v>1.7343899749580061E-2</v>
      </c>
      <c r="BE177" s="11">
        <f t="shared" si="179"/>
        <v>3.6463773435349456E-2</v>
      </c>
      <c r="BF177" s="11">
        <f t="shared" si="180"/>
        <v>4.6102661596958194E-2</v>
      </c>
      <c r="BG177" s="11">
        <f t="shared" si="181"/>
        <v>3.2310736166988985E-2</v>
      </c>
      <c r="BH177" s="11">
        <f t="shared" si="182"/>
        <v>-1.4839513410523253E-2</v>
      </c>
      <c r="BI177" s="11">
        <f t="shared" si="183"/>
        <v>-2.0240883238541452E-3</v>
      </c>
      <c r="BJ177" s="11">
        <f t="shared" si="184"/>
        <v>5.9642249600494912E-2</v>
      </c>
      <c r="BK177" s="11">
        <f t="shared" si="185"/>
        <v>9.5865989437922572E-2</v>
      </c>
      <c r="BL177" s="11">
        <f t="shared" si="186"/>
        <v>2.6249420100375342E-2</v>
      </c>
      <c r="BM177" s="11">
        <f t="shared" si="187"/>
        <v>2.5162584875575433E-2</v>
      </c>
      <c r="BN177" s="11">
        <f t="shared" si="188"/>
        <v>0.13525787884430129</v>
      </c>
      <c r="BO177" s="11">
        <f t="shared" si="189"/>
        <v>2.9141784356456091E-2</v>
      </c>
      <c r="BP177" s="11">
        <f t="shared" si="190"/>
        <v>6.9292821115179981E-2</v>
      </c>
      <c r="BQ177" s="11">
        <f t="shared" si="191"/>
        <v>1.3637649257860929E-2</v>
      </c>
      <c r="BR177" s="11">
        <f t="shared" si="192"/>
        <v>4.1621742201732648E-2</v>
      </c>
      <c r="BS177" s="11">
        <f t="shared" si="193"/>
        <v>3.3655333631269713E-2</v>
      </c>
      <c r="BT177" s="11">
        <f t="shared" si="194"/>
        <v>1.9143978919321958E-2</v>
      </c>
      <c r="BU177" s="11">
        <f t="shared" si="197"/>
        <v>2.5528024138246286E-2</v>
      </c>
      <c r="BV177" s="11">
        <f t="shared" si="196"/>
        <v>1.5078391986017348E-2</v>
      </c>
      <c r="BW177" s="11">
        <f t="shared" si="173"/>
        <v>-1.42140517746836E-2</v>
      </c>
    </row>
    <row r="178" spans="1:75" ht="18.75" x14ac:dyDescent="0.3">
      <c r="A178" s="195">
        <f t="shared" si="123"/>
        <v>45139</v>
      </c>
      <c r="B178" s="189">
        <v>2014.4449999999999</v>
      </c>
      <c r="C178" s="189">
        <v>1530.01</v>
      </c>
      <c r="D178" s="189">
        <v>38.658000000000001</v>
      </c>
      <c r="E178" s="189">
        <v>80.290000000000006</v>
      </c>
      <c r="F178" s="189">
        <v>98.876000000000005</v>
      </c>
      <c r="G178" s="189">
        <v>530.38400000000001</v>
      </c>
      <c r="H178" s="189">
        <v>81.846999999999994</v>
      </c>
      <c r="I178" s="189">
        <v>141.28899999999999</v>
      </c>
      <c r="J178" s="189">
        <v>26.844000000000001</v>
      </c>
      <c r="K178" s="189">
        <v>61.216000000000001</v>
      </c>
      <c r="L178" s="189">
        <v>40.887999999999998</v>
      </c>
      <c r="M178" s="189">
        <v>31.867000000000001</v>
      </c>
      <c r="N178" s="189">
        <v>244.07</v>
      </c>
      <c r="O178" s="189">
        <v>113.82599999999999</v>
      </c>
      <c r="P178" s="189">
        <v>141.34899999999999</v>
      </c>
      <c r="Q178" s="189">
        <v>108.923</v>
      </c>
      <c r="R178" s="189">
        <v>125.306</v>
      </c>
      <c r="S178" s="189">
        <v>82.034000000000006</v>
      </c>
      <c r="T178" s="189">
        <v>55.616999999999997</v>
      </c>
      <c r="U178" s="189">
        <v>60.372</v>
      </c>
      <c r="V178" s="189">
        <v>522.57600000000002</v>
      </c>
      <c r="W178" s="189">
        <v>56.13</v>
      </c>
      <c r="X178" s="189">
        <v>39.072000000000003</v>
      </c>
      <c r="Y178" s="190">
        <v>164.50899999999999</v>
      </c>
      <c r="Z178" s="195">
        <f t="shared" si="124"/>
        <v>45139</v>
      </c>
      <c r="AA178" s="12">
        <f t="shared" si="126"/>
        <v>66.40099999999984</v>
      </c>
      <c r="AB178" s="12">
        <f t="shared" si="127"/>
        <v>46.376999999999953</v>
      </c>
      <c r="AC178" s="12">
        <f t="shared" si="128"/>
        <v>5.2809999999999988</v>
      </c>
      <c r="AD178" s="12">
        <f t="shared" si="129"/>
        <v>3.2540000000000049</v>
      </c>
      <c r="AE178" s="12">
        <f t="shared" si="130"/>
        <v>1.0560000000000116</v>
      </c>
      <c r="AF178" s="12">
        <f t="shared" si="131"/>
        <v>17.026000000000067</v>
      </c>
      <c r="AG178" s="12">
        <f t="shared" si="132"/>
        <v>3.0899999999999892</v>
      </c>
      <c r="AH178" s="12">
        <f t="shared" si="133"/>
        <v>5.0009999999999764</v>
      </c>
      <c r="AI178" s="12">
        <f t="shared" si="134"/>
        <v>-0.68599999999999994</v>
      </c>
      <c r="AJ178" s="12">
        <f t="shared" si="135"/>
        <v>-0.52700000000000102</v>
      </c>
      <c r="AK178" s="12">
        <f t="shared" si="136"/>
        <v>2.0240000000000009</v>
      </c>
      <c r="AL178" s="12">
        <f t="shared" si="137"/>
        <v>2.343</v>
      </c>
      <c r="AM178" s="12">
        <f t="shared" si="138"/>
        <v>5.6929999999999836</v>
      </c>
      <c r="AN178" s="12">
        <f t="shared" si="139"/>
        <v>2.8989999999999867</v>
      </c>
      <c r="AO178" s="12">
        <f t="shared" si="140"/>
        <v>16.999999999999986</v>
      </c>
      <c r="AP178" s="12">
        <f t="shared" si="141"/>
        <v>2.445999999999998</v>
      </c>
      <c r="AQ178" s="12">
        <f t="shared" si="142"/>
        <v>8.4089999999999918</v>
      </c>
      <c r="AR178" s="12">
        <f t="shared" si="143"/>
        <v>0.57600000000000762</v>
      </c>
      <c r="AS178" s="12">
        <f t="shared" si="144"/>
        <v>1.4969999999999999</v>
      </c>
      <c r="AT178" s="12">
        <f t="shared" si="145"/>
        <v>1.8320000000000007</v>
      </c>
      <c r="AU178" s="12">
        <f t="shared" si="146"/>
        <v>10.93300000000005</v>
      </c>
      <c r="AV178" s="12">
        <f t="shared" si="147"/>
        <v>1.338000000000001</v>
      </c>
      <c r="AW178" s="12">
        <f t="shared" si="148"/>
        <v>1.6570000000000036</v>
      </c>
      <c r="AX178" s="12">
        <f t="shared" si="149"/>
        <v>-2.3610000000000184</v>
      </c>
      <c r="AY178" s="195">
        <f t="shared" si="125"/>
        <v>45139</v>
      </c>
      <c r="AZ178" s="11">
        <f t="shared" si="174"/>
        <v>3.4085985737488445E-2</v>
      </c>
      <c r="BA178" s="11">
        <f t="shared" si="175"/>
        <v>3.1259078222174885E-2</v>
      </c>
      <c r="BB178" s="11">
        <f t="shared" si="176"/>
        <v>0.15822272822602379</v>
      </c>
      <c r="BC178" s="11">
        <f t="shared" si="177"/>
        <v>4.2239991692195833E-2</v>
      </c>
      <c r="BD178" s="11">
        <f t="shared" si="178"/>
        <v>1.0795338376610175E-2</v>
      </c>
      <c r="BE178" s="11">
        <f t="shared" si="179"/>
        <v>3.3165938779565307E-2</v>
      </c>
      <c r="BF178" s="11">
        <f t="shared" si="180"/>
        <v>3.9234607717409054E-2</v>
      </c>
      <c r="BG178" s="11">
        <f t="shared" si="181"/>
        <v>3.6694353134538504E-2</v>
      </c>
      <c r="BH178" s="11">
        <f t="shared" si="182"/>
        <v>-2.4918270977115853E-2</v>
      </c>
      <c r="BI178" s="11">
        <f t="shared" si="183"/>
        <v>-8.5353805289668516E-3</v>
      </c>
      <c r="BJ178" s="11">
        <f t="shared" si="184"/>
        <v>5.2079044874433933E-2</v>
      </c>
      <c r="BK178" s="11">
        <f t="shared" si="185"/>
        <v>7.9359165424739198E-2</v>
      </c>
      <c r="BL178" s="11">
        <f t="shared" si="186"/>
        <v>2.3882337641634832E-2</v>
      </c>
      <c r="BM178" s="11">
        <f t="shared" si="187"/>
        <v>2.6134304542626996E-2</v>
      </c>
      <c r="BN178" s="11">
        <f t="shared" si="188"/>
        <v>0.13671199607556139</v>
      </c>
      <c r="BO178" s="11">
        <f t="shared" si="189"/>
        <v>2.2972097260441249E-2</v>
      </c>
      <c r="BP178" s="11">
        <f t="shared" si="190"/>
        <v>7.1935122372686955E-2</v>
      </c>
      <c r="BQ178" s="11">
        <f t="shared" si="191"/>
        <v>7.0711286798106343E-3</v>
      </c>
      <c r="BR178" s="11">
        <f t="shared" si="192"/>
        <v>2.7660753880266009E-2</v>
      </c>
      <c r="BS178" s="11">
        <f t="shared" si="193"/>
        <v>3.1294841134267282E-2</v>
      </c>
      <c r="BT178" s="11">
        <f t="shared" si="194"/>
        <v>2.1368415086300496E-2</v>
      </c>
      <c r="BU178" s="11">
        <f t="shared" si="197"/>
        <v>2.4419623302671889E-2</v>
      </c>
      <c r="BV178" s="11">
        <f t="shared" si="196"/>
        <v>4.4287050648135873E-2</v>
      </c>
      <c r="BW178" s="11">
        <f t="shared" si="173"/>
        <v>-1.4148738538982575E-2</v>
      </c>
    </row>
    <row r="179" spans="1:75" ht="18.75" x14ac:dyDescent="0.3">
      <c r="A179" s="195">
        <f t="shared" si="123"/>
        <v>45170</v>
      </c>
      <c r="B179" s="189">
        <v>2012.2560000000001</v>
      </c>
      <c r="C179" s="189">
        <v>1526.4480000000001</v>
      </c>
      <c r="D179" s="189">
        <v>38.734999999999999</v>
      </c>
      <c r="E179" s="189">
        <v>79.956000000000003</v>
      </c>
      <c r="F179" s="189">
        <v>97.844999999999999</v>
      </c>
      <c r="G179" s="189">
        <v>529.62099999999998</v>
      </c>
      <c r="H179" s="189">
        <v>81.234999999999999</v>
      </c>
      <c r="I179" s="189">
        <v>141.35400000000001</v>
      </c>
      <c r="J179" s="189">
        <v>26.065999999999999</v>
      </c>
      <c r="K179" s="189">
        <v>61.859000000000002</v>
      </c>
      <c r="L179" s="189">
        <v>40.845999999999997</v>
      </c>
      <c r="M179" s="189">
        <v>31.256</v>
      </c>
      <c r="N179" s="189">
        <v>242.922</v>
      </c>
      <c r="O179" s="189">
        <v>110.961</v>
      </c>
      <c r="P179" s="189">
        <v>141.358</v>
      </c>
      <c r="Q179" s="189">
        <v>108.828</v>
      </c>
      <c r="R179" s="189">
        <v>126.96599999999999</v>
      </c>
      <c r="S179" s="189">
        <v>81.846999999999994</v>
      </c>
      <c r="T179" s="189">
        <v>55.448</v>
      </c>
      <c r="U179" s="189">
        <v>60.334000000000003</v>
      </c>
      <c r="V179" s="189">
        <v>522.75900000000001</v>
      </c>
      <c r="W179" s="189">
        <v>55.728999999999999</v>
      </c>
      <c r="X179" s="189">
        <v>38.984999999999999</v>
      </c>
      <c r="Y179" s="190">
        <v>161.137</v>
      </c>
      <c r="Z179" s="195">
        <f t="shared" si="124"/>
        <v>45170</v>
      </c>
      <c r="AA179" s="12">
        <f t="shared" si="126"/>
        <v>58.420000000000073</v>
      </c>
      <c r="AB179" s="12">
        <f t="shared" si="127"/>
        <v>34.422000000000025</v>
      </c>
      <c r="AC179" s="12">
        <f t="shared" si="128"/>
        <v>4.8290000000000006</v>
      </c>
      <c r="AD179" s="12">
        <f t="shared" si="129"/>
        <v>1.9240000000000066</v>
      </c>
      <c r="AE179" s="12">
        <f t="shared" si="130"/>
        <v>0.35099999999999909</v>
      </c>
      <c r="AF179" s="12">
        <f t="shared" si="131"/>
        <v>13.643000000000029</v>
      </c>
      <c r="AG179" s="12">
        <f t="shared" si="132"/>
        <v>1.5600000000000023</v>
      </c>
      <c r="AH179" s="12">
        <f t="shared" si="133"/>
        <v>3.481000000000023</v>
      </c>
      <c r="AI179" s="12">
        <f t="shared" si="134"/>
        <v>-1.8900000000000006</v>
      </c>
      <c r="AJ179" s="12">
        <f t="shared" si="135"/>
        <v>-1.2509999999999977</v>
      </c>
      <c r="AK179" s="12">
        <f t="shared" si="136"/>
        <v>1.8289999999999935</v>
      </c>
      <c r="AL179" s="12">
        <f t="shared" si="137"/>
        <v>1.8189999999999991</v>
      </c>
      <c r="AM179" s="12">
        <f t="shared" si="138"/>
        <v>4.1200000000000045</v>
      </c>
      <c r="AN179" s="12">
        <f t="shared" si="139"/>
        <v>2.4759999999999991</v>
      </c>
      <c r="AO179" s="12">
        <f t="shared" si="140"/>
        <v>16.034000000000006</v>
      </c>
      <c r="AP179" s="12">
        <f t="shared" si="141"/>
        <v>2.3740000000000094</v>
      </c>
      <c r="AQ179" s="12">
        <f t="shared" si="142"/>
        <v>7.4529999999999887</v>
      </c>
      <c r="AR179" s="12">
        <f t="shared" si="143"/>
        <v>-4.9000000000006594E-2</v>
      </c>
      <c r="AS179" s="12">
        <f t="shared" si="144"/>
        <v>1.115000000000002</v>
      </c>
      <c r="AT179" s="12">
        <f t="shared" si="145"/>
        <v>1.1640000000000015</v>
      </c>
      <c r="AU179" s="12">
        <f t="shared" si="146"/>
        <v>9.2060000000000173</v>
      </c>
      <c r="AV179" s="12">
        <f t="shared" si="147"/>
        <v>0.73799999999999955</v>
      </c>
      <c r="AW179" s="12">
        <f t="shared" si="148"/>
        <v>0.90299999999999869</v>
      </c>
      <c r="AX179" s="12">
        <f t="shared" si="149"/>
        <v>-2.1090000000000089</v>
      </c>
      <c r="AY179" s="195">
        <f t="shared" si="125"/>
        <v>45170</v>
      </c>
      <c r="AZ179" s="11">
        <f t="shared" si="174"/>
        <v>2.9900155386634264E-2</v>
      </c>
      <c r="BA179" s="11">
        <f t="shared" si="175"/>
        <v>2.3070643541064362E-2</v>
      </c>
      <c r="BB179" s="11">
        <f t="shared" si="176"/>
        <v>0.14242316994042348</v>
      </c>
      <c r="BC179" s="11">
        <f t="shared" si="177"/>
        <v>2.4656551158499074E-2</v>
      </c>
      <c r="BD179" s="11">
        <f t="shared" si="178"/>
        <v>3.600221552095606E-3</v>
      </c>
      <c r="BE179" s="11">
        <f t="shared" si="179"/>
        <v>2.6441049812201411E-2</v>
      </c>
      <c r="BF179" s="11">
        <f t="shared" si="180"/>
        <v>1.9579541888923746E-2</v>
      </c>
      <c r="BG179" s="11">
        <f t="shared" si="181"/>
        <v>2.5247873042582913E-2</v>
      </c>
      <c r="BH179" s="11">
        <f t="shared" si="182"/>
        <v>-6.7606238374588679E-2</v>
      </c>
      <c r="BI179" s="11">
        <f t="shared" si="183"/>
        <v>-1.9822532086832489E-2</v>
      </c>
      <c r="BJ179" s="11">
        <f t="shared" si="184"/>
        <v>4.687700233231662E-2</v>
      </c>
      <c r="BK179" s="11">
        <f t="shared" si="185"/>
        <v>6.1792981621768384E-2</v>
      </c>
      <c r="BL179" s="11">
        <f t="shared" si="186"/>
        <v>1.7252786827581135E-2</v>
      </c>
      <c r="BM179" s="11">
        <f t="shared" si="187"/>
        <v>2.2823431810849337E-2</v>
      </c>
      <c r="BN179" s="11">
        <f t="shared" si="188"/>
        <v>0.12794037853882734</v>
      </c>
      <c r="BO179" s="11">
        <f t="shared" si="189"/>
        <v>2.2300712044639015E-2</v>
      </c>
      <c r="BP179" s="11">
        <f t="shared" si="190"/>
        <v>6.236141674964224E-2</v>
      </c>
      <c r="BQ179" s="11">
        <f t="shared" si="191"/>
        <v>-5.9831982025992936E-4</v>
      </c>
      <c r="BR179" s="11">
        <f t="shared" si="192"/>
        <v>2.0521598292014165E-2</v>
      </c>
      <c r="BS179" s="11">
        <f t="shared" si="193"/>
        <v>1.9672131147540961E-2</v>
      </c>
      <c r="BT179" s="11">
        <f t="shared" si="194"/>
        <v>1.7926095261832753E-2</v>
      </c>
      <c r="BU179" s="11">
        <f t="shared" si="197"/>
        <v>1.3420377880016821E-2</v>
      </c>
      <c r="BV179" s="11">
        <f t="shared" si="196"/>
        <v>2.3711989916495924E-2</v>
      </c>
      <c r="BW179" s="11">
        <f t="shared" si="173"/>
        <v>-1.2919152689805591E-2</v>
      </c>
    </row>
    <row r="180" spans="1:75" ht="18.75" x14ac:dyDescent="0.3">
      <c r="A180" s="195">
        <f t="shared" si="123"/>
        <v>45200</v>
      </c>
      <c r="B180" s="189">
        <v>2018.867</v>
      </c>
      <c r="C180" s="189">
        <v>1530.902</v>
      </c>
      <c r="D180" s="189">
        <v>38.817999999999998</v>
      </c>
      <c r="E180" s="189">
        <v>78.174000000000007</v>
      </c>
      <c r="F180" s="189">
        <v>96.748999999999995</v>
      </c>
      <c r="G180" s="189">
        <v>531.28599999999994</v>
      </c>
      <c r="H180" s="189">
        <v>80.837999999999994</v>
      </c>
      <c r="I180" s="189">
        <v>141.10599999999999</v>
      </c>
      <c r="J180" s="189">
        <v>25.315000000000001</v>
      </c>
      <c r="K180" s="189">
        <v>62.12</v>
      </c>
      <c r="L180" s="189">
        <v>41.023000000000003</v>
      </c>
      <c r="M180" s="189">
        <v>31.01</v>
      </c>
      <c r="N180" s="189">
        <v>242.74700000000001</v>
      </c>
      <c r="O180" s="189">
        <v>105.63200000000001</v>
      </c>
      <c r="P180" s="189">
        <v>142.273</v>
      </c>
      <c r="Q180" s="189">
        <v>108.074</v>
      </c>
      <c r="R180" s="189">
        <v>128.173</v>
      </c>
      <c r="S180" s="189">
        <v>80.912000000000006</v>
      </c>
      <c r="T180" s="189">
        <v>54.896000000000001</v>
      </c>
      <c r="U180" s="189">
        <v>60.658999999999999</v>
      </c>
      <c r="V180" s="189">
        <v>523.47699999999998</v>
      </c>
      <c r="W180" s="189">
        <v>54.756</v>
      </c>
      <c r="X180" s="189">
        <v>39.279000000000003</v>
      </c>
      <c r="Y180" s="190">
        <v>159.79</v>
      </c>
      <c r="Z180" s="195">
        <f t="shared" si="124"/>
        <v>45200</v>
      </c>
      <c r="AA180" s="12">
        <f t="shared" si="126"/>
        <v>53.742999999999938</v>
      </c>
      <c r="AB180" s="12">
        <f t="shared" si="127"/>
        <v>31.48700000000008</v>
      </c>
      <c r="AC180" s="12">
        <f t="shared" si="128"/>
        <v>4.482999999999997</v>
      </c>
      <c r="AD180" s="12">
        <f t="shared" si="129"/>
        <v>-2.0999999999986585E-2</v>
      </c>
      <c r="AE180" s="12">
        <f t="shared" si="130"/>
        <v>1.0159999999999911</v>
      </c>
      <c r="AF180" s="12">
        <f t="shared" si="131"/>
        <v>11.312999999999988</v>
      </c>
      <c r="AG180" s="12">
        <f t="shared" si="132"/>
        <v>0.82699999999999818</v>
      </c>
      <c r="AH180" s="12">
        <f t="shared" si="133"/>
        <v>2.5490000000000066</v>
      </c>
      <c r="AI180" s="12">
        <f t="shared" si="134"/>
        <v>-2.7719999999999985</v>
      </c>
      <c r="AJ180" s="12">
        <f t="shared" si="135"/>
        <v>-0.90200000000000102</v>
      </c>
      <c r="AK180" s="12">
        <f t="shared" si="136"/>
        <v>1.8470000000000013</v>
      </c>
      <c r="AL180" s="12">
        <f t="shared" si="137"/>
        <v>1.3340000000000032</v>
      </c>
      <c r="AM180" s="12">
        <f t="shared" si="138"/>
        <v>3.1880000000000166</v>
      </c>
      <c r="AN180" s="12">
        <f t="shared" si="139"/>
        <v>0.98000000000000398</v>
      </c>
      <c r="AO180" s="12">
        <f t="shared" si="140"/>
        <v>15.39</v>
      </c>
      <c r="AP180" s="12">
        <f t="shared" si="141"/>
        <v>0.92499999999999716</v>
      </c>
      <c r="AQ180" s="12">
        <f t="shared" si="142"/>
        <v>6.6299999999999955</v>
      </c>
      <c r="AR180" s="12">
        <f t="shared" si="143"/>
        <v>-1.8459999999999894</v>
      </c>
      <c r="AS180" s="12">
        <f t="shared" si="144"/>
        <v>0.2710000000000008</v>
      </c>
      <c r="AT180" s="12">
        <f t="shared" si="145"/>
        <v>1.1069999999999993</v>
      </c>
      <c r="AU180" s="12">
        <f t="shared" si="146"/>
        <v>7.1209999999999809</v>
      </c>
      <c r="AV180" s="12">
        <f t="shared" si="147"/>
        <v>-0.16799999999999926</v>
      </c>
      <c r="AW180" s="12">
        <f t="shared" si="148"/>
        <v>0.27300000000000324</v>
      </c>
      <c r="AX180" s="12">
        <f t="shared" si="149"/>
        <v>-0.35500000000001819</v>
      </c>
      <c r="AY180" s="195">
        <f t="shared" si="125"/>
        <v>45200</v>
      </c>
      <c r="AZ180" s="11">
        <f t="shared" si="174"/>
        <v>2.7348401424032165E-2</v>
      </c>
      <c r="BA180" s="11">
        <f t="shared" si="175"/>
        <v>2.0999523147360755E-2</v>
      </c>
      <c r="BB180" s="11">
        <f t="shared" si="176"/>
        <v>0.130566477355468</v>
      </c>
      <c r="BC180" s="11">
        <f t="shared" si="177"/>
        <v>-2.6855937080361159E-4</v>
      </c>
      <c r="BD180" s="11">
        <f t="shared" si="178"/>
        <v>1.0612850323294953E-2</v>
      </c>
      <c r="BE180" s="11">
        <f t="shared" si="179"/>
        <v>2.1756898915905154E-2</v>
      </c>
      <c r="BF180" s="11">
        <f t="shared" si="180"/>
        <v>1.0336078789166425E-2</v>
      </c>
      <c r="BG180" s="11">
        <f t="shared" si="181"/>
        <v>1.8396760899846321E-2</v>
      </c>
      <c r="BH180" s="11">
        <f t="shared" si="182"/>
        <v>-9.8693345675935462E-2</v>
      </c>
      <c r="BI180" s="11">
        <f t="shared" si="183"/>
        <v>-1.4312462314747254E-2</v>
      </c>
      <c r="BJ180" s="11">
        <f t="shared" si="184"/>
        <v>4.7146211966510032E-2</v>
      </c>
      <c r="BK180" s="11">
        <f t="shared" si="185"/>
        <v>4.4952149885429504E-2</v>
      </c>
      <c r="BL180" s="11">
        <f t="shared" si="186"/>
        <v>1.3307786390826637E-2</v>
      </c>
      <c r="BM180" s="11">
        <f t="shared" si="187"/>
        <v>9.3643695294882701E-3</v>
      </c>
      <c r="BN180" s="11">
        <f t="shared" si="188"/>
        <v>0.12129284458910972</v>
      </c>
      <c r="BO180" s="11">
        <f t="shared" si="189"/>
        <v>8.632838383932695E-3</v>
      </c>
      <c r="BP180" s="11">
        <f t="shared" si="190"/>
        <v>5.4548595970150382E-2</v>
      </c>
      <c r="BQ180" s="11">
        <f t="shared" si="191"/>
        <v>-2.2306000628337874E-2</v>
      </c>
      <c r="BR180" s="11">
        <f t="shared" si="192"/>
        <v>4.9610983981693835E-3</v>
      </c>
      <c r="BS180" s="11">
        <f t="shared" si="193"/>
        <v>1.8588796346050485E-2</v>
      </c>
      <c r="BT180" s="11">
        <f t="shared" si="194"/>
        <v>1.3790872963614254E-2</v>
      </c>
      <c r="BU180" s="11">
        <f t="shared" si="197"/>
        <v>-3.0587721214769825E-3</v>
      </c>
      <c r="BV180" s="11">
        <f t="shared" si="196"/>
        <v>6.9989232425782255E-3</v>
      </c>
      <c r="BW180" s="11">
        <f t="shared" si="173"/>
        <v>-2.2167410783978658E-3</v>
      </c>
    </row>
    <row r="181" spans="1:75" ht="18.75" x14ac:dyDescent="0.3">
      <c r="A181" s="195">
        <f t="shared" si="123"/>
        <v>45231</v>
      </c>
      <c r="B181" s="189">
        <v>2024.26</v>
      </c>
      <c r="C181" s="189">
        <v>1533.7739999999999</v>
      </c>
      <c r="D181" s="189">
        <v>39.363999999999997</v>
      </c>
      <c r="E181" s="189">
        <v>77.686999999999998</v>
      </c>
      <c r="F181" s="189">
        <v>96.813000000000002</v>
      </c>
      <c r="G181" s="189">
        <v>532.07500000000005</v>
      </c>
      <c r="H181" s="189">
        <v>80.748000000000005</v>
      </c>
      <c r="I181" s="189">
        <v>141.58000000000001</v>
      </c>
      <c r="J181" s="189">
        <v>25.047000000000001</v>
      </c>
      <c r="K181" s="189">
        <v>62.14</v>
      </c>
      <c r="L181" s="189">
        <v>41.18</v>
      </c>
      <c r="M181" s="189">
        <v>30.652999999999999</v>
      </c>
      <c r="N181" s="189">
        <v>244.148</v>
      </c>
      <c r="O181" s="189">
        <v>104.62</v>
      </c>
      <c r="P181" s="189">
        <v>143.54</v>
      </c>
      <c r="Q181" s="189">
        <v>110.17100000000001</v>
      </c>
      <c r="R181" s="189">
        <v>129.4</v>
      </c>
      <c r="S181" s="189">
        <v>81.13</v>
      </c>
      <c r="T181" s="189">
        <v>54.654000000000003</v>
      </c>
      <c r="U181" s="189">
        <v>60.84</v>
      </c>
      <c r="V181" s="189">
        <v>524.26</v>
      </c>
      <c r="W181" s="189">
        <v>54.37</v>
      </c>
      <c r="X181" s="189">
        <v>39.112000000000002</v>
      </c>
      <c r="Y181" s="190">
        <v>156.68</v>
      </c>
      <c r="Z181" s="195">
        <f t="shared" si="124"/>
        <v>45231</v>
      </c>
      <c r="AA181" s="12">
        <f t="shared" si="126"/>
        <v>47.196999999999889</v>
      </c>
      <c r="AB181" s="12">
        <f t="shared" si="127"/>
        <v>26.907999999999902</v>
      </c>
      <c r="AC181" s="12">
        <f t="shared" si="128"/>
        <v>3.7769999999999939</v>
      </c>
      <c r="AD181" s="12">
        <f t="shared" si="129"/>
        <v>-0.98300000000000409</v>
      </c>
      <c r="AE181" s="12">
        <f t="shared" si="130"/>
        <v>-1.3029999999999973</v>
      </c>
      <c r="AF181" s="12">
        <f t="shared" si="131"/>
        <v>9.1760000000000446</v>
      </c>
      <c r="AG181" s="12">
        <f t="shared" si="132"/>
        <v>0.19299999999999784</v>
      </c>
      <c r="AH181" s="12">
        <f t="shared" si="133"/>
        <v>1.9819999999999993</v>
      </c>
      <c r="AI181" s="12">
        <f t="shared" si="134"/>
        <v>-3.1159999999999997</v>
      </c>
      <c r="AJ181" s="12">
        <f t="shared" si="135"/>
        <v>-1.6360000000000028</v>
      </c>
      <c r="AK181" s="12">
        <f t="shared" si="136"/>
        <v>1.4089999999999989</v>
      </c>
      <c r="AL181" s="12">
        <f t="shared" si="137"/>
        <v>0.9009999999999998</v>
      </c>
      <c r="AM181" s="12">
        <f t="shared" si="138"/>
        <v>1.9830000000000041</v>
      </c>
      <c r="AN181" s="12">
        <f t="shared" si="139"/>
        <v>3.1000000000005912E-2</v>
      </c>
      <c r="AO181" s="12">
        <f t="shared" si="140"/>
        <v>13.287999999999982</v>
      </c>
      <c r="AP181" s="12">
        <f t="shared" si="141"/>
        <v>1.3810000000000002</v>
      </c>
      <c r="AQ181" s="12">
        <f t="shared" si="142"/>
        <v>6.5380000000000109</v>
      </c>
      <c r="AR181" s="12">
        <f t="shared" si="143"/>
        <v>-2.5120000000000005</v>
      </c>
      <c r="AS181" s="12">
        <f t="shared" si="144"/>
        <v>-0.39999999999999858</v>
      </c>
      <c r="AT181" s="12">
        <f t="shared" si="145"/>
        <v>1.2040000000000006</v>
      </c>
      <c r="AU181" s="12">
        <f t="shared" si="146"/>
        <v>4.4869999999999663</v>
      </c>
      <c r="AV181" s="12">
        <f t="shared" si="147"/>
        <v>-0.59800000000000608</v>
      </c>
      <c r="AW181" s="12">
        <f t="shared" si="148"/>
        <v>-0.40099999999999625</v>
      </c>
      <c r="AX181" s="12">
        <f t="shared" si="149"/>
        <v>-1.5319999999999823</v>
      </c>
      <c r="AY181" s="195">
        <f t="shared" si="125"/>
        <v>45231</v>
      </c>
      <c r="AZ181" s="11">
        <f t="shared" si="174"/>
        <v>2.3872279234399718E-2</v>
      </c>
      <c r="BA181" s="11">
        <f t="shared" si="175"/>
        <v>1.7856929547816369E-2</v>
      </c>
      <c r="BB181" s="11">
        <f t="shared" si="176"/>
        <v>0.10613426251159108</v>
      </c>
      <c r="BC181" s="11">
        <f t="shared" si="177"/>
        <v>-1.2495233252828308E-2</v>
      </c>
      <c r="BD181" s="11">
        <f t="shared" si="178"/>
        <v>-1.3280198948183775E-2</v>
      </c>
      <c r="BE181" s="11">
        <f t="shared" si="179"/>
        <v>1.7548321951275536E-2</v>
      </c>
      <c r="BF181" s="11">
        <f t="shared" si="180"/>
        <v>2.3958785922661985E-3</v>
      </c>
      <c r="BG181" s="11">
        <f t="shared" si="181"/>
        <v>1.419791114485891E-2</v>
      </c>
      <c r="BH181" s="11">
        <f t="shared" si="182"/>
        <v>-0.11064162198629401</v>
      </c>
      <c r="BI181" s="11">
        <f t="shared" si="183"/>
        <v>-2.5652282990466624E-2</v>
      </c>
      <c r="BJ181" s="11">
        <f t="shared" si="184"/>
        <v>3.5427824294083532E-2</v>
      </c>
      <c r="BK181" s="11">
        <f t="shared" si="185"/>
        <v>3.0283678408174142E-2</v>
      </c>
      <c r="BL181" s="11">
        <f t="shared" si="186"/>
        <v>8.1886317180435153E-3</v>
      </c>
      <c r="BM181" s="11">
        <f t="shared" si="187"/>
        <v>2.9639828280236813E-4</v>
      </c>
      <c r="BN181" s="11">
        <f t="shared" si="188"/>
        <v>0.10201762736848563</v>
      </c>
      <c r="BO181" s="11">
        <f t="shared" si="189"/>
        <v>1.2694181450501052E-2</v>
      </c>
      <c r="BP181" s="11">
        <f t="shared" si="190"/>
        <v>5.3214175253536666E-2</v>
      </c>
      <c r="BQ181" s="11">
        <f t="shared" si="191"/>
        <v>-3.0032758661916237E-2</v>
      </c>
      <c r="BR181" s="11">
        <f t="shared" si="192"/>
        <v>-7.2655937806517246E-3</v>
      </c>
      <c r="BS181" s="11">
        <f t="shared" si="193"/>
        <v>2.0189147494801718E-2</v>
      </c>
      <c r="BT181" s="11">
        <f t="shared" si="194"/>
        <v>8.6326146221522571E-3</v>
      </c>
      <c r="BU181" s="11">
        <f t="shared" si="197"/>
        <v>-1.0879056905836237E-2</v>
      </c>
      <c r="BV181" s="11">
        <f t="shared" si="196"/>
        <v>-1.0148558702199217E-2</v>
      </c>
      <c r="BW181" s="11">
        <f t="shared" si="173"/>
        <v>-9.6832098703004688E-3</v>
      </c>
    </row>
    <row r="182" spans="1:75" ht="18.75" x14ac:dyDescent="0.3">
      <c r="A182" s="195">
        <f t="shared" si="123"/>
        <v>45261</v>
      </c>
      <c r="B182" s="189">
        <v>2026.3340000000001</v>
      </c>
      <c r="C182" s="189">
        <v>1531.0709999999999</v>
      </c>
      <c r="D182" s="189">
        <v>38.417000000000002</v>
      </c>
      <c r="E182" s="189">
        <v>76.710999999999999</v>
      </c>
      <c r="F182" s="189">
        <v>100.434</v>
      </c>
      <c r="G182" s="189">
        <v>532.59400000000005</v>
      </c>
      <c r="H182" s="189">
        <v>79.608999999999995</v>
      </c>
      <c r="I182" s="189">
        <v>139.70500000000001</v>
      </c>
      <c r="J182" s="189">
        <v>24.093</v>
      </c>
      <c r="K182" s="189">
        <v>62.256999999999998</v>
      </c>
      <c r="L182" s="189">
        <v>41.003999999999998</v>
      </c>
      <c r="M182" s="189">
        <v>29.908999999999999</v>
      </c>
      <c r="N182" s="189">
        <v>245.49</v>
      </c>
      <c r="O182" s="189">
        <v>103.77200000000001</v>
      </c>
      <c r="P182" s="189">
        <v>143.495</v>
      </c>
      <c r="Q182" s="189">
        <v>111.039</v>
      </c>
      <c r="R182" s="189">
        <v>129.90600000000001</v>
      </c>
      <c r="S182" s="189">
        <v>80.228999999999999</v>
      </c>
      <c r="T182" s="189">
        <v>54.106000000000002</v>
      </c>
      <c r="U182" s="189">
        <v>60.81</v>
      </c>
      <c r="V182" s="189">
        <v>523.51</v>
      </c>
      <c r="W182" s="189">
        <v>53.482999999999997</v>
      </c>
      <c r="X182" s="189">
        <v>37.322000000000003</v>
      </c>
      <c r="Y182" s="190">
        <v>154.36000000000001</v>
      </c>
      <c r="Z182" s="195">
        <f t="shared" si="124"/>
        <v>45261</v>
      </c>
      <c r="AA182" s="12">
        <f t="shared" si="126"/>
        <v>33.379000000000133</v>
      </c>
      <c r="AB182" s="12">
        <f t="shared" si="127"/>
        <v>26.294999999999845</v>
      </c>
      <c r="AC182" s="12">
        <f t="shared" si="128"/>
        <v>2.9980000000000047</v>
      </c>
      <c r="AD182" s="12">
        <f t="shared" si="129"/>
        <v>-2.4069999999999965</v>
      </c>
      <c r="AE182" s="12">
        <f t="shared" si="130"/>
        <v>0.68999999999999773</v>
      </c>
      <c r="AF182" s="12">
        <f t="shared" si="131"/>
        <v>7.1299999999999955</v>
      </c>
      <c r="AG182" s="12">
        <f t="shared" si="132"/>
        <v>-0.38900000000001</v>
      </c>
      <c r="AH182" s="12">
        <f t="shared" si="133"/>
        <v>0.85400000000001342</v>
      </c>
      <c r="AI182" s="12">
        <f t="shared" si="134"/>
        <v>-3.4890000000000008</v>
      </c>
      <c r="AJ182" s="12">
        <f t="shared" si="135"/>
        <v>-1.8699999999999974</v>
      </c>
      <c r="AK182" s="12">
        <f t="shared" si="136"/>
        <v>0.96999999999999886</v>
      </c>
      <c r="AL182" s="12">
        <f t="shared" si="137"/>
        <v>0.23000000000000043</v>
      </c>
      <c r="AM182" s="12">
        <f t="shared" si="138"/>
        <v>2.9339999999999975</v>
      </c>
      <c r="AN182" s="12">
        <f t="shared" si="139"/>
        <v>-1.0569999999999879</v>
      </c>
      <c r="AO182" s="12">
        <f t="shared" si="140"/>
        <v>11.852000000000004</v>
      </c>
      <c r="AP182" s="12">
        <f t="shared" si="141"/>
        <v>1.5949999999999989</v>
      </c>
      <c r="AQ182" s="12">
        <f t="shared" si="142"/>
        <v>6.757000000000005</v>
      </c>
      <c r="AR182" s="12">
        <f t="shared" si="143"/>
        <v>-2.7879999999999967</v>
      </c>
      <c r="AS182" s="12">
        <f t="shared" si="144"/>
        <v>-1.5829999999999984</v>
      </c>
      <c r="AT182" s="12">
        <f t="shared" si="145"/>
        <v>0.42300000000000182</v>
      </c>
      <c r="AU182" s="12">
        <f t="shared" si="146"/>
        <v>3.8519999999999754</v>
      </c>
      <c r="AV182" s="12">
        <f t="shared" si="147"/>
        <v>-1.3100000000000023</v>
      </c>
      <c r="AW182" s="12">
        <f t="shared" si="148"/>
        <v>-1.8889999999999958</v>
      </c>
      <c r="AX182" s="12">
        <f t="shared" si="149"/>
        <v>-2.2479999999999905</v>
      </c>
      <c r="AY182" s="195">
        <f t="shared" si="125"/>
        <v>45261</v>
      </c>
      <c r="AZ182" s="11">
        <f t="shared" si="174"/>
        <v>1.6748496579200189E-2</v>
      </c>
      <c r="BA182" s="11">
        <f t="shared" si="175"/>
        <v>1.7474361632561886E-2</v>
      </c>
      <c r="BB182" s="11">
        <f t="shared" si="176"/>
        <v>8.4643835229679221E-2</v>
      </c>
      <c r="BC182" s="11">
        <f t="shared" si="177"/>
        <v>-3.0422912611542174E-2</v>
      </c>
      <c r="BD182" s="11">
        <f t="shared" si="178"/>
        <v>6.9177093358998576E-3</v>
      </c>
      <c r="BE182" s="11">
        <f t="shared" si="179"/>
        <v>1.3568960004871844E-2</v>
      </c>
      <c r="BF182" s="11">
        <f t="shared" si="180"/>
        <v>-4.8626215655392935E-3</v>
      </c>
      <c r="BG182" s="11">
        <f t="shared" si="181"/>
        <v>6.1504778503576052E-3</v>
      </c>
      <c r="BH182" s="11">
        <f t="shared" si="182"/>
        <v>-0.12649554056993695</v>
      </c>
      <c r="BI182" s="11">
        <f t="shared" si="183"/>
        <v>-2.9160883871068299E-2</v>
      </c>
      <c r="BJ182" s="11">
        <f t="shared" si="184"/>
        <v>2.4229405005744997E-2</v>
      </c>
      <c r="BK182" s="11">
        <f t="shared" si="185"/>
        <v>7.7495872502442165E-3</v>
      </c>
      <c r="BL182" s="11">
        <f t="shared" si="186"/>
        <v>1.2096175728491643E-2</v>
      </c>
      <c r="BM182" s="11">
        <f t="shared" si="187"/>
        <v>-1.0083087695198722E-2</v>
      </c>
      <c r="BN182" s="11">
        <f t="shared" si="188"/>
        <v>9.0031372727756187E-2</v>
      </c>
      <c r="BO182" s="11">
        <f t="shared" si="189"/>
        <v>1.4573663243302448E-2</v>
      </c>
      <c r="BP182" s="11">
        <f t="shared" si="190"/>
        <v>5.4868492638998401E-2</v>
      </c>
      <c r="BQ182" s="11">
        <f t="shared" si="191"/>
        <v>-3.3583482901092476E-2</v>
      </c>
      <c r="BR182" s="11">
        <f t="shared" si="192"/>
        <v>-2.8425721417155936E-2</v>
      </c>
      <c r="BS182" s="11">
        <f t="shared" si="193"/>
        <v>7.0048189179789944E-3</v>
      </c>
      <c r="BT182" s="11">
        <f t="shared" si="194"/>
        <v>7.4125674963148036E-3</v>
      </c>
      <c r="BU182" s="11">
        <f t="shared" si="197"/>
        <v>-2.3908163451535791E-2</v>
      </c>
      <c r="BV182" s="11">
        <f t="shared" si="196"/>
        <v>-4.817525694320457E-2</v>
      </c>
      <c r="BW182" s="11">
        <f t="shared" si="173"/>
        <v>-1.435431140171628E-2</v>
      </c>
    </row>
    <row r="183" spans="1:75" ht="18.75" x14ac:dyDescent="0.3">
      <c r="A183" s="195">
        <f t="shared" si="123"/>
        <v>45292</v>
      </c>
      <c r="B183" s="189">
        <v>2028.7739999999999</v>
      </c>
      <c r="C183" s="189">
        <v>1529.12</v>
      </c>
      <c r="D183" s="189">
        <v>37.4</v>
      </c>
      <c r="E183" s="189">
        <v>74.965999999999994</v>
      </c>
      <c r="F183" s="189">
        <v>100.875</v>
      </c>
      <c r="G183" s="189">
        <v>532.71799999999996</v>
      </c>
      <c r="H183" s="189">
        <v>78.230999999999995</v>
      </c>
      <c r="I183" s="189">
        <v>137.66999999999999</v>
      </c>
      <c r="J183" s="189">
        <v>22.87</v>
      </c>
      <c r="K183" s="189">
        <v>61.271999999999998</v>
      </c>
      <c r="L183" s="189">
        <v>40.213000000000001</v>
      </c>
      <c r="M183" s="189">
        <v>31.271999999999998</v>
      </c>
      <c r="N183" s="189">
        <v>247.80799999999999</v>
      </c>
      <c r="O183" s="189">
        <v>102.34099999999999</v>
      </c>
      <c r="P183" s="189">
        <v>144.10900000000001</v>
      </c>
      <c r="Q183" s="189">
        <v>117.67700000000001</v>
      </c>
      <c r="R183" s="189">
        <v>131.24600000000001</v>
      </c>
      <c r="S183" s="189">
        <v>80.063999999999993</v>
      </c>
      <c r="T183" s="189">
        <v>53.93</v>
      </c>
      <c r="U183" s="189">
        <v>61.433999999999997</v>
      </c>
      <c r="V183" s="189">
        <v>518.46699999999998</v>
      </c>
      <c r="W183" s="189">
        <v>51.85</v>
      </c>
      <c r="X183" s="189">
        <v>35.341999999999999</v>
      </c>
      <c r="Y183" s="190">
        <v>151.524</v>
      </c>
      <c r="Z183" s="195">
        <f t="shared" si="124"/>
        <v>45292</v>
      </c>
      <c r="AA183" s="12">
        <f t="shared" si="126"/>
        <v>15.837999999999965</v>
      </c>
      <c r="AB183" s="12">
        <f t="shared" si="127"/>
        <v>21.930999999999813</v>
      </c>
      <c r="AC183" s="12">
        <f t="shared" si="128"/>
        <v>1.8089999999999975</v>
      </c>
      <c r="AD183" s="12">
        <f t="shared" si="129"/>
        <v>-3.7810000000000059</v>
      </c>
      <c r="AE183" s="12">
        <f t="shared" si="130"/>
        <v>0.52899999999999636</v>
      </c>
      <c r="AF183" s="12">
        <f t="shared" si="131"/>
        <v>2.1999999999999318</v>
      </c>
      <c r="AG183" s="12">
        <f t="shared" si="132"/>
        <v>-1.5530000000000115</v>
      </c>
      <c r="AH183" s="12">
        <f t="shared" si="133"/>
        <v>-0.84499999999999886</v>
      </c>
      <c r="AI183" s="12">
        <f t="shared" si="134"/>
        <v>-4.0799999999999983</v>
      </c>
      <c r="AJ183" s="12">
        <f t="shared" si="135"/>
        <v>-2.8330000000000055</v>
      </c>
      <c r="AK183" s="12">
        <f t="shared" si="136"/>
        <v>0.41499999999999915</v>
      </c>
      <c r="AL183" s="12">
        <f t="shared" si="137"/>
        <v>0.18699999999999761</v>
      </c>
      <c r="AM183" s="12">
        <f t="shared" si="138"/>
        <v>2.6560000000000059</v>
      </c>
      <c r="AN183" s="12">
        <f t="shared" si="139"/>
        <v>-1.6900000000000119</v>
      </c>
      <c r="AO183" s="12">
        <f t="shared" si="140"/>
        <v>9.2270000000000039</v>
      </c>
      <c r="AP183" s="12">
        <f t="shared" si="141"/>
        <v>0.91700000000000159</v>
      </c>
      <c r="AQ183" s="12">
        <f t="shared" si="142"/>
        <v>6.4710000000000036</v>
      </c>
      <c r="AR183" s="12">
        <f t="shared" si="143"/>
        <v>-3.8450000000000131</v>
      </c>
      <c r="AS183" s="12">
        <f t="shared" si="144"/>
        <v>-2.2389999999999972</v>
      </c>
      <c r="AT183" s="12">
        <f t="shared" si="145"/>
        <v>-7.6000000000000512E-2</v>
      </c>
      <c r="AU183" s="12">
        <f t="shared" si="146"/>
        <v>1.1499999999999773</v>
      </c>
      <c r="AV183" s="12">
        <f t="shared" si="147"/>
        <v>-2.9849999999999994</v>
      </c>
      <c r="AW183" s="12">
        <f t="shared" si="148"/>
        <v>-2.730000000000004</v>
      </c>
      <c r="AX183" s="12">
        <f t="shared" si="149"/>
        <v>-2.4010000000000105</v>
      </c>
      <c r="AY183" s="195">
        <f t="shared" si="125"/>
        <v>45292</v>
      </c>
      <c r="AZ183" s="11">
        <f t="shared" si="174"/>
        <v>7.8681090705317036E-3</v>
      </c>
      <c r="BA183" s="11">
        <f t="shared" si="175"/>
        <v>1.4550928914688122E-2</v>
      </c>
      <c r="BB183" s="11">
        <f t="shared" si="176"/>
        <v>5.0827456379421765E-2</v>
      </c>
      <c r="BC183" s="11">
        <f t="shared" si="177"/>
        <v>-4.8014527537557083E-2</v>
      </c>
      <c r="BD183" s="11">
        <f t="shared" si="178"/>
        <v>5.2717597113984827E-3</v>
      </c>
      <c r="BE183" s="11">
        <f t="shared" si="179"/>
        <v>4.1468903976866756E-3</v>
      </c>
      <c r="BF183" s="11">
        <f t="shared" si="180"/>
        <v>-1.9465055650255803E-2</v>
      </c>
      <c r="BG183" s="11">
        <f t="shared" si="181"/>
        <v>-6.1004223369309774E-3</v>
      </c>
      <c r="BH183" s="11">
        <f t="shared" si="182"/>
        <v>-0.15139146567717987</v>
      </c>
      <c r="BI183" s="11">
        <f t="shared" si="183"/>
        <v>-4.4193120661414897E-2</v>
      </c>
      <c r="BJ183" s="11">
        <f t="shared" si="184"/>
        <v>1.0427659681391033E-2</v>
      </c>
      <c r="BK183" s="11">
        <f t="shared" si="185"/>
        <v>6.0157632298536434E-3</v>
      </c>
      <c r="BL183" s="11">
        <f t="shared" si="186"/>
        <v>1.0834094765696411E-2</v>
      </c>
      <c r="BM183" s="11">
        <f t="shared" si="187"/>
        <v>-1.6245157693379975E-2</v>
      </c>
      <c r="BN183" s="11">
        <f t="shared" si="188"/>
        <v>6.8407941756498225E-2</v>
      </c>
      <c r="BO183" s="11">
        <f t="shared" si="189"/>
        <v>7.8537170263788258E-3</v>
      </c>
      <c r="BP183" s="11">
        <f t="shared" si="190"/>
        <v>5.1861350430775444E-2</v>
      </c>
      <c r="BQ183" s="11">
        <f t="shared" si="191"/>
        <v>-4.5823451596372466E-2</v>
      </c>
      <c r="BR183" s="11">
        <f t="shared" si="192"/>
        <v>-3.9861845501967252E-2</v>
      </c>
      <c r="BS183" s="11">
        <f t="shared" si="193"/>
        <v>-1.2355714517964245E-3</v>
      </c>
      <c r="BT183" s="11">
        <f t="shared" si="194"/>
        <v>2.2230083295156078E-3</v>
      </c>
      <c r="BU183" s="11">
        <f t="shared" si="197"/>
        <v>-5.4436035378863878E-2</v>
      </c>
      <c r="BV183" s="11">
        <f t="shared" si="196"/>
        <v>-7.1706240806892252E-2</v>
      </c>
      <c r="BW183" s="11">
        <f t="shared" si="173"/>
        <v>-1.5598505765795134E-2</v>
      </c>
    </row>
    <row r="184" spans="1:75" ht="18.75" x14ac:dyDescent="0.3">
      <c r="A184" s="195">
        <f t="shared" si="123"/>
        <v>45323</v>
      </c>
      <c r="B184" s="191">
        <v>2008.396</v>
      </c>
      <c r="C184" s="191">
        <v>1525.779</v>
      </c>
      <c r="D184" s="191">
        <v>37.720999999999997</v>
      </c>
      <c r="E184" s="191">
        <v>74.292000000000002</v>
      </c>
      <c r="F184" s="191">
        <v>99.674000000000007</v>
      </c>
      <c r="G184" s="191">
        <v>532.21699999999998</v>
      </c>
      <c r="H184" s="191">
        <v>78.085999999999999</v>
      </c>
      <c r="I184" s="191">
        <v>137.01400000000001</v>
      </c>
      <c r="J184" s="191">
        <v>22.611999999999998</v>
      </c>
      <c r="K184" s="191">
        <v>60.493000000000002</v>
      </c>
      <c r="L184" s="191">
        <v>40.061</v>
      </c>
      <c r="M184" s="191">
        <v>36.683999999999997</v>
      </c>
      <c r="N184" s="191">
        <v>253.755</v>
      </c>
      <c r="O184" s="191">
        <v>102.11499999999999</v>
      </c>
      <c r="P184" s="191">
        <v>144.33799999999999</v>
      </c>
      <c r="Q184" s="191">
        <v>117.77</v>
      </c>
      <c r="R184" s="191">
        <v>131.291</v>
      </c>
      <c r="S184" s="191">
        <v>79.849999999999994</v>
      </c>
      <c r="T184" s="191">
        <v>53.244</v>
      </c>
      <c r="U184" s="191">
        <v>62.015000000000001</v>
      </c>
      <c r="V184" s="191">
        <v>514.91</v>
      </c>
      <c r="W184" s="191">
        <v>50.790999999999997</v>
      </c>
      <c r="X184" s="191">
        <v>34.914000000000001</v>
      </c>
      <c r="Y184" s="192">
        <v>149.80000000000001</v>
      </c>
      <c r="Z184" s="195">
        <f t="shared" si="124"/>
        <v>45323</v>
      </c>
      <c r="AA184" s="12">
        <f t="shared" si="126"/>
        <v>1.1479999999999109</v>
      </c>
      <c r="AB184" s="12">
        <f t="shared" si="127"/>
        <v>18.655999999999949</v>
      </c>
      <c r="AC184" s="12">
        <f t="shared" si="128"/>
        <v>0.93999999999999773</v>
      </c>
      <c r="AD184" s="12">
        <f t="shared" si="129"/>
        <v>-5.1089999999999947</v>
      </c>
      <c r="AE184" s="12">
        <f t="shared" si="130"/>
        <v>-0.4059999999999917</v>
      </c>
      <c r="AF184" s="12">
        <f t="shared" si="131"/>
        <v>-0.63599999999996726</v>
      </c>
      <c r="AG184" s="12">
        <f t="shared" si="132"/>
        <v>-2.1099999999999994</v>
      </c>
      <c r="AH184" s="12">
        <f t="shared" si="133"/>
        <v>-1.453000000000003</v>
      </c>
      <c r="AI184" s="12">
        <f t="shared" si="134"/>
        <v>-4.549000000000003</v>
      </c>
      <c r="AJ184" s="12">
        <f t="shared" si="135"/>
        <v>-3.9400000000000048</v>
      </c>
      <c r="AK184" s="12">
        <f t="shared" si="136"/>
        <v>-0.20499999999999829</v>
      </c>
      <c r="AL184" s="12">
        <f t="shared" si="137"/>
        <v>-0.66000000000000369</v>
      </c>
      <c r="AM184" s="12">
        <f t="shared" si="138"/>
        <v>3.4619999999999891</v>
      </c>
      <c r="AN184" s="12">
        <f t="shared" si="139"/>
        <v>-2.5859999999999985</v>
      </c>
      <c r="AO184" s="12">
        <f t="shared" si="140"/>
        <v>7.1800000000000068</v>
      </c>
      <c r="AP184" s="12">
        <f t="shared" si="141"/>
        <v>0.64399999999999125</v>
      </c>
      <c r="AQ184" s="12">
        <f t="shared" si="142"/>
        <v>6.1569999999999965</v>
      </c>
      <c r="AR184" s="12">
        <f t="shared" si="143"/>
        <v>-3.9690000000000083</v>
      </c>
      <c r="AS184" s="12">
        <f t="shared" si="144"/>
        <v>-2.7319999999999993</v>
      </c>
      <c r="AT184" s="12">
        <f t="shared" si="145"/>
        <v>0.1460000000000008</v>
      </c>
      <c r="AU184" s="12">
        <f t="shared" si="146"/>
        <v>-2.5600000000000591</v>
      </c>
      <c r="AV184" s="12">
        <f t="shared" si="147"/>
        <v>-4.0030000000000001</v>
      </c>
      <c r="AW184" s="12">
        <f t="shared" si="148"/>
        <v>-3.625</v>
      </c>
      <c r="AX184" s="12">
        <f t="shared" si="149"/>
        <v>-3.3309999999999889</v>
      </c>
      <c r="AY184" s="195">
        <f t="shared" si="125"/>
        <v>45323</v>
      </c>
      <c r="AZ184" s="11">
        <f t="shared" si="174"/>
        <v>5.7192733533661944E-4</v>
      </c>
      <c r="BA184" s="11">
        <f t="shared" si="175"/>
        <v>1.2378551717411312E-2</v>
      </c>
      <c r="BB184" s="11">
        <f t="shared" si="176"/>
        <v>2.5556673282401077E-2</v>
      </c>
      <c r="BC184" s="11">
        <f t="shared" si="177"/>
        <v>-6.4344277779876724E-2</v>
      </c>
      <c r="BD184" s="11">
        <f t="shared" si="178"/>
        <v>-4.0567545963228202E-3</v>
      </c>
      <c r="BE184" s="11">
        <f t="shared" si="179"/>
        <v>-1.1935749634514048E-3</v>
      </c>
      <c r="BF184" s="11">
        <f t="shared" si="180"/>
        <v>-2.6310539179011383E-2</v>
      </c>
      <c r="BG184" s="11">
        <f t="shared" si="181"/>
        <v>-1.0493474979598072E-2</v>
      </c>
      <c r="BH184" s="11">
        <f t="shared" si="182"/>
        <v>-0.16748278782077253</v>
      </c>
      <c r="BI184" s="11">
        <f t="shared" si="183"/>
        <v>-6.1148790216193682E-2</v>
      </c>
      <c r="BJ184" s="11">
        <f t="shared" si="184"/>
        <v>-5.0911438931107167E-3</v>
      </c>
      <c r="BK184" s="11">
        <f t="shared" si="185"/>
        <v>-1.7673521850899876E-2</v>
      </c>
      <c r="BL184" s="11">
        <f t="shared" si="186"/>
        <v>1.3831789143124107E-2</v>
      </c>
      <c r="BM184" s="11">
        <f t="shared" si="187"/>
        <v>-2.4698904499479424E-2</v>
      </c>
      <c r="BN184" s="11">
        <f t="shared" si="188"/>
        <v>5.2348386532320434E-2</v>
      </c>
      <c r="BO184" s="11">
        <f t="shared" si="189"/>
        <v>5.4983522019020903E-3</v>
      </c>
      <c r="BP184" s="11">
        <f t="shared" si="190"/>
        <v>4.9203254111592321E-2</v>
      </c>
      <c r="BQ184" s="11">
        <f t="shared" si="191"/>
        <v>-4.7352032355432616E-2</v>
      </c>
      <c r="BR184" s="11">
        <f t="shared" si="192"/>
        <v>-4.8806631413462864E-2</v>
      </c>
      <c r="BS184" s="11">
        <f t="shared" si="193"/>
        <v>2.3598247910907588E-3</v>
      </c>
      <c r="BT184" s="11">
        <f t="shared" si="194"/>
        <v>-4.9471466944944753E-3</v>
      </c>
      <c r="BU184" s="11">
        <f t="shared" si="197"/>
        <v>-7.3055444026718264E-2</v>
      </c>
      <c r="BV184" s="11">
        <f t="shared" si="196"/>
        <v>-9.4060562028075445E-2</v>
      </c>
      <c r="BW184" s="11">
        <f t="shared" si="173"/>
        <v>-2.1752617040311839E-2</v>
      </c>
    </row>
    <row r="199" spans="25:75" ht="105.75" x14ac:dyDescent="0.25">
      <c r="Z199" t="s">
        <v>224</v>
      </c>
      <c r="AA199" s="183" t="s">
        <v>198</v>
      </c>
      <c r="AB199" s="183" t="s">
        <v>199</v>
      </c>
      <c r="AC199" s="183" t="s">
        <v>200</v>
      </c>
      <c r="AD199" s="183" t="s">
        <v>201</v>
      </c>
      <c r="AE199" s="183" t="s">
        <v>202</v>
      </c>
      <c r="AF199" s="183" t="s">
        <v>203</v>
      </c>
      <c r="AG199" s="183" t="s">
        <v>204</v>
      </c>
      <c r="AH199" s="183" t="s">
        <v>205</v>
      </c>
      <c r="AI199" s="183" t="s">
        <v>206</v>
      </c>
      <c r="AJ199" s="183" t="s">
        <v>207</v>
      </c>
      <c r="AK199" s="183" t="s">
        <v>208</v>
      </c>
      <c r="AL199" s="183" t="s">
        <v>209</v>
      </c>
      <c r="AM199" s="183" t="s">
        <v>210</v>
      </c>
      <c r="AN199" s="183" t="s">
        <v>211</v>
      </c>
      <c r="AO199" s="183" t="s">
        <v>212</v>
      </c>
      <c r="AP199" s="183" t="s">
        <v>213</v>
      </c>
      <c r="AQ199" s="183" t="s">
        <v>214</v>
      </c>
      <c r="AR199" s="183" t="s">
        <v>215</v>
      </c>
      <c r="AS199" s="183" t="s">
        <v>216</v>
      </c>
      <c r="AT199" s="183" t="s">
        <v>217</v>
      </c>
      <c r="AU199" s="183" t="s">
        <v>218</v>
      </c>
      <c r="AV199" s="183" t="s">
        <v>219</v>
      </c>
      <c r="AW199" s="183" t="s">
        <v>220</v>
      </c>
      <c r="AX199" s="184" t="s">
        <v>221</v>
      </c>
    </row>
    <row r="200" spans="25:75" ht="48.75" customHeight="1" x14ac:dyDescent="0.4">
      <c r="Z200" s="11" t="s">
        <v>223</v>
      </c>
      <c r="AA200" s="201">
        <f>AZ201</f>
        <v>5.7192733533661944E-4</v>
      </c>
      <c r="AB200" s="201">
        <f t="shared" ref="AB200:AX200" si="198">BA201</f>
        <v>1.2378551717411312E-2</v>
      </c>
      <c r="AC200" s="201">
        <f t="shared" si="198"/>
        <v>2.5556673282401077E-2</v>
      </c>
      <c r="AD200" s="201">
        <f t="shared" si="198"/>
        <v>-6.4344277779876724E-2</v>
      </c>
      <c r="AE200" s="201">
        <f t="shared" si="198"/>
        <v>-4.0567545963228202E-3</v>
      </c>
      <c r="AF200" s="201">
        <f t="shared" si="198"/>
        <v>-1.1935749634514048E-3</v>
      </c>
      <c r="AG200" s="201">
        <f t="shared" si="198"/>
        <v>-2.6310539179011383E-2</v>
      </c>
      <c r="AH200" s="201">
        <f t="shared" si="198"/>
        <v>-1.0493474979598072E-2</v>
      </c>
      <c r="AI200" s="201">
        <f t="shared" si="198"/>
        <v>-0.16748278782077253</v>
      </c>
      <c r="AJ200" s="201">
        <f t="shared" si="198"/>
        <v>-6.1148790216193682E-2</v>
      </c>
      <c r="AK200" s="201">
        <f t="shared" si="198"/>
        <v>-5.0911438931107167E-3</v>
      </c>
      <c r="AL200" s="201">
        <f t="shared" si="198"/>
        <v>-1.7673521850899876E-2</v>
      </c>
      <c r="AM200" s="201">
        <f t="shared" si="198"/>
        <v>1.3831789143124107E-2</v>
      </c>
      <c r="AN200" s="201">
        <f t="shared" si="198"/>
        <v>-2.4698904499479424E-2</v>
      </c>
      <c r="AO200" s="201">
        <f t="shared" si="198"/>
        <v>5.2348386532320434E-2</v>
      </c>
      <c r="AP200" s="201">
        <f t="shared" si="198"/>
        <v>5.4983522019020903E-3</v>
      </c>
      <c r="AQ200" s="201">
        <f t="shared" si="198"/>
        <v>4.9203254111592321E-2</v>
      </c>
      <c r="AR200" s="201">
        <f t="shared" si="198"/>
        <v>-4.7352032355432616E-2</v>
      </c>
      <c r="AS200" s="201">
        <f t="shared" si="198"/>
        <v>-4.8806631413462864E-2</v>
      </c>
      <c r="AT200" s="201">
        <f t="shared" si="198"/>
        <v>2.3598247910907588E-3</v>
      </c>
      <c r="AU200" s="201">
        <f t="shared" si="198"/>
        <v>-4.9471466944944753E-3</v>
      </c>
      <c r="AV200" s="201">
        <f t="shared" si="198"/>
        <v>-7.3055444026718264E-2</v>
      </c>
      <c r="AW200" s="201">
        <f t="shared" si="198"/>
        <v>-9.4060562028075445E-2</v>
      </c>
      <c r="AX200" s="201">
        <f>BW201</f>
        <v>-2.1752617040311839E-2</v>
      </c>
    </row>
    <row r="201" spans="25:75" ht="26.25" x14ac:dyDescent="0.4">
      <c r="Y201" s="195">
        <v>45323</v>
      </c>
      <c r="Z201" t="s">
        <v>222</v>
      </c>
      <c r="AA201" s="202">
        <f>VLOOKUP($Y$201,$Z$179:$AX$199,2,FALSE)</f>
        <v>1.1479999999999109</v>
      </c>
      <c r="AB201" s="202">
        <f>VLOOKUP($Y$201,$Z$179:$AX$199,AB202,FALSE)</f>
        <v>18.655999999999949</v>
      </c>
      <c r="AC201" s="202">
        <f>VLOOKUP($Y$201,$Z$179:$AX$199,AC202,FALSE)</f>
        <v>0.93999999999999773</v>
      </c>
      <c r="AD201" s="202">
        <f>VLOOKUP($Y$201,$Z$179:$AX$199,AD202,FALSE)</f>
        <v>-5.1089999999999947</v>
      </c>
      <c r="AE201" s="202">
        <f>VLOOKUP($Y$201,$Z$179:$AX$199,AE202,FALSE)</f>
        <v>-0.4059999999999917</v>
      </c>
      <c r="AF201" s="202">
        <f>VLOOKUP($Y$201,$Z$179:$AX$199,AF202,FALSE)</f>
        <v>-0.63599999999996726</v>
      </c>
      <c r="AG201" s="202">
        <f>VLOOKUP($Y$201,$Z$179:$AX$199,AG202,FALSE)</f>
        <v>-2.1099999999999994</v>
      </c>
      <c r="AH201" s="202">
        <f>VLOOKUP($Y$201,$Z$179:$AX$199,AH202,FALSE)</f>
        <v>-1.453000000000003</v>
      </c>
      <c r="AI201" s="202">
        <f>VLOOKUP($Y$201,$Z$179:$AX$199,AI202,FALSE)</f>
        <v>-4.549000000000003</v>
      </c>
      <c r="AJ201" s="202">
        <f>VLOOKUP($Y$201,$Z$179:$AX$199,AJ202,FALSE)</f>
        <v>-3.9400000000000048</v>
      </c>
      <c r="AK201" s="202">
        <f>VLOOKUP($Y$201,$Z$179:$AX$199,AK202,FALSE)</f>
        <v>-0.20499999999999829</v>
      </c>
      <c r="AL201" s="202">
        <f>VLOOKUP($Y$201,$Z$179:$AX$199,AL202,FALSE)</f>
        <v>-0.66000000000000369</v>
      </c>
      <c r="AM201" s="202">
        <f>VLOOKUP($Y$201,$Z$179:$AX$199,AM202,FALSE)</f>
        <v>3.4619999999999891</v>
      </c>
      <c r="AN201" s="202">
        <f>VLOOKUP($Y$201,$Z$179:$AX$199,AN202,FALSE)</f>
        <v>-2.5859999999999985</v>
      </c>
      <c r="AO201" s="202">
        <f>VLOOKUP($Y$201,$Z$179:$AX$199,AO202,FALSE)</f>
        <v>7.1800000000000068</v>
      </c>
      <c r="AP201" s="202">
        <f>VLOOKUP($Y$201,$Z$179:$AX$199,AP202,FALSE)</f>
        <v>0.64399999999999125</v>
      </c>
      <c r="AQ201" s="202">
        <f>VLOOKUP($Y$201,$Z$179:$AX$199,AQ202,FALSE)</f>
        <v>6.1569999999999965</v>
      </c>
      <c r="AR201" s="202">
        <f>VLOOKUP($Y$201,$Z$179:$AX$199,AR202,FALSE)</f>
        <v>-3.9690000000000083</v>
      </c>
      <c r="AS201" s="202">
        <f>VLOOKUP($Y$201,$Z$179:$AX$199,AS202,FALSE)</f>
        <v>-2.7319999999999993</v>
      </c>
      <c r="AT201" s="202">
        <f>VLOOKUP($Y$201,$Z$179:$AX$199,AT202,FALSE)</f>
        <v>0.1460000000000008</v>
      </c>
      <c r="AU201" s="202">
        <f>VLOOKUP($Y$201,$Z$179:$AX$199,AU202,FALSE)</f>
        <v>-2.5600000000000591</v>
      </c>
      <c r="AV201" s="202">
        <f>VLOOKUP($Y$201,$Z$179:$AX$199,AV202,FALSE)</f>
        <v>-4.0030000000000001</v>
      </c>
      <c r="AW201" s="202">
        <f>VLOOKUP($Y$201,$Z$179:$AX$199,AW202,FALSE)</f>
        <v>-3.625</v>
      </c>
      <c r="AX201" s="202">
        <f>VLOOKUP($Y$201,$Z$179:$AX$199,AX202,FALSE)</f>
        <v>-3.3309999999999889</v>
      </c>
      <c r="AY201" s="13">
        <f>Y201</f>
        <v>45323</v>
      </c>
      <c r="AZ201" s="200">
        <f>VLOOKUP($AY$201,$AY$182:$BW$197,AZ202,FALSE)</f>
        <v>5.7192733533661944E-4</v>
      </c>
      <c r="BA201" s="200">
        <f t="shared" ref="BA201:BW201" si="199">VLOOKUP($AY$201,$AY$182:$BW$197,BA202,FALSE)</f>
        <v>1.2378551717411312E-2</v>
      </c>
      <c r="BB201" s="200">
        <f t="shared" si="199"/>
        <v>2.5556673282401077E-2</v>
      </c>
      <c r="BC201" s="200">
        <f t="shared" si="199"/>
        <v>-6.4344277779876724E-2</v>
      </c>
      <c r="BD201" s="200">
        <f t="shared" si="199"/>
        <v>-4.0567545963228202E-3</v>
      </c>
      <c r="BE201" s="200">
        <f t="shared" si="199"/>
        <v>-1.1935749634514048E-3</v>
      </c>
      <c r="BF201" s="200">
        <f t="shared" si="199"/>
        <v>-2.6310539179011383E-2</v>
      </c>
      <c r="BG201" s="200">
        <f t="shared" si="199"/>
        <v>-1.0493474979598072E-2</v>
      </c>
      <c r="BH201" s="200">
        <f t="shared" si="199"/>
        <v>-0.16748278782077253</v>
      </c>
      <c r="BI201" s="200">
        <f t="shared" si="199"/>
        <v>-6.1148790216193682E-2</v>
      </c>
      <c r="BJ201" s="200">
        <f t="shared" si="199"/>
        <v>-5.0911438931107167E-3</v>
      </c>
      <c r="BK201" s="200">
        <f t="shared" si="199"/>
        <v>-1.7673521850899876E-2</v>
      </c>
      <c r="BL201" s="200">
        <f t="shared" si="199"/>
        <v>1.3831789143124107E-2</v>
      </c>
      <c r="BM201" s="200">
        <f t="shared" si="199"/>
        <v>-2.4698904499479424E-2</v>
      </c>
      <c r="BN201" s="200">
        <f t="shared" si="199"/>
        <v>5.2348386532320434E-2</v>
      </c>
      <c r="BO201" s="200">
        <f t="shared" si="199"/>
        <v>5.4983522019020903E-3</v>
      </c>
      <c r="BP201" s="200">
        <f t="shared" si="199"/>
        <v>4.9203254111592321E-2</v>
      </c>
      <c r="BQ201" s="200">
        <f t="shared" si="199"/>
        <v>-4.7352032355432616E-2</v>
      </c>
      <c r="BR201" s="200">
        <f t="shared" si="199"/>
        <v>-4.8806631413462864E-2</v>
      </c>
      <c r="BS201" s="200">
        <f t="shared" si="199"/>
        <v>2.3598247910907588E-3</v>
      </c>
      <c r="BT201" s="200">
        <f t="shared" si="199"/>
        <v>-4.9471466944944753E-3</v>
      </c>
      <c r="BU201" s="200">
        <f t="shared" si="199"/>
        <v>-7.3055444026718264E-2</v>
      </c>
      <c r="BV201" s="200">
        <f t="shared" si="199"/>
        <v>-9.4060562028075445E-2</v>
      </c>
      <c r="BW201" s="200">
        <f t="shared" si="199"/>
        <v>-2.1752617040311839E-2</v>
      </c>
    </row>
    <row r="202" spans="25:75" x14ac:dyDescent="0.25">
      <c r="Z202">
        <v>1</v>
      </c>
      <c r="AA202">
        <v>2</v>
      </c>
      <c r="AB202">
        <f>AA202+1</f>
        <v>3</v>
      </c>
      <c r="AC202">
        <f t="shared" ref="AC202:AX202" si="200">AB202+1</f>
        <v>4</v>
      </c>
      <c r="AD202">
        <f t="shared" si="200"/>
        <v>5</v>
      </c>
      <c r="AE202">
        <f t="shared" si="200"/>
        <v>6</v>
      </c>
      <c r="AF202">
        <f t="shared" si="200"/>
        <v>7</v>
      </c>
      <c r="AG202">
        <f t="shared" si="200"/>
        <v>8</v>
      </c>
      <c r="AH202">
        <f t="shared" si="200"/>
        <v>9</v>
      </c>
      <c r="AI202">
        <f t="shared" si="200"/>
        <v>10</v>
      </c>
      <c r="AJ202">
        <f t="shared" si="200"/>
        <v>11</v>
      </c>
      <c r="AK202">
        <f t="shared" si="200"/>
        <v>12</v>
      </c>
      <c r="AL202">
        <f t="shared" si="200"/>
        <v>13</v>
      </c>
      <c r="AM202">
        <f t="shared" si="200"/>
        <v>14</v>
      </c>
      <c r="AN202">
        <f t="shared" si="200"/>
        <v>15</v>
      </c>
      <c r="AO202">
        <f t="shared" si="200"/>
        <v>16</v>
      </c>
      <c r="AP202">
        <f t="shared" si="200"/>
        <v>17</v>
      </c>
      <c r="AQ202">
        <f t="shared" si="200"/>
        <v>18</v>
      </c>
      <c r="AR202">
        <f t="shared" si="200"/>
        <v>19</v>
      </c>
      <c r="AS202">
        <f t="shared" si="200"/>
        <v>20</v>
      </c>
      <c r="AT202">
        <f t="shared" si="200"/>
        <v>21</v>
      </c>
      <c r="AU202">
        <f t="shared" si="200"/>
        <v>22</v>
      </c>
      <c r="AV202">
        <f t="shared" si="200"/>
        <v>23</v>
      </c>
      <c r="AW202">
        <f t="shared" si="200"/>
        <v>24</v>
      </c>
      <c r="AX202">
        <f t="shared" si="200"/>
        <v>25</v>
      </c>
      <c r="AY202">
        <f>Z202</f>
        <v>1</v>
      </c>
      <c r="AZ202">
        <f t="shared" ref="AZ202:BT202" si="201">AA202</f>
        <v>2</v>
      </c>
      <c r="BA202">
        <f t="shared" si="201"/>
        <v>3</v>
      </c>
      <c r="BB202">
        <f t="shared" si="201"/>
        <v>4</v>
      </c>
      <c r="BC202">
        <f t="shared" si="201"/>
        <v>5</v>
      </c>
      <c r="BD202">
        <f t="shared" si="201"/>
        <v>6</v>
      </c>
      <c r="BE202">
        <f t="shared" si="201"/>
        <v>7</v>
      </c>
      <c r="BF202">
        <f t="shared" si="201"/>
        <v>8</v>
      </c>
      <c r="BG202">
        <f t="shared" si="201"/>
        <v>9</v>
      </c>
      <c r="BH202">
        <f t="shared" si="201"/>
        <v>10</v>
      </c>
      <c r="BI202">
        <f t="shared" si="201"/>
        <v>11</v>
      </c>
      <c r="BJ202">
        <f t="shared" si="201"/>
        <v>12</v>
      </c>
      <c r="BK202">
        <f t="shared" si="201"/>
        <v>13</v>
      </c>
      <c r="BL202">
        <f t="shared" si="201"/>
        <v>14</v>
      </c>
      <c r="BM202">
        <f t="shared" si="201"/>
        <v>15</v>
      </c>
      <c r="BN202">
        <f t="shared" si="201"/>
        <v>16</v>
      </c>
      <c r="BO202">
        <f t="shared" si="201"/>
        <v>17</v>
      </c>
      <c r="BP202">
        <f t="shared" si="201"/>
        <v>18</v>
      </c>
      <c r="BQ202">
        <f t="shared" si="201"/>
        <v>19</v>
      </c>
      <c r="BR202">
        <f t="shared" si="201"/>
        <v>20</v>
      </c>
      <c r="BS202">
        <f t="shared" si="201"/>
        <v>21</v>
      </c>
      <c r="BT202">
        <f t="shared" si="201"/>
        <v>22</v>
      </c>
      <c r="BU202">
        <f t="shared" ref="BU202" si="202">AV202</f>
        <v>23</v>
      </c>
      <c r="BV202">
        <f t="shared" ref="BV202:BW202" si="203">AW202</f>
        <v>24</v>
      </c>
      <c r="BW202">
        <f t="shared" si="203"/>
        <v>25</v>
      </c>
    </row>
    <row r="205" spans="25:75" ht="21" x14ac:dyDescent="0.35"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8"/>
      <c r="AT205" s="198"/>
      <c r="AU205" s="198"/>
      <c r="AV205" s="198"/>
      <c r="AW205" s="198"/>
      <c r="AX205" s="198"/>
    </row>
  </sheetData>
  <mergeCells count="1">
    <mergeCell ref="AA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F88B-3E87-4A7B-B6EA-251DD0930815}">
  <dimension ref="A1:N154"/>
  <sheetViews>
    <sheetView workbookViewId="0">
      <selection activeCell="G157" sqref="G157"/>
    </sheetView>
  </sheetViews>
  <sheetFormatPr baseColWidth="10" defaultRowHeight="15" x14ac:dyDescent="0.25"/>
  <cols>
    <col min="1" max="1" width="11.42578125" style="13"/>
    <col min="2" max="2" width="10.140625" bestFit="1" customWidth="1"/>
    <col min="3" max="3" width="19" customWidth="1"/>
    <col min="4" max="4" width="18.5703125" customWidth="1"/>
    <col min="5" max="5" width="20.42578125" customWidth="1"/>
    <col min="6" max="6" width="13" customWidth="1"/>
    <col min="7" max="7" width="14.42578125" customWidth="1"/>
    <col min="8" max="8" width="16.5703125" customWidth="1"/>
    <col min="9" max="9" width="19.28515625" customWidth="1"/>
    <col min="10" max="10" width="20.7109375" customWidth="1"/>
    <col min="11" max="11" width="17.28515625" customWidth="1"/>
    <col min="12" max="12" width="15" customWidth="1"/>
    <col min="13" max="13" width="14.7109375" customWidth="1"/>
    <col min="14" max="14" width="19.5703125" customWidth="1"/>
  </cols>
  <sheetData>
    <row r="1" spans="1:14" x14ac:dyDescent="0.25">
      <c r="B1" s="179" t="s">
        <v>182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4" ht="75" x14ac:dyDescent="0.25">
      <c r="A2" s="160"/>
      <c r="B2" s="119" t="s">
        <v>28</v>
      </c>
      <c r="C2" s="120" t="s">
        <v>170</v>
      </c>
      <c r="D2" s="120" t="s">
        <v>171</v>
      </c>
      <c r="E2" s="120" t="s">
        <v>172</v>
      </c>
      <c r="F2" s="120" t="s">
        <v>173</v>
      </c>
      <c r="G2" s="120" t="s">
        <v>174</v>
      </c>
      <c r="H2" s="120" t="s">
        <v>175</v>
      </c>
      <c r="I2" s="120" t="s">
        <v>176</v>
      </c>
      <c r="J2" s="120" t="s">
        <v>177</v>
      </c>
      <c r="K2" s="120" t="s">
        <v>178</v>
      </c>
      <c r="L2" s="120" t="s">
        <v>179</v>
      </c>
      <c r="M2" s="120" t="s">
        <v>180</v>
      </c>
      <c r="N2" s="120" t="s">
        <v>181</v>
      </c>
    </row>
    <row r="3" spans="1:14" ht="18.75" x14ac:dyDescent="0.25">
      <c r="A3" s="160"/>
      <c r="B3" s="12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4" ht="18.75" x14ac:dyDescent="0.25">
      <c r="A4" s="160"/>
      <c r="B4" s="121">
        <v>0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</row>
    <row r="5" spans="1:14" ht="18.75" x14ac:dyDescent="0.25">
      <c r="A5" s="160">
        <v>40878</v>
      </c>
      <c r="B5" s="122">
        <v>1</v>
      </c>
      <c r="C5" s="123"/>
      <c r="D5" s="123"/>
      <c r="E5" s="123"/>
      <c r="F5" s="123"/>
      <c r="G5" s="123"/>
      <c r="H5" s="123"/>
      <c r="I5" s="123"/>
      <c r="J5" s="123"/>
      <c r="K5" s="123"/>
      <c r="L5" s="124"/>
      <c r="M5" s="124"/>
      <c r="N5" s="124"/>
    </row>
    <row r="6" spans="1:14" ht="18.75" x14ac:dyDescent="0.25">
      <c r="A6" s="160">
        <v>40909</v>
      </c>
      <c r="B6" s="122">
        <v>2</v>
      </c>
      <c r="C6" s="158">
        <v>6068.2780000000002</v>
      </c>
      <c r="D6" s="159">
        <v>2549.893</v>
      </c>
      <c r="E6" s="126">
        <v>408.17700000000002</v>
      </c>
      <c r="F6" s="126"/>
      <c r="G6" s="126"/>
      <c r="H6" s="126"/>
      <c r="I6" s="123"/>
      <c r="J6" s="127"/>
      <c r="K6" s="128"/>
      <c r="L6" s="124"/>
      <c r="M6" s="124"/>
      <c r="N6" s="124"/>
    </row>
    <row r="7" spans="1:14" ht="18.75" x14ac:dyDescent="0.25">
      <c r="A7" s="160">
        <v>40940</v>
      </c>
      <c r="B7" s="122">
        <v>3</v>
      </c>
      <c r="C7" s="134">
        <v>6062.982</v>
      </c>
      <c r="D7" s="135">
        <v>2610.4940000000001</v>
      </c>
      <c r="E7" s="125">
        <v>408.17599999999999</v>
      </c>
      <c r="F7" s="125"/>
      <c r="G7" s="125"/>
      <c r="H7" s="125"/>
      <c r="I7" s="129"/>
      <c r="J7" s="130"/>
      <c r="K7" s="131"/>
      <c r="L7" s="124"/>
      <c r="M7" s="124"/>
      <c r="N7" s="124"/>
    </row>
    <row r="8" spans="1:14" ht="18.75" x14ac:dyDescent="0.25">
      <c r="A8" s="160">
        <v>40969</v>
      </c>
      <c r="B8" s="122">
        <v>4</v>
      </c>
      <c r="C8" s="134">
        <v>6072.3959999999997</v>
      </c>
      <c r="D8" s="135">
        <v>2622.5219999999999</v>
      </c>
      <c r="E8" s="125">
        <v>407.78100000000001</v>
      </c>
      <c r="F8" s="125"/>
      <c r="G8" s="125"/>
      <c r="H8" s="125"/>
      <c r="I8" s="129"/>
      <c r="J8" s="130"/>
      <c r="K8" s="131"/>
      <c r="L8" s="124"/>
      <c r="M8" s="124"/>
      <c r="N8" s="124"/>
    </row>
    <row r="9" spans="1:14" ht="18.75" x14ac:dyDescent="0.25">
      <c r="A9" s="160">
        <v>41000</v>
      </c>
      <c r="B9" s="122">
        <v>5</v>
      </c>
      <c r="C9" s="134">
        <v>6053.5789999999997</v>
      </c>
      <c r="D9" s="135">
        <v>2625.3719999999998</v>
      </c>
      <c r="E9" s="125">
        <v>408.13400000000001</v>
      </c>
      <c r="F9" s="125"/>
      <c r="G9" s="125"/>
      <c r="H9" s="125"/>
      <c r="I9" s="129"/>
      <c r="J9" s="130"/>
      <c r="K9" s="131"/>
      <c r="L9" s="124"/>
      <c r="M9" s="124"/>
      <c r="N9" s="124"/>
    </row>
    <row r="10" spans="1:14" ht="18.75" x14ac:dyDescent="0.25">
      <c r="A10" s="160">
        <v>41030</v>
      </c>
      <c r="B10" s="122">
        <v>6</v>
      </c>
      <c r="C10" s="134">
        <v>6065.9880000000003</v>
      </c>
      <c r="D10" s="135">
        <v>2597.9659999999999</v>
      </c>
      <c r="E10" s="125">
        <v>408.12700000000001</v>
      </c>
      <c r="F10" s="125"/>
      <c r="G10" s="125"/>
      <c r="H10" s="125"/>
      <c r="I10" s="129"/>
      <c r="J10" s="130"/>
      <c r="K10" s="131"/>
      <c r="L10" s="124"/>
      <c r="M10" s="124"/>
      <c r="N10" s="124"/>
    </row>
    <row r="11" spans="1:14" ht="18.75" x14ac:dyDescent="0.25">
      <c r="A11" s="160">
        <v>41061</v>
      </c>
      <c r="B11" s="122">
        <v>7</v>
      </c>
      <c r="C11" s="134">
        <v>6065.4769999999999</v>
      </c>
      <c r="D11" s="135">
        <v>2632.444</v>
      </c>
      <c r="E11" s="125">
        <v>408.67200000000003</v>
      </c>
      <c r="F11" s="125"/>
      <c r="G11" s="125"/>
      <c r="H11" s="125"/>
      <c r="I11" s="129"/>
      <c r="J11" s="130"/>
      <c r="K11" s="131"/>
      <c r="L11" s="124"/>
      <c r="M11" s="124"/>
      <c r="N11" s="124"/>
    </row>
    <row r="12" spans="1:14" ht="18.75" x14ac:dyDescent="0.25">
      <c r="A12" s="160">
        <v>41091</v>
      </c>
      <c r="B12" s="122">
        <v>8</v>
      </c>
      <c r="C12" s="134">
        <v>6063.2780000000002</v>
      </c>
      <c r="D12" s="135">
        <v>2628.7730000000001</v>
      </c>
      <c r="E12" s="125">
        <v>408.642</v>
      </c>
      <c r="F12" s="125"/>
      <c r="G12" s="125"/>
      <c r="H12" s="125"/>
      <c r="I12" s="129"/>
      <c r="J12" s="130"/>
      <c r="K12" s="131"/>
      <c r="L12" s="124"/>
      <c r="M12" s="124"/>
      <c r="N12" s="124"/>
    </row>
    <row r="13" spans="1:14" ht="18.75" x14ac:dyDescent="0.25">
      <c r="A13" s="160">
        <v>41122</v>
      </c>
      <c r="B13" s="122">
        <v>9</v>
      </c>
      <c r="C13" s="134">
        <v>6060.08</v>
      </c>
      <c r="D13" s="135">
        <v>2636.8560000000002</v>
      </c>
      <c r="E13" s="125">
        <v>408.27100000000002</v>
      </c>
      <c r="F13" s="125"/>
      <c r="G13" s="125"/>
      <c r="H13" s="125"/>
      <c r="I13" s="129"/>
      <c r="J13" s="130"/>
      <c r="K13" s="131"/>
      <c r="L13" s="124"/>
      <c r="M13" s="124"/>
      <c r="N13" s="124"/>
    </row>
    <row r="14" spans="1:14" ht="18.75" x14ac:dyDescent="0.25">
      <c r="A14" s="160">
        <v>41153</v>
      </c>
      <c r="B14" s="122">
        <v>10</v>
      </c>
      <c r="C14" s="134">
        <v>6058.5050000000001</v>
      </c>
      <c r="D14" s="135">
        <v>2632.3980000000001</v>
      </c>
      <c r="E14" s="125">
        <v>408.22300000000001</v>
      </c>
      <c r="F14" s="125"/>
      <c r="G14" s="125"/>
      <c r="H14" s="125"/>
      <c r="I14" s="129"/>
      <c r="J14" s="130"/>
      <c r="K14" s="131"/>
      <c r="L14" s="124"/>
      <c r="M14" s="124"/>
      <c r="N14" s="132"/>
    </row>
    <row r="15" spans="1:14" ht="18.75" x14ac:dyDescent="0.25">
      <c r="A15" s="160">
        <v>41183</v>
      </c>
      <c r="B15" s="122">
        <v>11</v>
      </c>
      <c r="C15" s="134">
        <v>6063.5770000000002</v>
      </c>
      <c r="D15" s="135">
        <v>2640.5889999999999</v>
      </c>
      <c r="E15" s="125">
        <v>408.25400000000002</v>
      </c>
      <c r="F15" s="125"/>
      <c r="G15" s="125"/>
      <c r="H15" s="125"/>
      <c r="I15" s="129"/>
      <c r="J15" s="130"/>
      <c r="K15" s="131"/>
      <c r="L15" s="124"/>
      <c r="M15" s="124"/>
      <c r="N15" s="124"/>
    </row>
    <row r="16" spans="1:14" ht="18.75" x14ac:dyDescent="0.25">
      <c r="A16" s="160">
        <v>41214</v>
      </c>
      <c r="B16" s="122">
        <v>12</v>
      </c>
      <c r="C16" s="134">
        <v>6069.2489999999998</v>
      </c>
      <c r="D16" s="135">
        <v>2655.8589999999999</v>
      </c>
      <c r="E16" s="125">
        <v>408.93400000000003</v>
      </c>
      <c r="F16" s="125"/>
      <c r="G16" s="125"/>
      <c r="H16" s="125"/>
      <c r="I16" s="129"/>
      <c r="J16" s="130"/>
      <c r="K16" s="131"/>
      <c r="L16" s="124"/>
      <c r="M16" s="124"/>
      <c r="N16" s="124"/>
    </row>
    <row r="17" spans="1:14" ht="18.75" x14ac:dyDescent="0.25">
      <c r="A17" s="160">
        <v>41244</v>
      </c>
      <c r="B17" s="122">
        <v>13</v>
      </c>
      <c r="C17" s="134">
        <v>6090.8019999999997</v>
      </c>
      <c r="D17" s="135">
        <v>2658.424</v>
      </c>
      <c r="E17" s="125">
        <v>409.96800000000002</v>
      </c>
      <c r="F17" s="125"/>
      <c r="G17" s="125"/>
      <c r="H17" s="125"/>
      <c r="I17" s="129"/>
      <c r="J17" s="130"/>
      <c r="K17" s="131"/>
      <c r="L17" s="124"/>
      <c r="M17" s="124"/>
      <c r="N17" s="124"/>
    </row>
    <row r="18" spans="1:14" ht="18.75" x14ac:dyDescent="0.25">
      <c r="A18" s="160">
        <v>41275</v>
      </c>
      <c r="B18" s="122">
        <v>14</v>
      </c>
      <c r="C18" s="134">
        <v>6090.5780000000004</v>
      </c>
      <c r="D18" s="135">
        <v>2714.2220000000002</v>
      </c>
      <c r="E18" s="125">
        <v>410.98899999999998</v>
      </c>
      <c r="F18" s="125"/>
      <c r="G18" s="125"/>
      <c r="H18" s="125"/>
      <c r="I18" s="129"/>
      <c r="J18" s="130"/>
      <c r="K18" s="131"/>
      <c r="L18" s="124"/>
      <c r="M18" s="124"/>
      <c r="N18" s="124"/>
    </row>
    <row r="19" spans="1:14" ht="18.75" x14ac:dyDescent="0.25">
      <c r="A19" s="160">
        <v>41306</v>
      </c>
      <c r="B19" s="122">
        <v>15</v>
      </c>
      <c r="C19" s="134">
        <v>6097.92</v>
      </c>
      <c r="D19" s="135">
        <v>2720.77</v>
      </c>
      <c r="E19" s="125">
        <v>420.89299999999997</v>
      </c>
      <c r="F19" s="125"/>
      <c r="G19" s="125"/>
      <c r="H19" s="125"/>
      <c r="I19" s="129"/>
      <c r="J19" s="130"/>
      <c r="K19" s="131"/>
      <c r="L19" s="124"/>
      <c r="M19" s="124"/>
      <c r="N19" s="124"/>
    </row>
    <row r="20" spans="1:14" ht="18.75" x14ac:dyDescent="0.25">
      <c r="A20" s="160">
        <v>41334</v>
      </c>
      <c r="B20" s="122">
        <v>16</v>
      </c>
      <c r="C20" s="134">
        <v>6105.58</v>
      </c>
      <c r="D20" s="135">
        <v>2725.0410000000002</v>
      </c>
      <c r="E20" s="125">
        <v>422.55200000000002</v>
      </c>
      <c r="F20" s="125"/>
      <c r="G20" s="125"/>
      <c r="H20" s="125"/>
      <c r="I20" s="129"/>
      <c r="J20" s="130"/>
      <c r="K20" s="131"/>
      <c r="L20" s="124"/>
      <c r="M20" s="124"/>
      <c r="N20" s="124"/>
    </row>
    <row r="21" spans="1:14" ht="18.75" x14ac:dyDescent="0.25">
      <c r="A21" s="160">
        <v>41365</v>
      </c>
      <c r="B21" s="122">
        <v>17</v>
      </c>
      <c r="C21" s="134">
        <v>6114.259</v>
      </c>
      <c r="D21" s="135">
        <v>2745.8130000000001</v>
      </c>
      <c r="E21" s="125">
        <v>423.57799999999997</v>
      </c>
      <c r="F21" s="125"/>
      <c r="G21" s="125"/>
      <c r="H21" s="125"/>
      <c r="I21" s="129"/>
      <c r="J21" s="130"/>
      <c r="K21" s="131"/>
      <c r="L21" s="124"/>
      <c r="M21" s="124"/>
      <c r="N21" s="124"/>
    </row>
    <row r="22" spans="1:14" ht="18.75" x14ac:dyDescent="0.25">
      <c r="A22" s="160">
        <v>41395</v>
      </c>
      <c r="B22" s="122">
        <v>18</v>
      </c>
      <c r="C22" s="134">
        <v>6109.3940000000002</v>
      </c>
      <c r="D22" s="135">
        <v>2811.1669999999999</v>
      </c>
      <c r="E22" s="125">
        <v>423.77600000000001</v>
      </c>
      <c r="F22" s="125"/>
      <c r="G22" s="125"/>
      <c r="H22" s="125"/>
      <c r="I22" s="129"/>
      <c r="J22" s="130"/>
      <c r="K22" s="131"/>
      <c r="L22" s="124"/>
      <c r="M22" s="124"/>
      <c r="N22" s="124"/>
    </row>
    <row r="23" spans="1:14" ht="18.75" x14ac:dyDescent="0.25">
      <c r="A23" s="160">
        <v>41426</v>
      </c>
      <c r="B23" s="122">
        <v>19</v>
      </c>
      <c r="C23" s="134">
        <v>6103.3220000000001</v>
      </c>
      <c r="D23" s="135">
        <v>2798.3870000000002</v>
      </c>
      <c r="E23" s="125">
        <v>424.55799999999999</v>
      </c>
      <c r="F23" s="125"/>
      <c r="G23" s="125"/>
      <c r="H23" s="125"/>
      <c r="I23" s="129"/>
      <c r="J23" s="130"/>
      <c r="K23" s="131"/>
      <c r="L23" s="124"/>
      <c r="M23" s="124"/>
      <c r="N23" s="124"/>
    </row>
    <row r="24" spans="1:14" ht="18.75" x14ac:dyDescent="0.25">
      <c r="A24" s="160">
        <v>41456</v>
      </c>
      <c r="B24" s="122">
        <v>20</v>
      </c>
      <c r="C24" s="134">
        <v>6110.4170000000004</v>
      </c>
      <c r="D24" s="135">
        <v>2811.11</v>
      </c>
      <c r="E24" s="125">
        <v>425.76400000000001</v>
      </c>
      <c r="F24" s="125"/>
      <c r="G24" s="125"/>
      <c r="H24" s="125"/>
      <c r="I24" s="129"/>
      <c r="J24" s="130"/>
      <c r="K24" s="131"/>
      <c r="L24" s="124"/>
      <c r="M24" s="124"/>
      <c r="N24" s="124"/>
    </row>
    <row r="25" spans="1:14" ht="18.75" x14ac:dyDescent="0.25">
      <c r="A25" s="160">
        <v>41487</v>
      </c>
      <c r="B25" s="122">
        <v>21</v>
      </c>
      <c r="C25" s="134">
        <v>6124.6509999999998</v>
      </c>
      <c r="D25" s="135">
        <v>2813.0520000000001</v>
      </c>
      <c r="E25" s="125">
        <v>427.67599999999999</v>
      </c>
      <c r="F25" s="125"/>
      <c r="G25" s="125"/>
      <c r="H25" s="125"/>
      <c r="I25" s="129"/>
      <c r="J25" s="130"/>
      <c r="K25" s="131"/>
      <c r="L25" s="124"/>
      <c r="M25" s="124"/>
      <c r="N25" s="124"/>
    </row>
    <row r="26" spans="1:14" ht="18.75" x14ac:dyDescent="0.25">
      <c r="A26" s="160">
        <v>41518</v>
      </c>
      <c r="B26" s="122">
        <v>22</v>
      </c>
      <c r="C26" s="134">
        <v>6115.4589999999998</v>
      </c>
      <c r="D26" s="135">
        <v>2819.6979999999999</v>
      </c>
      <c r="E26" s="125">
        <v>429.10199999999998</v>
      </c>
      <c r="F26" s="125"/>
      <c r="G26" s="125"/>
      <c r="H26" s="125"/>
      <c r="I26" s="129"/>
      <c r="J26" s="130"/>
      <c r="K26" s="131"/>
      <c r="L26" s="124"/>
      <c r="M26" s="124"/>
      <c r="N26" s="124"/>
    </row>
    <row r="27" spans="1:14" ht="18.75" x14ac:dyDescent="0.25">
      <c r="A27" s="160">
        <v>41548</v>
      </c>
      <c r="B27" s="122">
        <v>23</v>
      </c>
      <c r="C27" s="134">
        <v>6117.01</v>
      </c>
      <c r="D27" s="135">
        <v>2836.4189999999999</v>
      </c>
      <c r="E27" s="125">
        <v>428.39100000000002</v>
      </c>
      <c r="F27" s="125"/>
      <c r="G27" s="125"/>
      <c r="H27" s="125"/>
      <c r="I27" s="129"/>
      <c r="J27" s="130"/>
      <c r="K27" s="131"/>
      <c r="L27" s="124"/>
      <c r="M27" s="124"/>
      <c r="N27" s="124"/>
    </row>
    <row r="28" spans="1:14" ht="18.75" x14ac:dyDescent="0.25">
      <c r="A28" s="160">
        <v>41579</v>
      </c>
      <c r="B28" s="122">
        <v>24</v>
      </c>
      <c r="C28" s="134">
        <v>6126.7849999999999</v>
      </c>
      <c r="D28" s="135">
        <v>2837.8989999999999</v>
      </c>
      <c r="E28" s="125">
        <v>426.63600000000002</v>
      </c>
      <c r="F28" s="125"/>
      <c r="G28" s="125"/>
      <c r="H28" s="125"/>
      <c r="I28" s="129"/>
      <c r="J28" s="130"/>
      <c r="K28" s="131"/>
      <c r="L28" s="124"/>
      <c r="M28" s="124"/>
      <c r="N28" s="124"/>
    </row>
    <row r="29" spans="1:14" ht="18.75" x14ac:dyDescent="0.25">
      <c r="A29" s="160">
        <v>41609</v>
      </c>
      <c r="B29" s="122">
        <v>25</v>
      </c>
      <c r="C29" s="134">
        <v>6123.2460000000001</v>
      </c>
      <c r="D29" s="135">
        <v>2853.9630000000002</v>
      </c>
      <c r="E29" s="125">
        <v>424.90800000000002</v>
      </c>
      <c r="F29" s="125"/>
      <c r="G29" s="125"/>
      <c r="H29" s="125"/>
      <c r="I29" s="129"/>
      <c r="J29" s="130"/>
      <c r="K29" s="131"/>
      <c r="L29" s="124"/>
      <c r="M29" s="124"/>
      <c r="N29" s="124"/>
    </row>
    <row r="30" spans="1:14" ht="18.75" x14ac:dyDescent="0.25">
      <c r="A30" s="160">
        <v>41640</v>
      </c>
      <c r="B30" s="122">
        <v>26</v>
      </c>
      <c r="C30" s="134">
        <v>6115.6639999999998</v>
      </c>
      <c r="D30" s="135">
        <v>2856.308</v>
      </c>
      <c r="E30" s="125">
        <v>423.654</v>
      </c>
      <c r="F30" s="125"/>
      <c r="G30" s="125"/>
      <c r="H30" s="125"/>
      <c r="I30" s="129"/>
      <c r="J30" s="130"/>
      <c r="K30" s="131"/>
      <c r="L30" s="124"/>
      <c r="M30" s="124"/>
      <c r="N30" s="124"/>
    </row>
    <row r="31" spans="1:14" ht="18.75" x14ac:dyDescent="0.25">
      <c r="A31" s="160">
        <v>41671</v>
      </c>
      <c r="B31" s="122">
        <v>27</v>
      </c>
      <c r="C31" s="134">
        <v>6109.43</v>
      </c>
      <c r="D31" s="135">
        <v>2864.8240000000001</v>
      </c>
      <c r="E31" s="125">
        <v>421.54399999999998</v>
      </c>
      <c r="F31" s="125"/>
      <c r="G31" s="125"/>
      <c r="H31" s="125"/>
      <c r="I31" s="129"/>
      <c r="J31" s="130"/>
      <c r="K31" s="131"/>
      <c r="L31" s="124"/>
      <c r="M31" s="124"/>
      <c r="N31" s="124"/>
    </row>
    <row r="32" spans="1:14" ht="18.75" x14ac:dyDescent="0.25">
      <c r="A32" s="160">
        <v>41699</v>
      </c>
      <c r="B32" s="122">
        <v>28</v>
      </c>
      <c r="C32" s="134">
        <v>6090.2250000000004</v>
      </c>
      <c r="D32" s="135">
        <v>2814.1480000000001</v>
      </c>
      <c r="E32" s="125">
        <v>423.91699999999997</v>
      </c>
      <c r="F32" s="125"/>
      <c r="G32" s="125"/>
      <c r="H32" s="125"/>
      <c r="I32" s="129"/>
      <c r="J32" s="130"/>
      <c r="K32" s="131"/>
      <c r="L32" s="124"/>
      <c r="M32" s="124"/>
      <c r="N32" s="124"/>
    </row>
    <row r="33" spans="1:14" ht="18.75" x14ac:dyDescent="0.25">
      <c r="A33" s="160">
        <v>41730</v>
      </c>
      <c r="B33" s="122">
        <v>29</v>
      </c>
      <c r="C33" s="134">
        <v>6094.2470000000003</v>
      </c>
      <c r="D33" s="135">
        <v>2874.8180000000002</v>
      </c>
      <c r="E33" s="125">
        <v>423.38499999999999</v>
      </c>
      <c r="F33" s="125"/>
      <c r="G33" s="125"/>
      <c r="H33" s="125"/>
      <c r="I33" s="129"/>
      <c r="J33" s="130"/>
      <c r="K33" s="131"/>
      <c r="L33" s="124"/>
      <c r="M33" s="124"/>
      <c r="N33" s="124"/>
    </row>
    <row r="34" spans="1:14" ht="18.75" x14ac:dyDescent="0.25">
      <c r="A34" s="160">
        <v>41760</v>
      </c>
      <c r="B34" s="122">
        <v>30</v>
      </c>
      <c r="C34" s="134">
        <v>6104.0780000000004</v>
      </c>
      <c r="D34" s="135">
        <v>2884.317</v>
      </c>
      <c r="E34" s="125">
        <v>420.78100000000001</v>
      </c>
      <c r="F34" s="125"/>
      <c r="G34" s="125"/>
      <c r="H34" s="125"/>
      <c r="I34" s="129"/>
      <c r="J34" s="130"/>
      <c r="K34" s="131"/>
      <c r="L34" s="124"/>
      <c r="M34" s="124"/>
      <c r="N34" s="124"/>
    </row>
    <row r="35" spans="1:14" ht="18.75" x14ac:dyDescent="0.25">
      <c r="A35" s="160">
        <v>41791</v>
      </c>
      <c r="B35" s="122">
        <v>31</v>
      </c>
      <c r="C35" s="134">
        <v>6110.4070000000002</v>
      </c>
      <c r="D35" s="135">
        <v>2892.5970000000002</v>
      </c>
      <c r="E35" s="125">
        <v>417.41</v>
      </c>
      <c r="F35" s="125"/>
      <c r="G35" s="125"/>
      <c r="H35" s="125"/>
      <c r="I35" s="129"/>
      <c r="J35" s="130"/>
      <c r="K35" s="131"/>
      <c r="L35" s="124"/>
      <c r="M35" s="124"/>
      <c r="N35" s="124"/>
    </row>
    <row r="36" spans="1:14" ht="18.75" x14ac:dyDescent="0.25">
      <c r="A36" s="160">
        <v>41821</v>
      </c>
      <c r="B36" s="122">
        <v>32</v>
      </c>
      <c r="C36" s="134">
        <v>6112.393</v>
      </c>
      <c r="D36" s="135">
        <v>2902.2049999999999</v>
      </c>
      <c r="E36" s="125">
        <v>415.31599999999997</v>
      </c>
      <c r="F36" s="125"/>
      <c r="G36" s="125"/>
      <c r="H36" s="125"/>
      <c r="I36" s="129"/>
      <c r="J36" s="130"/>
      <c r="K36" s="131"/>
      <c r="L36" s="124"/>
      <c r="M36" s="124"/>
      <c r="N36" s="124"/>
    </row>
    <row r="37" spans="1:14" ht="18.75" x14ac:dyDescent="0.25">
      <c r="A37" s="160">
        <v>41852</v>
      </c>
      <c r="B37" s="122">
        <v>33</v>
      </c>
      <c r="C37" s="134">
        <v>6110.3239999999996</v>
      </c>
      <c r="D37" s="135">
        <v>2907.1930000000002</v>
      </c>
      <c r="E37" s="125">
        <v>413.279</v>
      </c>
      <c r="F37" s="125"/>
      <c r="G37" s="125"/>
      <c r="H37" s="125"/>
      <c r="I37" s="129"/>
      <c r="J37" s="130"/>
      <c r="K37" s="131"/>
      <c r="L37" s="124"/>
      <c r="M37" s="124"/>
      <c r="N37" s="124"/>
    </row>
    <row r="38" spans="1:14" ht="18.75" x14ac:dyDescent="0.25">
      <c r="A38" s="160">
        <v>41883</v>
      </c>
      <c r="B38" s="122">
        <v>34</v>
      </c>
      <c r="C38" s="134">
        <v>6120.2839999999997</v>
      </c>
      <c r="D38" s="135">
        <v>2925.3119999999999</v>
      </c>
      <c r="E38" s="125">
        <v>410.56400000000002</v>
      </c>
      <c r="F38" s="125"/>
      <c r="G38" s="125"/>
      <c r="H38" s="125"/>
      <c r="I38" s="129"/>
      <c r="J38" s="130"/>
      <c r="K38" s="131"/>
      <c r="L38" s="124"/>
      <c r="M38" s="124"/>
      <c r="N38" s="124"/>
    </row>
    <row r="39" spans="1:14" ht="18.75" x14ac:dyDescent="0.25">
      <c r="A39" s="160">
        <v>41913</v>
      </c>
      <c r="B39" s="122">
        <v>35</v>
      </c>
      <c r="C39" s="134">
        <v>6128.2359999999999</v>
      </c>
      <c r="D39" s="135">
        <v>2928.82</v>
      </c>
      <c r="E39" s="125">
        <v>408.18</v>
      </c>
      <c r="F39" s="125"/>
      <c r="G39" s="125"/>
      <c r="H39" s="125"/>
      <c r="I39" s="129"/>
      <c r="J39" s="130"/>
      <c r="K39" s="131"/>
      <c r="L39" s="124"/>
      <c r="M39" s="124"/>
      <c r="N39" s="124"/>
    </row>
    <row r="40" spans="1:14" ht="18.75" x14ac:dyDescent="0.25">
      <c r="A40" s="160">
        <v>41944</v>
      </c>
      <c r="B40" s="122">
        <v>36</v>
      </c>
      <c r="C40" s="134">
        <v>6135.143</v>
      </c>
      <c r="D40" s="135">
        <v>2943.5520000000001</v>
      </c>
      <c r="E40" s="125">
        <v>407.10899999999998</v>
      </c>
      <c r="F40" s="125"/>
      <c r="G40" s="125"/>
      <c r="H40" s="125"/>
      <c r="I40" s="129"/>
      <c r="J40" s="130"/>
      <c r="K40" s="131"/>
      <c r="L40" s="124"/>
      <c r="M40" s="124"/>
      <c r="N40" s="124"/>
    </row>
    <row r="41" spans="1:14" ht="18.75" x14ac:dyDescent="0.25">
      <c r="A41" s="160">
        <v>41974</v>
      </c>
      <c r="B41" s="122">
        <v>37</v>
      </c>
      <c r="C41" s="134">
        <v>6142.86</v>
      </c>
      <c r="D41" s="135">
        <v>2942.096</v>
      </c>
      <c r="E41" s="125">
        <v>406.90600000000001</v>
      </c>
      <c r="F41" s="125"/>
      <c r="G41" s="125"/>
      <c r="H41" s="125"/>
      <c r="I41" s="129"/>
      <c r="J41" s="130"/>
      <c r="K41" s="131"/>
      <c r="L41" s="124"/>
      <c r="M41" s="124"/>
      <c r="N41" s="124"/>
    </row>
    <row r="42" spans="1:14" ht="18.75" x14ac:dyDescent="0.25">
      <c r="A42" s="160">
        <v>42005</v>
      </c>
      <c r="B42" s="122">
        <v>38</v>
      </c>
      <c r="C42" s="134">
        <v>6163.4520000000002</v>
      </c>
      <c r="D42" s="135">
        <v>2956.212</v>
      </c>
      <c r="E42" s="125">
        <v>406.976</v>
      </c>
      <c r="F42" s="125"/>
      <c r="G42" s="125"/>
      <c r="H42" s="125"/>
      <c r="I42" s="129"/>
      <c r="J42" s="130"/>
      <c r="K42" s="131"/>
      <c r="L42" s="124"/>
      <c r="M42" s="124"/>
      <c r="N42" s="124"/>
    </row>
    <row r="43" spans="1:14" ht="18.75" x14ac:dyDescent="0.25">
      <c r="A43" s="160">
        <v>42036</v>
      </c>
      <c r="B43" s="122">
        <v>39</v>
      </c>
      <c r="C43" s="134">
        <v>6177.9359999999997</v>
      </c>
      <c r="D43" s="135">
        <v>2967.183</v>
      </c>
      <c r="E43" s="125">
        <v>412.73500000000001</v>
      </c>
      <c r="F43" s="125"/>
      <c r="G43" s="125"/>
      <c r="H43" s="125"/>
      <c r="I43" s="129"/>
      <c r="J43" s="130"/>
      <c r="K43" s="131"/>
      <c r="L43" s="124"/>
      <c r="M43" s="124"/>
      <c r="N43" s="124"/>
    </row>
    <row r="44" spans="1:14" ht="18.75" x14ac:dyDescent="0.25">
      <c r="A44" s="160">
        <v>42064</v>
      </c>
      <c r="B44" s="122">
        <v>40</v>
      </c>
      <c r="C44" s="134">
        <v>6187.7879999999996</v>
      </c>
      <c r="D44" s="135">
        <v>2974.5189999999998</v>
      </c>
      <c r="E44" s="125">
        <v>411.315</v>
      </c>
      <c r="F44" s="125"/>
      <c r="G44" s="125"/>
      <c r="H44" s="125"/>
      <c r="I44" s="129"/>
      <c r="J44" s="130"/>
      <c r="K44" s="131"/>
      <c r="L44" s="124"/>
      <c r="M44" s="124"/>
      <c r="N44" s="124"/>
    </row>
    <row r="45" spans="1:14" ht="18.75" x14ac:dyDescent="0.25">
      <c r="A45" s="160">
        <v>42095</v>
      </c>
      <c r="B45" s="122">
        <v>41</v>
      </c>
      <c r="C45" s="134">
        <v>6223.7250000000004</v>
      </c>
      <c r="D45" s="135">
        <v>2988.5940000000001</v>
      </c>
      <c r="E45" s="125">
        <v>411.91</v>
      </c>
      <c r="F45" s="125"/>
      <c r="G45" s="125"/>
      <c r="H45" s="125"/>
      <c r="I45" s="129"/>
      <c r="J45" s="130"/>
      <c r="K45" s="131"/>
      <c r="L45" s="124"/>
      <c r="M45" s="124"/>
      <c r="N45" s="124"/>
    </row>
    <row r="46" spans="1:14" ht="18.75" x14ac:dyDescent="0.25">
      <c r="A46" s="160">
        <v>42125</v>
      </c>
      <c r="B46" s="122">
        <v>42</v>
      </c>
      <c r="C46" s="134">
        <v>6228.4889999999996</v>
      </c>
      <c r="D46" s="135">
        <v>3003.2570000000001</v>
      </c>
      <c r="E46" s="125">
        <v>411.48700000000002</v>
      </c>
      <c r="F46" s="125"/>
      <c r="G46" s="125"/>
      <c r="H46" s="125"/>
      <c r="I46" s="129"/>
      <c r="J46" s="130"/>
      <c r="K46" s="131"/>
      <c r="L46" s="124"/>
      <c r="M46" s="124"/>
      <c r="N46" s="124"/>
    </row>
    <row r="47" spans="1:14" ht="18.75" x14ac:dyDescent="0.25">
      <c r="A47" s="160">
        <v>42156</v>
      </c>
      <c r="B47" s="122">
        <v>43</v>
      </c>
      <c r="C47" s="134">
        <v>6247.7669999999998</v>
      </c>
      <c r="D47" s="135">
        <v>3015.7539999999999</v>
      </c>
      <c r="E47" s="125">
        <v>411.63900000000001</v>
      </c>
      <c r="F47" s="125"/>
      <c r="G47" s="125"/>
      <c r="H47" s="125"/>
      <c r="I47" s="129"/>
      <c r="J47" s="130"/>
      <c r="K47" s="131"/>
      <c r="L47" s="124"/>
      <c r="M47" s="124"/>
      <c r="N47" s="124"/>
    </row>
    <row r="48" spans="1:14" ht="18.75" x14ac:dyDescent="0.25">
      <c r="A48" s="160">
        <v>42186</v>
      </c>
      <c r="B48" s="122">
        <v>44</v>
      </c>
      <c r="C48" s="134">
        <v>6253.335</v>
      </c>
      <c r="D48" s="135">
        <v>3056.8389999999999</v>
      </c>
      <c r="E48" s="125">
        <v>411.00900000000001</v>
      </c>
      <c r="F48" s="125"/>
      <c r="G48" s="125"/>
      <c r="H48" s="125"/>
      <c r="I48" s="129"/>
      <c r="J48" s="130"/>
      <c r="K48" s="131"/>
      <c r="L48" s="124"/>
      <c r="M48" s="124"/>
      <c r="N48" s="124"/>
    </row>
    <row r="49" spans="1:14" ht="18.75" x14ac:dyDescent="0.25">
      <c r="A49" s="160">
        <v>42217</v>
      </c>
      <c r="B49" s="122">
        <v>45</v>
      </c>
      <c r="C49" s="134">
        <v>6266.5349999999999</v>
      </c>
      <c r="D49" s="135">
        <v>3066.3789999999999</v>
      </c>
      <c r="E49" s="125">
        <v>409.85</v>
      </c>
      <c r="F49" s="125"/>
      <c r="G49" s="125"/>
      <c r="H49" s="125"/>
      <c r="I49" s="129"/>
      <c r="J49" s="130"/>
      <c r="K49" s="131"/>
      <c r="L49" s="124"/>
      <c r="M49" s="124"/>
      <c r="N49" s="124"/>
    </row>
    <row r="50" spans="1:14" ht="18.75" x14ac:dyDescent="0.25">
      <c r="A50" s="160">
        <v>42248</v>
      </c>
      <c r="B50" s="122">
        <v>46</v>
      </c>
      <c r="C50" s="134">
        <v>6260.8429999999998</v>
      </c>
      <c r="D50" s="135">
        <v>3068.7930000000001</v>
      </c>
      <c r="E50" s="125">
        <v>409.79500000000002</v>
      </c>
      <c r="F50" s="125"/>
      <c r="G50" s="125"/>
      <c r="H50" s="125"/>
      <c r="I50" s="129"/>
      <c r="J50" s="130"/>
      <c r="K50" s="131"/>
      <c r="L50" s="124"/>
      <c r="M50" s="124"/>
      <c r="N50" s="124"/>
    </row>
    <row r="51" spans="1:14" ht="18.75" x14ac:dyDescent="0.25">
      <c r="A51" s="160">
        <v>42278</v>
      </c>
      <c r="B51" s="122">
        <v>47</v>
      </c>
      <c r="C51" s="134">
        <v>6263.9579999999996</v>
      </c>
      <c r="D51" s="135">
        <v>3083.79</v>
      </c>
      <c r="E51" s="125">
        <v>408.96300000000002</v>
      </c>
      <c r="F51" s="125"/>
      <c r="G51" s="125"/>
      <c r="H51" s="125"/>
      <c r="I51" s="129"/>
      <c r="J51" s="130"/>
      <c r="K51" s="131"/>
      <c r="L51" s="124"/>
      <c r="M51" s="124"/>
      <c r="N51" s="124"/>
    </row>
    <row r="52" spans="1:14" ht="18.75" x14ac:dyDescent="0.25">
      <c r="A52" s="160">
        <v>42309</v>
      </c>
      <c r="B52" s="122">
        <v>48</v>
      </c>
      <c r="C52" s="134">
        <v>6253.4840000000004</v>
      </c>
      <c r="D52" s="135">
        <v>3093.1190000000001</v>
      </c>
      <c r="E52" s="125">
        <v>408.113</v>
      </c>
      <c r="F52" s="125"/>
      <c r="G52" s="125"/>
      <c r="H52" s="125"/>
      <c r="I52" s="130"/>
      <c r="J52" s="133"/>
      <c r="K52" s="131"/>
      <c r="L52" s="124"/>
      <c r="M52" s="124"/>
      <c r="N52" s="124"/>
    </row>
    <row r="53" spans="1:14" ht="18.75" x14ac:dyDescent="0.25">
      <c r="A53" s="160">
        <v>42339</v>
      </c>
      <c r="B53" s="149">
        <v>49</v>
      </c>
      <c r="F53" s="134">
        <v>6223.1239999999998</v>
      </c>
      <c r="G53" s="135">
        <v>3088.9029999999998</v>
      </c>
      <c r="H53" s="125">
        <v>406.70400000000001</v>
      </c>
      <c r="I53" s="151"/>
      <c r="J53" s="152"/>
      <c r="K53" s="150"/>
      <c r="L53" s="153"/>
      <c r="M53" s="153"/>
      <c r="N53" s="153"/>
    </row>
    <row r="54" spans="1:14" ht="18.75" x14ac:dyDescent="0.25">
      <c r="A54" s="160">
        <v>42370</v>
      </c>
      <c r="B54" s="122">
        <v>50</v>
      </c>
      <c r="F54" s="134">
        <v>6208.2969999999996</v>
      </c>
      <c r="G54" s="135">
        <v>3081.3290000000002</v>
      </c>
      <c r="H54" s="125">
        <v>407.33800000000002</v>
      </c>
      <c r="I54" s="129"/>
      <c r="J54" s="130"/>
      <c r="K54" s="131"/>
      <c r="L54" s="124"/>
      <c r="M54" s="124"/>
      <c r="N54" s="124"/>
    </row>
    <row r="55" spans="1:14" ht="18.75" x14ac:dyDescent="0.25">
      <c r="A55" s="160">
        <v>42401</v>
      </c>
      <c r="B55" s="122">
        <v>51</v>
      </c>
      <c r="F55" s="134">
        <v>6207.5910000000003</v>
      </c>
      <c r="G55" s="135">
        <v>3089.3249999999998</v>
      </c>
      <c r="H55" s="125">
        <v>408.00700000000001</v>
      </c>
      <c r="I55" s="129"/>
      <c r="J55" s="130"/>
      <c r="K55" s="131"/>
      <c r="L55" s="124"/>
      <c r="M55" s="124"/>
      <c r="N55" s="124"/>
    </row>
    <row r="56" spans="1:14" ht="18.75" x14ac:dyDescent="0.25">
      <c r="A56" s="160">
        <v>42430</v>
      </c>
      <c r="B56" s="122">
        <v>52</v>
      </c>
      <c r="F56" s="134">
        <v>6199.241</v>
      </c>
      <c r="G56" s="135">
        <v>3101.201</v>
      </c>
      <c r="H56" s="125">
        <v>409.26799999999997</v>
      </c>
      <c r="I56" s="129"/>
      <c r="J56" s="130"/>
      <c r="K56" s="131"/>
      <c r="L56" s="124"/>
      <c r="M56" s="124"/>
      <c r="N56" s="124"/>
    </row>
    <row r="57" spans="1:14" ht="18.75" x14ac:dyDescent="0.25">
      <c r="A57" s="160">
        <v>42461</v>
      </c>
      <c r="B57" s="122">
        <v>53</v>
      </c>
      <c r="F57" s="134">
        <v>6187.9520000000002</v>
      </c>
      <c r="G57" s="135">
        <v>3101.991</v>
      </c>
      <c r="H57" s="125">
        <v>410.048</v>
      </c>
      <c r="I57" s="129"/>
      <c r="J57" s="130"/>
      <c r="K57" s="131"/>
      <c r="L57" s="124"/>
      <c r="M57" s="124"/>
      <c r="N57" s="124"/>
    </row>
    <row r="58" spans="1:14" ht="18.75" x14ac:dyDescent="0.25">
      <c r="A58" s="160">
        <v>42491</v>
      </c>
      <c r="B58" s="122">
        <v>54</v>
      </c>
      <c r="F58" s="134">
        <v>6179.6009999999997</v>
      </c>
      <c r="G58" s="135">
        <v>3102.4349999999999</v>
      </c>
      <c r="H58" s="125">
        <v>417.125</v>
      </c>
      <c r="I58" s="129"/>
      <c r="J58" s="130"/>
      <c r="K58" s="131"/>
      <c r="L58" s="124"/>
      <c r="M58" s="124"/>
      <c r="N58" s="124"/>
    </row>
    <row r="59" spans="1:14" ht="18.75" x14ac:dyDescent="0.25">
      <c r="A59" s="160">
        <v>42522</v>
      </c>
      <c r="B59" s="122">
        <v>55</v>
      </c>
      <c r="F59" s="134">
        <v>6171.62</v>
      </c>
      <c r="G59" s="135">
        <v>3109.87</v>
      </c>
      <c r="H59" s="125">
        <v>418.90499999999997</v>
      </c>
      <c r="I59" s="129"/>
      <c r="J59" s="130"/>
      <c r="K59" s="131"/>
      <c r="L59" s="124"/>
      <c r="M59" s="124"/>
      <c r="N59" s="124"/>
    </row>
    <row r="60" spans="1:14" ht="18.75" x14ac:dyDescent="0.25">
      <c r="A60" s="160">
        <v>42552</v>
      </c>
      <c r="B60" s="122">
        <v>56</v>
      </c>
      <c r="F60" s="134">
        <v>6169.2129999999997</v>
      </c>
      <c r="G60" s="135">
        <v>3113.75</v>
      </c>
      <c r="H60" s="125">
        <v>417.185</v>
      </c>
      <c r="I60" s="129"/>
      <c r="J60" s="130"/>
      <c r="K60" s="131"/>
      <c r="L60" s="124"/>
      <c r="M60" s="124"/>
      <c r="N60" s="124"/>
    </row>
    <row r="61" spans="1:14" ht="18.75" x14ac:dyDescent="0.25">
      <c r="A61" s="160">
        <v>42583</v>
      </c>
      <c r="B61" s="122">
        <v>57</v>
      </c>
      <c r="F61" s="134">
        <v>6169.741</v>
      </c>
      <c r="G61" s="135">
        <v>3115.0920000000001</v>
      </c>
      <c r="H61" s="125">
        <v>416.50799999999998</v>
      </c>
      <c r="I61" s="129"/>
      <c r="J61" s="130"/>
      <c r="K61" s="131"/>
      <c r="L61" s="124"/>
      <c r="M61" s="124"/>
      <c r="N61" s="124"/>
    </row>
    <row r="62" spans="1:14" ht="18.75" x14ac:dyDescent="0.25">
      <c r="A62" s="160">
        <v>42614</v>
      </c>
      <c r="B62" s="122">
        <v>58</v>
      </c>
      <c r="F62" s="134">
        <v>6173.0330000000004</v>
      </c>
      <c r="G62" s="135">
        <v>3115.6129999999998</v>
      </c>
      <c r="H62" s="125">
        <v>414.995</v>
      </c>
      <c r="I62" s="129"/>
      <c r="J62" s="130"/>
      <c r="K62" s="131"/>
      <c r="L62" s="124"/>
      <c r="M62" s="124"/>
      <c r="N62" s="124"/>
    </row>
    <row r="63" spans="1:14" ht="18.75" x14ac:dyDescent="0.25">
      <c r="A63" s="160">
        <v>42644</v>
      </c>
      <c r="B63" s="122">
        <v>59</v>
      </c>
      <c r="F63" s="134">
        <v>6180.0249999999996</v>
      </c>
      <c r="G63" s="135">
        <v>3112.6289999999999</v>
      </c>
      <c r="H63" s="125">
        <v>414.43700000000001</v>
      </c>
      <c r="I63" s="129"/>
      <c r="J63" s="130"/>
      <c r="K63" s="131"/>
      <c r="L63" s="124"/>
      <c r="M63" s="124"/>
      <c r="N63" s="124"/>
    </row>
    <row r="64" spans="1:14" ht="18.75" x14ac:dyDescent="0.25">
      <c r="A64" s="160">
        <v>42675</v>
      </c>
      <c r="B64" s="122">
        <v>60</v>
      </c>
      <c r="F64" s="134">
        <v>6184.8789999999999</v>
      </c>
      <c r="G64" s="135">
        <v>3117.6190000000001</v>
      </c>
      <c r="H64" s="125">
        <v>413.30500000000001</v>
      </c>
      <c r="I64" s="129"/>
      <c r="J64" s="130"/>
      <c r="K64" s="131"/>
      <c r="L64" s="124"/>
      <c r="M64" s="124"/>
      <c r="N64" s="124"/>
    </row>
    <row r="65" spans="1:14" ht="18.75" x14ac:dyDescent="0.25">
      <c r="A65" s="160">
        <v>42705</v>
      </c>
      <c r="B65" s="122">
        <v>61</v>
      </c>
      <c r="F65" s="134">
        <v>6186.7520000000004</v>
      </c>
      <c r="G65" s="135">
        <v>3120.7289999999998</v>
      </c>
      <c r="H65" s="125">
        <v>411.63900000000001</v>
      </c>
      <c r="I65" s="129"/>
      <c r="J65" s="130"/>
      <c r="K65" s="131"/>
      <c r="L65" s="124"/>
      <c r="M65" s="124"/>
      <c r="N65" s="124"/>
    </row>
    <row r="66" spans="1:14" ht="18.75" x14ac:dyDescent="0.25">
      <c r="A66" s="160">
        <v>42736</v>
      </c>
      <c r="B66" s="122">
        <v>62</v>
      </c>
      <c r="F66" s="134">
        <v>6192.6930000000002</v>
      </c>
      <c r="G66" s="135">
        <v>3123.0259999999998</v>
      </c>
      <c r="H66" s="125">
        <v>408.18299999999999</v>
      </c>
      <c r="I66" s="129"/>
      <c r="J66" s="130"/>
      <c r="K66" s="131"/>
      <c r="L66" s="124"/>
      <c r="M66" s="124"/>
      <c r="N66" s="124"/>
    </row>
    <row r="67" spans="1:14" ht="18.75" x14ac:dyDescent="0.25">
      <c r="A67" s="160">
        <v>42767</v>
      </c>
      <c r="B67" s="122">
        <v>63</v>
      </c>
      <c r="F67" s="134">
        <v>6190.174</v>
      </c>
      <c r="G67" s="135">
        <v>3123.3980000000001</v>
      </c>
      <c r="H67" s="125">
        <v>405.56799999999998</v>
      </c>
      <c r="I67" s="129"/>
      <c r="J67" s="130"/>
      <c r="K67" s="131"/>
      <c r="L67" s="124"/>
      <c r="M67" s="124"/>
      <c r="N67" s="124"/>
    </row>
    <row r="68" spans="1:14" ht="18.75" x14ac:dyDescent="0.25">
      <c r="A68" s="160">
        <v>42795</v>
      </c>
      <c r="B68" s="122">
        <v>64</v>
      </c>
      <c r="F68" s="134">
        <v>6201.9319999999998</v>
      </c>
      <c r="G68" s="135">
        <v>3125.47</v>
      </c>
      <c r="H68" s="125">
        <v>403.15499999999997</v>
      </c>
      <c r="I68" s="129"/>
      <c r="J68" s="130"/>
      <c r="K68" s="131"/>
      <c r="L68" s="124"/>
      <c r="M68" s="124"/>
      <c r="N68" s="124"/>
    </row>
    <row r="69" spans="1:14" ht="18.75" x14ac:dyDescent="0.25">
      <c r="A69" s="160">
        <v>42826</v>
      </c>
      <c r="B69" s="122">
        <v>65</v>
      </c>
      <c r="F69" s="134">
        <v>6197.7309999999998</v>
      </c>
      <c r="G69" s="135">
        <v>3129.826</v>
      </c>
      <c r="H69" s="125">
        <v>400.22399999999999</v>
      </c>
      <c r="I69" s="129"/>
      <c r="J69" s="130"/>
      <c r="K69" s="131"/>
      <c r="L69" s="124"/>
      <c r="M69" s="124"/>
      <c r="N69" s="124"/>
    </row>
    <row r="70" spans="1:14" ht="18.75" x14ac:dyDescent="0.25">
      <c r="A70" s="160">
        <v>42856</v>
      </c>
      <c r="B70" s="122">
        <v>66</v>
      </c>
      <c r="F70" s="134">
        <v>6212.826</v>
      </c>
      <c r="G70" s="135">
        <v>3140.0079999999998</v>
      </c>
      <c r="H70" s="125">
        <v>400.19099999999997</v>
      </c>
      <c r="I70" s="129"/>
      <c r="J70" s="130"/>
      <c r="K70" s="131"/>
      <c r="L70" s="124"/>
      <c r="M70" s="124"/>
      <c r="N70" s="124"/>
    </row>
    <row r="71" spans="1:14" ht="18.75" x14ac:dyDescent="0.25">
      <c r="A71" s="160">
        <v>42887</v>
      </c>
      <c r="B71" s="122">
        <v>67</v>
      </c>
      <c r="F71" s="134">
        <v>6227.4250000000002</v>
      </c>
      <c r="G71" s="135">
        <v>3142.75</v>
      </c>
      <c r="H71" s="125">
        <v>399.64100000000002</v>
      </c>
      <c r="I71" s="129"/>
      <c r="J71" s="130"/>
      <c r="K71" s="131"/>
      <c r="L71" s="124"/>
      <c r="M71" s="124"/>
      <c r="N71" s="124"/>
    </row>
    <row r="72" spans="1:14" ht="18.75" x14ac:dyDescent="0.25">
      <c r="A72" s="160">
        <v>42917</v>
      </c>
      <c r="B72" s="122">
        <v>68</v>
      </c>
      <c r="F72" s="134">
        <v>6235.1450000000004</v>
      </c>
      <c r="G72" s="135">
        <v>3148.5419999999999</v>
      </c>
      <c r="H72" s="125">
        <v>399.33300000000003</v>
      </c>
      <c r="I72" s="129"/>
      <c r="J72" s="130"/>
      <c r="K72" s="131"/>
      <c r="L72" s="124"/>
      <c r="M72" s="124"/>
      <c r="N72" s="124"/>
    </row>
    <row r="73" spans="1:14" ht="18.75" x14ac:dyDescent="0.25">
      <c r="A73" s="160">
        <v>42948</v>
      </c>
      <c r="B73" s="122">
        <v>69</v>
      </c>
      <c r="F73" s="134">
        <v>6235.1009999999997</v>
      </c>
      <c r="G73" s="135">
        <v>3149.6179999999999</v>
      </c>
      <c r="H73" s="125">
        <v>399.40600000000001</v>
      </c>
      <c r="I73" s="129"/>
      <c r="J73" s="130"/>
      <c r="K73" s="131"/>
      <c r="L73" s="124"/>
      <c r="M73" s="124"/>
      <c r="N73" s="124"/>
    </row>
    <row r="74" spans="1:14" ht="18.75" x14ac:dyDescent="0.25">
      <c r="A74" s="160">
        <v>42979</v>
      </c>
      <c r="B74" s="122">
        <v>70</v>
      </c>
      <c r="F74" s="134">
        <v>6245.6329999999998</v>
      </c>
      <c r="G74" s="135">
        <v>3158.645</v>
      </c>
      <c r="H74" s="125">
        <v>398.846</v>
      </c>
      <c r="I74" s="129"/>
      <c r="J74" s="130"/>
      <c r="K74" s="131"/>
      <c r="L74" s="124"/>
      <c r="M74" s="124"/>
      <c r="N74" s="124"/>
    </row>
    <row r="75" spans="1:14" ht="18.75" x14ac:dyDescent="0.25">
      <c r="A75" s="160">
        <v>43009</v>
      </c>
      <c r="B75" s="122">
        <v>71</v>
      </c>
      <c r="F75" s="134">
        <v>6256.8130000000001</v>
      </c>
      <c r="G75" s="135">
        <v>3156.3470000000002</v>
      </c>
      <c r="H75" s="125">
        <v>402.21699999999998</v>
      </c>
      <c r="I75" s="129"/>
      <c r="J75" s="130"/>
      <c r="K75" s="131"/>
      <c r="L75" s="124"/>
      <c r="M75" s="124"/>
      <c r="N75" s="124"/>
    </row>
    <row r="76" spans="1:14" ht="18.75" x14ac:dyDescent="0.25">
      <c r="A76" s="160">
        <v>43040</v>
      </c>
      <c r="B76" s="122">
        <v>72</v>
      </c>
      <c r="F76" s="134">
        <v>6269.2160000000003</v>
      </c>
      <c r="G76" s="135">
        <v>3160.4470000000001</v>
      </c>
      <c r="H76" s="125">
        <v>402.577</v>
      </c>
      <c r="I76" s="129"/>
      <c r="J76" s="130"/>
      <c r="K76" s="131"/>
      <c r="L76" s="124"/>
      <c r="M76" s="124"/>
      <c r="N76" s="124"/>
    </row>
    <row r="77" spans="1:14" ht="18.75" x14ac:dyDescent="0.25">
      <c r="A77" s="160">
        <v>43070</v>
      </c>
      <c r="B77" s="122">
        <v>73</v>
      </c>
      <c r="F77" s="134">
        <v>6281.5910000000003</v>
      </c>
      <c r="G77" s="135">
        <v>3164.768</v>
      </c>
      <c r="H77" s="125">
        <v>403.03500000000003</v>
      </c>
      <c r="I77" s="129"/>
      <c r="J77" s="130"/>
      <c r="K77" s="131"/>
      <c r="L77" s="124"/>
      <c r="M77" s="124"/>
      <c r="N77" s="124"/>
    </row>
    <row r="78" spans="1:14" ht="18.75" x14ac:dyDescent="0.25">
      <c r="A78" s="160">
        <v>43101</v>
      </c>
      <c r="B78" s="122">
        <v>74</v>
      </c>
      <c r="F78" s="134">
        <v>6275.0060000000003</v>
      </c>
      <c r="G78" s="135">
        <v>3178.2539999999999</v>
      </c>
      <c r="H78" s="125">
        <v>402.98099999999999</v>
      </c>
      <c r="I78" s="129"/>
      <c r="J78" s="130"/>
      <c r="K78" s="131"/>
      <c r="L78" s="124"/>
      <c r="M78" s="124"/>
      <c r="N78" s="124"/>
    </row>
    <row r="79" spans="1:14" ht="18.75" x14ac:dyDescent="0.25">
      <c r="A79" s="160">
        <v>43132</v>
      </c>
      <c r="B79" s="122">
        <v>75</v>
      </c>
      <c r="F79" s="134">
        <v>6271.6450000000004</v>
      </c>
      <c r="G79" s="135">
        <v>3160.241</v>
      </c>
      <c r="H79" s="125">
        <v>403.03699999999998</v>
      </c>
      <c r="I79" s="129"/>
      <c r="J79" s="130"/>
      <c r="K79" s="131"/>
      <c r="L79" s="124"/>
      <c r="M79" s="124"/>
      <c r="N79" s="124"/>
    </row>
    <row r="80" spans="1:14" ht="18.75" x14ac:dyDescent="0.25">
      <c r="A80" s="160">
        <v>43160</v>
      </c>
      <c r="B80" s="122">
        <v>76</v>
      </c>
      <c r="F80" s="134">
        <v>6279.1940000000004</v>
      </c>
      <c r="G80" s="135">
        <v>3162.768</v>
      </c>
      <c r="H80" s="125">
        <v>403.291</v>
      </c>
      <c r="I80" s="129"/>
      <c r="J80" s="130"/>
      <c r="K80" s="131"/>
      <c r="L80" s="124"/>
      <c r="M80" s="124"/>
      <c r="N80" s="124"/>
    </row>
    <row r="81" spans="1:14" ht="18.75" x14ac:dyDescent="0.25">
      <c r="A81" s="160">
        <v>43191</v>
      </c>
      <c r="B81" s="122">
        <v>77</v>
      </c>
      <c r="F81" s="134">
        <v>6281.2439999999997</v>
      </c>
      <c r="G81" s="135">
        <v>3162.3530000000001</v>
      </c>
      <c r="H81" s="125">
        <v>404.46600000000001</v>
      </c>
      <c r="I81" s="129"/>
      <c r="J81" s="130"/>
      <c r="K81" s="131"/>
      <c r="L81" s="124"/>
      <c r="M81" s="124"/>
      <c r="N81" s="124"/>
    </row>
    <row r="82" spans="1:14" ht="18.75" x14ac:dyDescent="0.25">
      <c r="A82" s="160">
        <v>43221</v>
      </c>
      <c r="B82" s="122">
        <v>78</v>
      </c>
      <c r="F82" s="134">
        <v>6275.31</v>
      </c>
      <c r="G82" s="135">
        <v>3159.0970000000002</v>
      </c>
      <c r="H82" s="125">
        <v>403.14600000000002</v>
      </c>
      <c r="I82" s="129"/>
      <c r="J82" s="130"/>
      <c r="K82" s="131"/>
      <c r="L82" s="124"/>
      <c r="M82" s="124"/>
      <c r="N82" s="124"/>
    </row>
    <row r="83" spans="1:14" ht="18.75" x14ac:dyDescent="0.25">
      <c r="A83" s="160">
        <v>43252</v>
      </c>
      <c r="B83" s="122">
        <v>79</v>
      </c>
      <c r="F83" s="134">
        <v>6253.9709999999995</v>
      </c>
      <c r="G83" s="135">
        <v>3158.1219999999998</v>
      </c>
      <c r="H83" s="125">
        <v>403.54899999999998</v>
      </c>
      <c r="I83" s="129"/>
      <c r="J83" s="130"/>
      <c r="K83" s="131"/>
      <c r="L83" s="124"/>
      <c r="M83" s="124"/>
      <c r="N83" s="124"/>
    </row>
    <row r="84" spans="1:14" ht="18.75" x14ac:dyDescent="0.25">
      <c r="A84" s="160">
        <v>43282</v>
      </c>
      <c r="B84" s="122">
        <v>80</v>
      </c>
      <c r="F84" s="134">
        <v>6243.9049999999997</v>
      </c>
      <c r="G84" s="135">
        <v>3159.0529999999999</v>
      </c>
      <c r="H84" s="125">
        <v>402.05399999999997</v>
      </c>
      <c r="I84" s="129"/>
      <c r="J84" s="130"/>
      <c r="K84" s="131"/>
      <c r="L84" s="124"/>
      <c r="M84" s="124"/>
      <c r="N84" s="124"/>
    </row>
    <row r="85" spans="1:14" ht="18.75" x14ac:dyDescent="0.25">
      <c r="A85" s="160">
        <v>43313</v>
      </c>
      <c r="B85" s="122">
        <v>81</v>
      </c>
      <c r="F85" s="134">
        <v>6234.7489999999998</v>
      </c>
      <c r="G85" s="135">
        <v>3165.8180000000002</v>
      </c>
      <c r="H85" s="125">
        <v>400.613</v>
      </c>
      <c r="I85" s="129"/>
      <c r="J85" s="130"/>
      <c r="K85" s="131"/>
      <c r="L85" s="124"/>
      <c r="M85" s="124"/>
      <c r="N85" s="124"/>
    </row>
    <row r="86" spans="1:14" ht="18.75" x14ac:dyDescent="0.25">
      <c r="A86" s="160">
        <v>43344</v>
      </c>
      <c r="B86" s="122">
        <v>82</v>
      </c>
      <c r="F86" s="134">
        <v>6209.4780000000001</v>
      </c>
      <c r="G86" s="135">
        <v>3157.7049999999999</v>
      </c>
      <c r="H86" s="125">
        <v>399.95100000000002</v>
      </c>
      <c r="I86" s="129"/>
      <c r="J86" s="130"/>
      <c r="K86" s="131"/>
      <c r="L86" s="124"/>
      <c r="M86" s="124"/>
      <c r="N86" s="124"/>
    </row>
    <row r="87" spans="1:14" ht="18.75" x14ac:dyDescent="0.25">
      <c r="A87" s="160">
        <v>43374</v>
      </c>
      <c r="B87" s="122">
        <v>83</v>
      </c>
      <c r="F87" s="134">
        <v>6194.9129999999996</v>
      </c>
      <c r="G87" s="135">
        <v>3161.4389999999999</v>
      </c>
      <c r="H87" s="125">
        <v>399.40699999999998</v>
      </c>
      <c r="I87" s="129"/>
      <c r="J87" s="130"/>
      <c r="K87" s="131"/>
      <c r="L87" s="124"/>
      <c r="M87" s="124"/>
      <c r="N87" s="124"/>
    </row>
    <row r="88" spans="1:14" ht="18.75" x14ac:dyDescent="0.25">
      <c r="A88" s="160">
        <v>43405</v>
      </c>
      <c r="B88" s="122">
        <v>84</v>
      </c>
      <c r="F88" s="134">
        <v>6169.2060000000001</v>
      </c>
      <c r="G88" s="135">
        <v>3158.7739999999999</v>
      </c>
      <c r="H88" s="125">
        <v>399.82299999999998</v>
      </c>
      <c r="I88" s="129"/>
      <c r="J88" s="130"/>
      <c r="K88" s="131"/>
      <c r="L88" s="124"/>
      <c r="M88" s="124"/>
      <c r="N88" s="124"/>
    </row>
    <row r="89" spans="1:14" ht="18.75" x14ac:dyDescent="0.25">
      <c r="A89" s="160">
        <v>43435</v>
      </c>
      <c r="B89" s="122">
        <v>85</v>
      </c>
      <c r="F89" s="134">
        <v>6153.1710000000003</v>
      </c>
      <c r="G89" s="135">
        <v>3158.1770000000001</v>
      </c>
      <c r="H89" s="125">
        <v>399.35300000000001</v>
      </c>
      <c r="I89" s="129"/>
      <c r="J89" s="130"/>
      <c r="K89" s="131"/>
      <c r="L89" s="124"/>
      <c r="M89" s="124"/>
      <c r="N89" s="124"/>
    </row>
    <row r="90" spans="1:14" ht="18.75" x14ac:dyDescent="0.25">
      <c r="A90" s="160">
        <v>43466</v>
      </c>
      <c r="B90" s="122">
        <v>86</v>
      </c>
      <c r="F90" s="134">
        <v>6146.2240000000002</v>
      </c>
      <c r="G90" s="135">
        <v>3167.3690000000001</v>
      </c>
      <c r="H90" s="125">
        <v>401.38299999999998</v>
      </c>
      <c r="I90" s="129"/>
      <c r="J90" s="130"/>
      <c r="K90" s="131"/>
      <c r="L90" s="124"/>
      <c r="M90" s="124"/>
      <c r="N90" s="124"/>
    </row>
    <row r="91" spans="1:14" ht="18.75" x14ac:dyDescent="0.25">
      <c r="A91" s="160">
        <v>43497</v>
      </c>
      <c r="B91" s="122">
        <v>87</v>
      </c>
      <c r="F91" s="134">
        <v>6151.55</v>
      </c>
      <c r="G91" s="135">
        <v>3170.24</v>
      </c>
      <c r="H91" s="125">
        <v>400.34800000000001</v>
      </c>
      <c r="I91" s="129"/>
      <c r="J91" s="130"/>
      <c r="K91" s="131"/>
      <c r="L91" s="124"/>
      <c r="M91" s="124"/>
      <c r="N91" s="124"/>
    </row>
    <row r="92" spans="1:14" ht="18.75" x14ac:dyDescent="0.25">
      <c r="A92" s="160">
        <v>43525</v>
      </c>
      <c r="B92" s="122">
        <v>88</v>
      </c>
      <c r="F92" s="134">
        <v>6133.8459999999995</v>
      </c>
      <c r="G92" s="135">
        <v>3169.7689999999998</v>
      </c>
      <c r="H92" s="125">
        <v>399.87299999999999</v>
      </c>
      <c r="I92" s="129"/>
      <c r="J92" s="130"/>
      <c r="K92" s="131"/>
      <c r="L92" s="124"/>
      <c r="M92" s="124"/>
      <c r="N92" s="124"/>
    </row>
    <row r="93" spans="1:14" ht="18.75" x14ac:dyDescent="0.25">
      <c r="A93" s="160">
        <v>43556</v>
      </c>
      <c r="B93" s="122">
        <v>89</v>
      </c>
      <c r="F93" s="134">
        <v>6126.643</v>
      </c>
      <c r="G93" s="135">
        <v>3181.3339999999998</v>
      </c>
      <c r="H93" s="125">
        <v>399.923</v>
      </c>
      <c r="I93" s="129"/>
      <c r="J93" s="130"/>
      <c r="K93" s="131"/>
      <c r="L93" s="124"/>
      <c r="M93" s="124"/>
      <c r="N93" s="124"/>
    </row>
    <row r="94" spans="1:14" ht="18.75" x14ac:dyDescent="0.25">
      <c r="A94" s="160">
        <v>43586</v>
      </c>
      <c r="B94" s="122">
        <v>90</v>
      </c>
      <c r="F94" s="134">
        <v>6119.7340000000004</v>
      </c>
      <c r="G94" s="135">
        <v>3184.6660000000002</v>
      </c>
      <c r="H94" s="125">
        <v>398.18599999999998</v>
      </c>
      <c r="I94" s="129"/>
      <c r="J94" s="130"/>
      <c r="K94" s="131"/>
      <c r="L94" s="124"/>
      <c r="M94" s="124"/>
      <c r="N94" s="124"/>
    </row>
    <row r="95" spans="1:14" ht="18.75" x14ac:dyDescent="0.25">
      <c r="A95" s="160">
        <v>43617</v>
      </c>
      <c r="B95" s="122">
        <v>91</v>
      </c>
      <c r="F95" s="134">
        <v>6111.6329999999998</v>
      </c>
      <c r="G95" s="135">
        <v>3186.8440000000001</v>
      </c>
      <c r="H95" s="125">
        <v>396.92899999999997</v>
      </c>
      <c r="I95" s="129"/>
      <c r="J95" s="130"/>
      <c r="K95" s="131"/>
      <c r="L95" s="124"/>
      <c r="M95" s="124"/>
      <c r="N95" s="124"/>
    </row>
    <row r="96" spans="1:14" ht="18.75" x14ac:dyDescent="0.25">
      <c r="A96" s="160">
        <v>43647</v>
      </c>
      <c r="B96" s="122">
        <v>92</v>
      </c>
      <c r="F96" s="134">
        <v>6105.0590000000002</v>
      </c>
      <c r="G96" s="135">
        <v>3189.6030000000001</v>
      </c>
      <c r="H96" s="125">
        <v>396.18900000000002</v>
      </c>
      <c r="I96" s="129"/>
      <c r="J96" s="130"/>
      <c r="K96" s="131"/>
      <c r="L96" s="124"/>
      <c r="M96" s="124"/>
      <c r="N96" s="124"/>
    </row>
    <row r="97" spans="1:14" ht="18.75" x14ac:dyDescent="0.25">
      <c r="A97" s="160">
        <v>43678</v>
      </c>
      <c r="B97" s="122">
        <v>93</v>
      </c>
      <c r="F97" s="134">
        <v>6094.6689999999999</v>
      </c>
      <c r="G97" s="135">
        <v>3187.5169999999998</v>
      </c>
      <c r="H97" s="125">
        <v>400.25299999999999</v>
      </c>
      <c r="I97" s="129"/>
      <c r="J97" s="130"/>
      <c r="K97" s="131"/>
      <c r="L97" s="124"/>
      <c r="M97" s="124"/>
      <c r="N97" s="124"/>
    </row>
    <row r="98" spans="1:14" ht="18.75" x14ac:dyDescent="0.25">
      <c r="A98" s="160">
        <v>43709</v>
      </c>
      <c r="B98" s="122">
        <v>94</v>
      </c>
      <c r="F98" s="134">
        <v>6065.3429999999998</v>
      </c>
      <c r="G98" s="135">
        <v>3201.308</v>
      </c>
      <c r="H98" s="125">
        <v>398.78699999999998</v>
      </c>
      <c r="I98" s="129"/>
      <c r="J98" s="130"/>
      <c r="K98" s="131"/>
      <c r="L98" s="124"/>
      <c r="M98" s="124"/>
      <c r="N98" s="124"/>
    </row>
    <row r="99" spans="1:14" ht="18.75" x14ac:dyDescent="0.25">
      <c r="A99" s="160">
        <v>43739</v>
      </c>
      <c r="B99" s="122">
        <v>95</v>
      </c>
      <c r="F99" s="134">
        <v>6042.259</v>
      </c>
      <c r="G99" s="135">
        <v>3207.0430000000001</v>
      </c>
      <c r="H99" s="125">
        <v>398.43400000000003</v>
      </c>
      <c r="I99" s="129"/>
      <c r="J99" s="130"/>
      <c r="K99" s="131"/>
      <c r="L99" s="124"/>
      <c r="M99" s="124"/>
      <c r="N99" s="124"/>
    </row>
    <row r="100" spans="1:14" ht="18.75" x14ac:dyDescent="0.25">
      <c r="A100" s="160">
        <v>43770</v>
      </c>
      <c r="B100" s="122">
        <v>96</v>
      </c>
      <c r="F100" s="139">
        <v>6023.3950000000004</v>
      </c>
      <c r="G100" s="140">
        <v>3204.203</v>
      </c>
      <c r="H100" s="141">
        <v>405.18599999999998</v>
      </c>
      <c r="I100" s="136"/>
      <c r="J100" s="137"/>
      <c r="K100" s="138"/>
      <c r="L100" s="124"/>
      <c r="M100" s="124"/>
      <c r="N100" s="124"/>
    </row>
    <row r="101" spans="1:14" ht="18.75" x14ac:dyDescent="0.25">
      <c r="A101" s="160">
        <v>43800</v>
      </c>
      <c r="B101" s="149">
        <v>97</v>
      </c>
      <c r="F101" s="141"/>
      <c r="G101" s="141"/>
      <c r="H101" s="141"/>
      <c r="I101" s="139">
        <v>6003.6980000000003</v>
      </c>
      <c r="J101" s="140">
        <v>3211.953</v>
      </c>
      <c r="K101" s="141">
        <v>405.43400000000003</v>
      </c>
      <c r="L101" s="154"/>
      <c r="M101" s="154"/>
      <c r="N101" s="154"/>
    </row>
    <row r="102" spans="1:14" ht="18.75" x14ac:dyDescent="0.25">
      <c r="A102" s="160">
        <v>43831</v>
      </c>
      <c r="B102" s="122">
        <v>98</v>
      </c>
      <c r="F102" s="141"/>
      <c r="G102" s="141"/>
      <c r="H102" s="141"/>
      <c r="I102" s="139">
        <v>5988.63</v>
      </c>
      <c r="J102" s="140">
        <v>3209.0129999999999</v>
      </c>
      <c r="K102" s="141">
        <v>403.72199999999998</v>
      </c>
      <c r="L102" s="142"/>
      <c r="M102" s="142"/>
      <c r="N102" s="142"/>
    </row>
    <row r="103" spans="1:14" ht="18.75" x14ac:dyDescent="0.25">
      <c r="A103" s="160">
        <v>43862</v>
      </c>
      <c r="B103" s="122">
        <v>99</v>
      </c>
      <c r="F103" s="141"/>
      <c r="G103" s="141"/>
      <c r="H103" s="141"/>
      <c r="I103" s="139">
        <v>5993.2209999999995</v>
      </c>
      <c r="J103" s="140">
        <v>3210.86</v>
      </c>
      <c r="K103" s="141">
        <v>398.15100000000001</v>
      </c>
      <c r="L103" s="142"/>
      <c r="M103" s="142"/>
      <c r="N103" s="142"/>
    </row>
    <row r="104" spans="1:14" ht="18.75" x14ac:dyDescent="0.25">
      <c r="A104" s="160">
        <v>43891</v>
      </c>
      <c r="B104" s="122">
        <v>100</v>
      </c>
      <c r="F104" s="141"/>
      <c r="G104" s="141"/>
      <c r="H104" s="141"/>
      <c r="I104" s="139">
        <v>5947.87</v>
      </c>
      <c r="J104" s="140">
        <v>3218.7060000000001</v>
      </c>
      <c r="K104" s="141">
        <v>392.34199999999998</v>
      </c>
      <c r="L104" s="142"/>
      <c r="M104" s="142"/>
      <c r="N104" s="142"/>
    </row>
    <row r="105" spans="1:14" ht="18.75" x14ac:dyDescent="0.25">
      <c r="A105" s="160">
        <v>43922</v>
      </c>
      <c r="B105" s="122">
        <v>101</v>
      </c>
      <c r="F105" s="141"/>
      <c r="G105" s="141"/>
      <c r="H105" s="141"/>
      <c r="I105" s="139">
        <v>5839.9920000000002</v>
      </c>
      <c r="J105" s="140">
        <v>3206.5970000000002</v>
      </c>
      <c r="K105" s="141">
        <v>384.89100000000002</v>
      </c>
      <c r="L105" s="142"/>
      <c r="M105" s="142"/>
      <c r="N105" s="142"/>
    </row>
    <row r="106" spans="1:14" ht="18.75" x14ac:dyDescent="0.25">
      <c r="A106" s="160">
        <v>43952</v>
      </c>
      <c r="B106" s="122">
        <v>102</v>
      </c>
      <c r="F106" s="141"/>
      <c r="G106" s="141"/>
      <c r="H106" s="141"/>
      <c r="I106" s="139">
        <v>5814.15</v>
      </c>
      <c r="J106" s="140">
        <v>3198.9029999999998</v>
      </c>
      <c r="K106" s="141">
        <v>380.33100000000002</v>
      </c>
      <c r="L106" s="142"/>
      <c r="M106" s="142"/>
      <c r="N106" s="142"/>
    </row>
    <row r="107" spans="1:14" ht="18.75" x14ac:dyDescent="0.25">
      <c r="A107" s="160">
        <v>43983</v>
      </c>
      <c r="B107" s="122">
        <v>103</v>
      </c>
      <c r="F107" s="141"/>
      <c r="G107" s="141"/>
      <c r="H107" s="141"/>
      <c r="I107" s="139">
        <v>5807.8509999999997</v>
      </c>
      <c r="J107" s="140">
        <v>3196.8560000000002</v>
      </c>
      <c r="K107" s="141">
        <v>380.72399999999999</v>
      </c>
      <c r="L107" s="142"/>
      <c r="M107" s="142"/>
      <c r="N107" s="142"/>
    </row>
    <row r="108" spans="1:14" ht="18.75" x14ac:dyDescent="0.25">
      <c r="A108" s="160">
        <v>44013</v>
      </c>
      <c r="B108" s="122">
        <v>104</v>
      </c>
      <c r="F108" s="141"/>
      <c r="G108" s="141"/>
      <c r="H108" s="141"/>
      <c r="I108" s="139">
        <v>5792.8019999999997</v>
      </c>
      <c r="J108" s="140">
        <v>3200.2649999999999</v>
      </c>
      <c r="K108" s="141">
        <v>390.10399999999998</v>
      </c>
      <c r="L108" s="142"/>
      <c r="M108" s="142"/>
      <c r="N108" s="142"/>
    </row>
    <row r="109" spans="1:14" ht="18.75" x14ac:dyDescent="0.25">
      <c r="A109" s="160">
        <v>44044</v>
      </c>
      <c r="B109" s="122">
        <v>105</v>
      </c>
      <c r="F109" s="141"/>
      <c r="G109" s="141"/>
      <c r="H109" s="141"/>
      <c r="I109" s="139">
        <v>5795.3140000000003</v>
      </c>
      <c r="J109" s="140">
        <v>3203.08</v>
      </c>
      <c r="K109" s="141">
        <v>390.48500000000001</v>
      </c>
      <c r="L109" s="142"/>
      <c r="M109" s="142"/>
      <c r="N109" s="142"/>
    </row>
    <row r="110" spans="1:14" ht="18.75" x14ac:dyDescent="0.25">
      <c r="A110" s="160">
        <v>44075</v>
      </c>
      <c r="B110" s="122">
        <v>106</v>
      </c>
      <c r="F110" s="141"/>
      <c r="G110" s="141"/>
      <c r="H110" s="141"/>
      <c r="I110" s="139">
        <v>5800.2049999999999</v>
      </c>
      <c r="J110" s="140">
        <v>3204.261</v>
      </c>
      <c r="K110" s="141">
        <v>389.07900000000001</v>
      </c>
      <c r="L110" s="142"/>
      <c r="M110" s="142"/>
      <c r="N110" s="142"/>
    </row>
    <row r="111" spans="1:14" ht="18.75" x14ac:dyDescent="0.25">
      <c r="A111" s="160">
        <v>44105</v>
      </c>
      <c r="B111" s="122">
        <v>107</v>
      </c>
      <c r="F111" s="141"/>
      <c r="G111" s="141"/>
      <c r="H111" s="141"/>
      <c r="I111" s="139">
        <v>5801.2569999999996</v>
      </c>
      <c r="J111" s="140">
        <v>3203.491</v>
      </c>
      <c r="K111" s="141">
        <v>384.839</v>
      </c>
      <c r="L111" s="142"/>
      <c r="M111" s="142"/>
      <c r="N111" s="142"/>
    </row>
    <row r="112" spans="1:14" ht="18.75" x14ac:dyDescent="0.25">
      <c r="A112" s="160">
        <v>44136</v>
      </c>
      <c r="B112" s="122">
        <v>108</v>
      </c>
      <c r="F112" s="141"/>
      <c r="G112" s="141"/>
      <c r="H112" s="141"/>
      <c r="I112" s="139">
        <v>5808.2889999999998</v>
      </c>
      <c r="J112" s="140">
        <v>3219.7370000000001</v>
      </c>
      <c r="K112" s="141">
        <v>382.22500000000002</v>
      </c>
      <c r="L112" s="142"/>
      <c r="M112" s="142"/>
      <c r="N112" s="142"/>
    </row>
    <row r="113" spans="1:14" ht="18.75" x14ac:dyDescent="0.25">
      <c r="A113" s="160">
        <v>44166</v>
      </c>
      <c r="B113" s="122">
        <v>109</v>
      </c>
      <c r="F113" s="141"/>
      <c r="G113" s="141"/>
      <c r="H113" s="141"/>
      <c r="I113" s="139">
        <v>5809.11</v>
      </c>
      <c r="J113" s="140">
        <v>3220.7170000000001</v>
      </c>
      <c r="K113" s="141">
        <v>379.798</v>
      </c>
      <c r="L113" s="142"/>
      <c r="M113" s="142"/>
      <c r="N113" s="142"/>
    </row>
    <row r="114" spans="1:14" ht="18.75" x14ac:dyDescent="0.25">
      <c r="A114" s="160">
        <v>44197</v>
      </c>
      <c r="B114" s="122">
        <v>110</v>
      </c>
      <c r="F114" s="141"/>
      <c r="G114" s="141"/>
      <c r="H114" s="141"/>
      <c r="I114" s="139">
        <v>5825.6610000000001</v>
      </c>
      <c r="J114" s="140">
        <v>3226.7</v>
      </c>
      <c r="K114" s="141">
        <v>379.48899999999998</v>
      </c>
      <c r="L114" s="142"/>
      <c r="M114" s="142"/>
      <c r="N114" s="142"/>
    </row>
    <row r="115" spans="1:14" ht="18.75" x14ac:dyDescent="0.25">
      <c r="A115" s="160">
        <v>44228</v>
      </c>
      <c r="B115" s="122">
        <v>111</v>
      </c>
      <c r="F115" s="141"/>
      <c r="G115" s="141"/>
      <c r="H115" s="141"/>
      <c r="I115" s="139">
        <v>5839.5929999999998</v>
      </c>
      <c r="J115" s="140">
        <v>3240.8580000000002</v>
      </c>
      <c r="K115" s="141">
        <v>380.05399999999997</v>
      </c>
      <c r="L115" s="142"/>
      <c r="M115" s="142"/>
      <c r="N115" s="142"/>
    </row>
    <row r="116" spans="1:14" ht="18.75" x14ac:dyDescent="0.25">
      <c r="A116" s="160">
        <v>44256</v>
      </c>
      <c r="B116" s="122">
        <v>112</v>
      </c>
      <c r="F116" s="141"/>
      <c r="G116" s="141"/>
      <c r="H116" s="141"/>
      <c r="I116" s="139">
        <v>5861.5230000000001</v>
      </c>
      <c r="J116" s="140">
        <v>3260.163</v>
      </c>
      <c r="K116" s="141">
        <v>381.35599999999999</v>
      </c>
      <c r="L116" s="142"/>
      <c r="M116" s="142"/>
      <c r="N116" s="142"/>
    </row>
    <row r="117" spans="1:14" ht="18.75" x14ac:dyDescent="0.25">
      <c r="A117" s="160">
        <v>44287</v>
      </c>
      <c r="B117" s="122">
        <v>113</v>
      </c>
      <c r="F117" s="141"/>
      <c r="G117" s="141"/>
      <c r="H117" s="141"/>
      <c r="I117" s="139">
        <v>5895.9279999999999</v>
      </c>
      <c r="J117" s="140">
        <v>3262.6590000000001</v>
      </c>
      <c r="K117" s="141">
        <v>381.12400000000002</v>
      </c>
      <c r="L117" s="142"/>
      <c r="M117" s="142"/>
      <c r="N117" s="142"/>
    </row>
    <row r="118" spans="1:14" ht="18.75" x14ac:dyDescent="0.25">
      <c r="A118" s="160">
        <v>44317</v>
      </c>
      <c r="B118" s="122">
        <v>114</v>
      </c>
      <c r="F118" s="141"/>
      <c r="G118" s="141"/>
      <c r="H118" s="141"/>
      <c r="I118" s="139">
        <v>5895.72</v>
      </c>
      <c r="J118" s="140">
        <v>3274.1550000000002</v>
      </c>
      <c r="K118" s="141">
        <v>378.916</v>
      </c>
      <c r="L118" s="142"/>
      <c r="M118" s="142"/>
      <c r="N118" s="142"/>
    </row>
    <row r="119" spans="1:14" ht="18.75" x14ac:dyDescent="0.25">
      <c r="A119" s="160">
        <v>44348</v>
      </c>
      <c r="B119" s="122">
        <v>115</v>
      </c>
      <c r="F119" s="141"/>
      <c r="G119" s="141"/>
      <c r="H119" s="141"/>
      <c r="I119" s="139">
        <v>5899.9790000000003</v>
      </c>
      <c r="J119" s="140">
        <v>3279.1579999999999</v>
      </c>
      <c r="K119" s="141">
        <v>376.48099999999999</v>
      </c>
      <c r="L119" s="142"/>
      <c r="M119" s="142"/>
      <c r="N119" s="142"/>
    </row>
    <row r="120" spans="1:14" ht="18.75" x14ac:dyDescent="0.25">
      <c r="A120" s="160">
        <v>44378</v>
      </c>
      <c r="B120" s="122">
        <v>116</v>
      </c>
      <c r="F120" s="141"/>
      <c r="G120" s="141"/>
      <c r="H120" s="141"/>
      <c r="I120" s="139">
        <v>5899.9620000000004</v>
      </c>
      <c r="J120" s="140">
        <v>3288.2629999999999</v>
      </c>
      <c r="K120" s="141">
        <v>373.94400000000002</v>
      </c>
      <c r="L120" s="142"/>
      <c r="M120" s="142"/>
      <c r="N120" s="142"/>
    </row>
    <row r="121" spans="1:14" ht="18.75" x14ac:dyDescent="0.25">
      <c r="A121" s="160">
        <v>44409</v>
      </c>
      <c r="B121" s="122">
        <v>117</v>
      </c>
      <c r="F121" s="141"/>
      <c r="G121" s="141"/>
      <c r="H121" s="141"/>
      <c r="I121" s="139">
        <v>5914.8909999999996</v>
      </c>
      <c r="J121" s="140">
        <v>3299.1570000000002</v>
      </c>
      <c r="K121" s="141">
        <v>380.89800000000002</v>
      </c>
      <c r="L121" s="142"/>
      <c r="M121" s="142"/>
      <c r="N121" s="142"/>
    </row>
    <row r="122" spans="1:14" ht="18.75" x14ac:dyDescent="0.25">
      <c r="A122" s="160">
        <v>44440</v>
      </c>
      <c r="B122" s="122">
        <v>118</v>
      </c>
      <c r="F122" s="141"/>
      <c r="G122" s="141"/>
      <c r="H122" s="141"/>
      <c r="I122" s="139">
        <v>5935.1189999999997</v>
      </c>
      <c r="J122" s="140">
        <v>3306.5859999999998</v>
      </c>
      <c r="K122" s="141">
        <v>381.88400000000001</v>
      </c>
      <c r="L122" s="142"/>
      <c r="M122" s="142"/>
      <c r="N122" s="142"/>
    </row>
    <row r="123" spans="1:14" ht="18.75" x14ac:dyDescent="0.25">
      <c r="A123" s="160">
        <v>44470</v>
      </c>
      <c r="B123" s="122">
        <v>119</v>
      </c>
      <c r="F123" s="141"/>
      <c r="G123" s="141"/>
      <c r="H123" s="141"/>
      <c r="I123" s="139">
        <v>5950.5770000000002</v>
      </c>
      <c r="J123" s="140">
        <v>3318.0169999999998</v>
      </c>
      <c r="K123" s="141">
        <v>385.74200000000002</v>
      </c>
      <c r="L123" s="142"/>
      <c r="M123" s="142"/>
      <c r="N123" s="142"/>
    </row>
    <row r="124" spans="1:14" ht="18.75" x14ac:dyDescent="0.25">
      <c r="A124" s="160">
        <v>44501</v>
      </c>
      <c r="B124" s="122">
        <v>120</v>
      </c>
      <c r="F124" s="141"/>
      <c r="G124" s="141"/>
      <c r="H124" s="141"/>
      <c r="I124" s="139">
        <v>5975.6769999999997</v>
      </c>
      <c r="J124" s="140">
        <v>3326.6129999999998</v>
      </c>
      <c r="K124" s="141">
        <v>389.392</v>
      </c>
      <c r="L124" s="142"/>
      <c r="M124" s="142"/>
      <c r="N124" s="142"/>
    </row>
    <row r="125" spans="1:14" ht="18.75" x14ac:dyDescent="0.25">
      <c r="A125" s="160">
        <v>44531</v>
      </c>
      <c r="B125" s="122">
        <v>121</v>
      </c>
      <c r="F125" s="141"/>
      <c r="G125" s="141"/>
      <c r="H125" s="141"/>
      <c r="I125" s="139">
        <v>6010.7460000000001</v>
      </c>
      <c r="J125" s="140">
        <v>3336.953</v>
      </c>
      <c r="K125" s="141">
        <v>391.577</v>
      </c>
      <c r="L125" s="142"/>
      <c r="M125" s="142"/>
      <c r="N125" s="142"/>
    </row>
    <row r="126" spans="1:14" ht="18.75" x14ac:dyDescent="0.25">
      <c r="A126" s="160">
        <v>44562</v>
      </c>
      <c r="B126" s="122">
        <v>122</v>
      </c>
      <c r="F126" s="141"/>
      <c r="G126" s="141"/>
      <c r="H126" s="141"/>
      <c r="I126" s="139">
        <v>6043.0720000000001</v>
      </c>
      <c r="J126" s="140">
        <v>3337.2950000000001</v>
      </c>
      <c r="K126" s="141">
        <v>392.38900000000001</v>
      </c>
      <c r="L126" s="142"/>
      <c r="M126" s="142"/>
      <c r="N126" s="142"/>
    </row>
    <row r="127" spans="1:14" ht="18.75" x14ac:dyDescent="0.25">
      <c r="A127" s="160">
        <v>44593</v>
      </c>
      <c r="B127" s="122">
        <v>123</v>
      </c>
      <c r="F127" s="141"/>
      <c r="G127" s="141"/>
      <c r="H127" s="141"/>
      <c r="I127" s="139">
        <v>6062.9639999999999</v>
      </c>
      <c r="J127" s="140">
        <v>3336.9070000000002</v>
      </c>
      <c r="K127" s="141">
        <v>390.92599999999999</v>
      </c>
      <c r="L127" s="142"/>
      <c r="M127" s="142"/>
      <c r="N127" s="142"/>
    </row>
    <row r="128" spans="1:14" ht="18.75" x14ac:dyDescent="0.25">
      <c r="A128" s="160">
        <v>44621</v>
      </c>
      <c r="B128" s="122">
        <v>124</v>
      </c>
      <c r="F128" s="141"/>
      <c r="G128" s="141"/>
      <c r="H128" s="141"/>
      <c r="I128" s="139">
        <v>6085.6980000000003</v>
      </c>
      <c r="J128" s="140">
        <v>3347.1010000000001</v>
      </c>
      <c r="K128" s="141">
        <v>390.03399999999999</v>
      </c>
      <c r="L128" s="142"/>
      <c r="M128" s="142"/>
      <c r="N128" s="142"/>
    </row>
    <row r="129" spans="1:14" ht="18.75" x14ac:dyDescent="0.25">
      <c r="A129" s="160">
        <v>44652</v>
      </c>
      <c r="B129" s="122">
        <v>125</v>
      </c>
      <c r="F129" s="141"/>
      <c r="G129" s="141"/>
      <c r="H129" s="141"/>
      <c r="I129" s="139">
        <v>6115.893</v>
      </c>
      <c r="J129" s="140">
        <v>3350.32</v>
      </c>
      <c r="K129" s="141">
        <v>388.75400000000002</v>
      </c>
      <c r="L129" s="142"/>
      <c r="M129" s="142"/>
      <c r="N129" s="142"/>
    </row>
    <row r="130" spans="1:14" ht="18.75" x14ac:dyDescent="0.25">
      <c r="A130" s="160">
        <v>44682</v>
      </c>
      <c r="B130" s="122">
        <v>126</v>
      </c>
      <c r="F130" s="141"/>
      <c r="G130" s="141"/>
      <c r="H130" s="141"/>
      <c r="I130" s="139">
        <v>6140.8289999999997</v>
      </c>
      <c r="J130" s="140">
        <v>3356.4160000000002</v>
      </c>
      <c r="K130" s="141">
        <v>388.45299999999997</v>
      </c>
      <c r="L130" s="142"/>
      <c r="M130" s="142"/>
      <c r="N130" s="142"/>
    </row>
    <row r="131" spans="1:14" ht="18.75" x14ac:dyDescent="0.25">
      <c r="A131" s="160">
        <v>44713</v>
      </c>
      <c r="B131" s="122">
        <v>127</v>
      </c>
      <c r="F131" s="141"/>
      <c r="G131" s="141"/>
      <c r="H131" s="141"/>
      <c r="I131" s="139">
        <v>6166.2629999999999</v>
      </c>
      <c r="J131" s="140">
        <v>3365.7350000000001</v>
      </c>
      <c r="K131" s="141">
        <v>388.14800000000002</v>
      </c>
      <c r="L131" s="142"/>
      <c r="M131" s="142"/>
      <c r="N131" s="142"/>
    </row>
    <row r="132" spans="1:14" ht="18.75" x14ac:dyDescent="0.25">
      <c r="A132" s="160">
        <v>44743</v>
      </c>
      <c r="B132" s="122">
        <v>128</v>
      </c>
      <c r="F132" s="141"/>
      <c r="G132" s="141"/>
      <c r="H132" s="141"/>
      <c r="I132" s="139">
        <v>6195.5529999999999</v>
      </c>
      <c r="J132" s="140">
        <v>3376.1959999999999</v>
      </c>
      <c r="K132" s="141">
        <v>387.98099999999999</v>
      </c>
      <c r="L132" s="142"/>
      <c r="M132" s="142"/>
      <c r="N132" s="142"/>
    </row>
    <row r="133" spans="1:14" ht="18.75" x14ac:dyDescent="0.25">
      <c r="A133" s="160">
        <v>44774</v>
      </c>
      <c r="B133" s="122">
        <v>129</v>
      </c>
      <c r="F133" s="141"/>
      <c r="G133" s="141"/>
      <c r="H133" s="141"/>
      <c r="I133" s="139">
        <v>6203.5990000000002</v>
      </c>
      <c r="J133" s="140">
        <v>3368.9920000000002</v>
      </c>
      <c r="K133" s="141">
        <v>386.43200000000002</v>
      </c>
      <c r="L133" s="142"/>
      <c r="M133" s="142"/>
      <c r="N133" s="142"/>
    </row>
    <row r="134" spans="1:14" ht="18.75" x14ac:dyDescent="0.25">
      <c r="A134" s="160">
        <v>44805</v>
      </c>
      <c r="B134" s="122">
        <v>130</v>
      </c>
      <c r="F134" s="141"/>
      <c r="G134" s="141"/>
      <c r="H134" s="141"/>
      <c r="I134" s="139">
        <v>6228.3059999999996</v>
      </c>
      <c r="J134" s="140">
        <v>3374.0189999999998</v>
      </c>
      <c r="K134" s="141">
        <v>386.46499999999997</v>
      </c>
      <c r="L134" s="142"/>
      <c r="M134" s="142"/>
      <c r="N134" s="142"/>
    </row>
    <row r="135" spans="1:14" ht="18.75" x14ac:dyDescent="0.25">
      <c r="A135" s="160">
        <v>44835</v>
      </c>
      <c r="B135" s="122">
        <v>131</v>
      </c>
      <c r="F135" s="141"/>
      <c r="G135" s="141"/>
      <c r="H135" s="141"/>
      <c r="I135" s="139">
        <v>6248.2790000000005</v>
      </c>
      <c r="J135" s="140">
        <v>3376.6089999999999</v>
      </c>
      <c r="K135" s="141">
        <v>392.42399999999998</v>
      </c>
      <c r="L135" s="142"/>
      <c r="M135" s="142"/>
      <c r="N135" s="142"/>
    </row>
    <row r="136" spans="1:14" ht="18.75" x14ac:dyDescent="0.25">
      <c r="A136" s="160">
        <v>44866</v>
      </c>
      <c r="B136" s="122">
        <v>132</v>
      </c>
      <c r="F136" s="141"/>
      <c r="G136" s="141"/>
      <c r="H136" s="141"/>
      <c r="I136" s="139">
        <v>6266.6679999999997</v>
      </c>
      <c r="J136" s="140">
        <v>3386.68</v>
      </c>
      <c r="K136" s="141">
        <v>401.95800000000003</v>
      </c>
      <c r="L136" s="142"/>
      <c r="M136" s="142"/>
      <c r="N136" s="142"/>
    </row>
    <row r="137" spans="1:14" ht="18.75" x14ac:dyDescent="0.25">
      <c r="A137" s="160">
        <v>44896</v>
      </c>
      <c r="B137" s="122">
        <v>133</v>
      </c>
      <c r="F137" s="141"/>
      <c r="G137" s="141"/>
      <c r="H137" s="141"/>
      <c r="I137" s="139">
        <v>6280.3419999999996</v>
      </c>
      <c r="J137" s="140">
        <v>3387.7460000000001</v>
      </c>
      <c r="K137" s="141">
        <v>406.82400000000001</v>
      </c>
      <c r="L137" s="142"/>
      <c r="M137" s="142"/>
      <c r="N137" s="142"/>
    </row>
    <row r="138" spans="1:14" ht="18.75" x14ac:dyDescent="0.25">
      <c r="A138" s="160">
        <v>44927</v>
      </c>
      <c r="B138" s="122">
        <v>134</v>
      </c>
      <c r="F138" s="141"/>
      <c r="G138" s="141"/>
      <c r="H138" s="141"/>
      <c r="I138" s="139">
        <v>6300.759</v>
      </c>
      <c r="J138" s="140">
        <v>3400.5410000000002</v>
      </c>
      <c r="K138" s="141">
        <v>410.255</v>
      </c>
      <c r="L138" s="142"/>
      <c r="M138" s="142"/>
      <c r="N138" s="142"/>
    </row>
    <row r="139" spans="1:14" ht="18.75" x14ac:dyDescent="0.25">
      <c r="A139" s="160">
        <v>44958</v>
      </c>
      <c r="B139" s="122">
        <v>135</v>
      </c>
      <c r="F139" s="141"/>
      <c r="G139" s="141"/>
      <c r="H139" s="141"/>
      <c r="I139" s="139">
        <v>6316.0429999999997</v>
      </c>
      <c r="J139" s="140">
        <v>3414.078</v>
      </c>
      <c r="K139" s="141">
        <v>405.49799999999999</v>
      </c>
      <c r="L139" s="142"/>
      <c r="M139" s="142"/>
      <c r="N139" s="142"/>
    </row>
    <row r="140" spans="1:14" ht="18.75" x14ac:dyDescent="0.25">
      <c r="A140" s="160">
        <v>44986</v>
      </c>
      <c r="B140" s="122">
        <v>136</v>
      </c>
      <c r="F140" s="141"/>
      <c r="G140" s="141"/>
      <c r="H140" s="141"/>
      <c r="I140" s="139">
        <v>6334.9</v>
      </c>
      <c r="J140" s="140">
        <v>3421.43</v>
      </c>
      <c r="K140" s="141">
        <v>401.43099999999998</v>
      </c>
      <c r="L140" s="142"/>
      <c r="M140" s="142"/>
      <c r="N140" s="142"/>
    </row>
    <row r="141" spans="1:14" ht="18.75" x14ac:dyDescent="0.25">
      <c r="A141" s="160">
        <v>45017</v>
      </c>
      <c r="B141" s="122">
        <v>137</v>
      </c>
      <c r="F141" s="141"/>
      <c r="G141" s="141"/>
      <c r="H141" s="141"/>
      <c r="I141" s="139">
        <v>6351.1170000000002</v>
      </c>
      <c r="J141" s="140">
        <v>3429.192</v>
      </c>
      <c r="K141" s="141">
        <v>399.54199999999997</v>
      </c>
      <c r="L141" s="142"/>
      <c r="M141" s="142"/>
      <c r="N141" s="142"/>
    </row>
    <row r="142" spans="1:14" ht="18.75" x14ac:dyDescent="0.25">
      <c r="A142" s="160">
        <v>45047</v>
      </c>
      <c r="B142" s="122">
        <v>138</v>
      </c>
      <c r="F142" s="141"/>
      <c r="G142" s="141"/>
      <c r="H142" s="141"/>
      <c r="I142" s="139">
        <v>6369.1869999999999</v>
      </c>
      <c r="J142" s="140">
        <v>3440.518</v>
      </c>
      <c r="K142" s="141">
        <v>398.221</v>
      </c>
      <c r="L142" s="142"/>
      <c r="M142" s="142"/>
      <c r="N142" s="142"/>
    </row>
    <row r="143" spans="1:14" ht="18.75" x14ac:dyDescent="0.25">
      <c r="A143" s="160">
        <v>45078</v>
      </c>
      <c r="B143" s="122">
        <v>139</v>
      </c>
      <c r="F143" s="141"/>
      <c r="G143" s="141"/>
      <c r="H143" s="141"/>
      <c r="I143" s="139">
        <v>6383.9719999999998</v>
      </c>
      <c r="J143" s="140">
        <v>3450.931</v>
      </c>
      <c r="K143" s="141">
        <v>397.85700000000003</v>
      </c>
      <c r="L143" s="142"/>
      <c r="M143" s="142"/>
      <c r="N143" s="142"/>
    </row>
    <row r="144" spans="1:14" ht="18.75" x14ac:dyDescent="0.25">
      <c r="A144" s="160">
        <v>45108</v>
      </c>
      <c r="B144" s="122">
        <v>140</v>
      </c>
      <c r="F144" s="141"/>
      <c r="G144" s="141"/>
      <c r="H144" s="141"/>
      <c r="I144" s="139">
        <v>6399.7860000000001</v>
      </c>
      <c r="J144" s="140">
        <v>3458.0770000000002</v>
      </c>
      <c r="K144" s="141">
        <v>397.55099999999999</v>
      </c>
      <c r="L144" s="142"/>
      <c r="M144" s="142"/>
      <c r="N144" s="142"/>
    </row>
    <row r="145" spans="1:14" ht="18.75" x14ac:dyDescent="0.25">
      <c r="A145" s="160">
        <v>45139</v>
      </c>
      <c r="B145" s="122">
        <v>141</v>
      </c>
      <c r="F145" s="141"/>
      <c r="G145" s="141"/>
      <c r="H145" s="141"/>
      <c r="I145" s="139">
        <v>6405.18</v>
      </c>
      <c r="J145" s="140">
        <v>3467.201</v>
      </c>
      <c r="K145" s="141">
        <v>398.61399999999998</v>
      </c>
      <c r="L145" s="142"/>
      <c r="M145" s="142"/>
      <c r="N145" s="142"/>
    </row>
    <row r="146" spans="1:14" ht="18.75" x14ac:dyDescent="0.25">
      <c r="A146" s="160">
        <v>45170</v>
      </c>
      <c r="B146" s="122">
        <v>142</v>
      </c>
      <c r="F146" s="141"/>
      <c r="G146" s="141"/>
      <c r="H146" s="141"/>
      <c r="I146" s="139">
        <v>6392.0649999999996</v>
      </c>
      <c r="J146" s="140">
        <v>3482.5340000000001</v>
      </c>
      <c r="K146" s="141">
        <v>398.38200000000001</v>
      </c>
      <c r="L146" s="142"/>
      <c r="M146" s="142"/>
      <c r="N146" s="142"/>
    </row>
    <row r="147" spans="1:14" ht="18.75" x14ac:dyDescent="0.25">
      <c r="A147" s="160">
        <v>45200</v>
      </c>
      <c r="B147" s="122">
        <v>143</v>
      </c>
      <c r="F147" s="141"/>
      <c r="G147" s="141"/>
      <c r="H147" s="141"/>
      <c r="I147" s="139">
        <v>6381.5829999999996</v>
      </c>
      <c r="J147" s="140">
        <v>3485.49</v>
      </c>
      <c r="K147" s="141">
        <v>400.24799999999999</v>
      </c>
      <c r="L147" s="142"/>
      <c r="M147" s="142"/>
      <c r="N147" s="142"/>
    </row>
    <row r="148" spans="1:14" ht="18.75" x14ac:dyDescent="0.25">
      <c r="A148" s="160">
        <v>45231</v>
      </c>
      <c r="B148" s="122">
        <v>144</v>
      </c>
      <c r="F148" s="141"/>
      <c r="G148" s="141"/>
      <c r="H148" s="141"/>
      <c r="I148" s="139">
        <v>6374.03</v>
      </c>
      <c r="J148" s="140">
        <v>3483.8649999999998</v>
      </c>
      <c r="K148" s="141">
        <v>351.9</v>
      </c>
      <c r="L148" s="142"/>
      <c r="M148" s="142"/>
      <c r="N148" s="142"/>
    </row>
    <row r="149" spans="1:14" ht="18.75" x14ac:dyDescent="0.25">
      <c r="A149" s="161">
        <v>45261</v>
      </c>
      <c r="B149" s="149">
        <f>B148+1</f>
        <v>145</v>
      </c>
      <c r="F149" s="141"/>
      <c r="G149" s="141"/>
      <c r="H149" s="141"/>
      <c r="I149" s="155"/>
      <c r="J149" s="156"/>
      <c r="K149" s="157"/>
      <c r="L149" s="139">
        <v>6362.82</v>
      </c>
      <c r="M149" s="140">
        <v>3493.328</v>
      </c>
      <c r="N149" s="141">
        <v>346.31599999999997</v>
      </c>
    </row>
    <row r="150" spans="1:14" ht="18.75" x14ac:dyDescent="0.25">
      <c r="A150" s="160">
        <v>45292</v>
      </c>
      <c r="B150" s="122">
        <f t="shared" ref="B150:B154" si="0">B149+1</f>
        <v>146</v>
      </c>
      <c r="F150" s="141"/>
      <c r="G150" s="141"/>
      <c r="H150" s="141"/>
      <c r="I150" s="136"/>
      <c r="J150" s="136"/>
      <c r="K150" s="136"/>
      <c r="L150" s="139">
        <v>6331.7759999999998</v>
      </c>
      <c r="M150" s="140">
        <v>3456.2919999999999</v>
      </c>
      <c r="N150" s="141">
        <v>349.38099999999997</v>
      </c>
    </row>
    <row r="151" spans="1:14" ht="18.75" x14ac:dyDescent="0.25">
      <c r="A151" s="160">
        <v>45323</v>
      </c>
      <c r="B151" s="122">
        <f t="shared" si="0"/>
        <v>147</v>
      </c>
      <c r="F151" s="145"/>
      <c r="G151" s="145"/>
      <c r="H151" s="145"/>
      <c r="I151" s="136"/>
      <c r="J151" s="136"/>
      <c r="K151" s="136"/>
      <c r="L151" s="143">
        <v>6311.11</v>
      </c>
      <c r="M151" s="144">
        <v>3462.4720000000002</v>
      </c>
      <c r="N151" s="145">
        <v>390.18200000000002</v>
      </c>
    </row>
    <row r="152" spans="1:14" ht="18.75" x14ac:dyDescent="0.25">
      <c r="A152" s="160">
        <v>45352</v>
      </c>
      <c r="B152" s="122">
        <f t="shared" si="0"/>
        <v>148</v>
      </c>
      <c r="C152" s="136"/>
      <c r="D152" s="136"/>
      <c r="E152" s="136"/>
      <c r="F152" s="136"/>
      <c r="G152" s="136"/>
      <c r="H152" s="136"/>
      <c r="I152" s="136"/>
      <c r="J152" s="136"/>
      <c r="K152" s="136"/>
      <c r="L152" s="146"/>
      <c r="M152" s="146"/>
      <c r="N152" s="146"/>
    </row>
    <row r="153" spans="1:14" ht="18.75" x14ac:dyDescent="0.25">
      <c r="A153" s="160">
        <v>45383</v>
      </c>
      <c r="B153" s="122">
        <f t="shared" si="0"/>
        <v>149</v>
      </c>
      <c r="C153" s="136"/>
      <c r="D153" s="136"/>
      <c r="E153" s="136"/>
      <c r="F153" s="136"/>
      <c r="G153" s="136"/>
      <c r="H153" s="136"/>
      <c r="I153" s="136"/>
      <c r="J153" s="136"/>
      <c r="K153" s="136"/>
      <c r="L153" s="147"/>
      <c r="M153" s="147"/>
      <c r="N153" s="147"/>
    </row>
    <row r="154" spans="1:14" ht="18.75" x14ac:dyDescent="0.25">
      <c r="A154" s="160">
        <v>45413</v>
      </c>
      <c r="B154" s="122">
        <f t="shared" si="0"/>
        <v>150</v>
      </c>
      <c r="C154" s="136"/>
      <c r="D154" s="136"/>
      <c r="E154" s="136"/>
      <c r="F154" s="136"/>
      <c r="G154" s="136"/>
      <c r="H154" s="136"/>
      <c r="I154" s="136"/>
      <c r="J154" s="136"/>
      <c r="K154" s="136"/>
      <c r="L154" s="148"/>
      <c r="M154" s="148"/>
      <c r="N154" s="148"/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mapa</vt:lpstr>
      <vt:lpstr>serie_general</vt:lpstr>
      <vt:lpstr>Ramas de actividad</vt:lpstr>
      <vt:lpstr>Datos ramas de actividad</vt:lpstr>
      <vt:lpstr>Empleo_pres</vt:lpstr>
      <vt:lpstr>Datos_prov</vt:lpstr>
      <vt:lpstr>Datos_pres</vt:lpstr>
      <vt:lpstr>'Datos ramas de actividad'!Área_de_impresión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Laureano Lorenzo</dc:creator>
  <cp:lastModifiedBy>Laureano Lorenzo</cp:lastModifiedBy>
  <dcterms:created xsi:type="dcterms:W3CDTF">2024-05-14T12:45:24Z</dcterms:created>
  <dcterms:modified xsi:type="dcterms:W3CDTF">2024-05-15T03:53:26Z</dcterms:modified>
</cp:coreProperties>
</file>