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15" yWindow="5940" windowWidth="19260" windowHeight="6000" firstSheet="4" activeTab="4"/>
  </bookViews>
  <sheets>
    <sheet name="Populations" sheetId="1" state="veryHidden" r:id="rId1"/>
    <sheet name="Deaths" sheetId="2" state="veryHidden" r:id="rId2"/>
    <sheet name="Expected_Deaths" sheetId="3" state="veryHidden" r:id="rId3"/>
    <sheet name="Data" sheetId="4" state="veryHidden" r:id="rId4"/>
    <sheet name="Definitions" sheetId="5" r:id="rId5"/>
    <sheet name="Table DS1" sheetId="6" r:id="rId6"/>
  </sheets>
  <definedNames>
    <definedName name="_xlnm.Print_Area" localSheetId="4">Definitions!$B$2:$M$23</definedName>
    <definedName name="_xlnm.Print_Area" localSheetId="5">'Table DS1'!$B$2:$L$52</definedName>
    <definedName name="SPSS" localSheetId="1">Deaths!$A$1:$T$23</definedName>
    <definedName name="SPSS" localSheetId="2">Expected_Deaths!$A$1:$T$23</definedName>
    <definedName name="SPSS">Populations!$A$1:$T$23</definedName>
  </definedNames>
  <calcPr calcId="125725"/>
</workbook>
</file>

<file path=xl/calcChain.xml><?xml version="1.0" encoding="utf-8"?>
<calcChain xmlns="http://schemas.openxmlformats.org/spreadsheetml/2006/main">
  <c r="U22" i="2"/>
  <c r="U20"/>
  <c r="U18"/>
  <c r="U16"/>
  <c r="U14"/>
  <c r="U12"/>
  <c r="U10"/>
  <c r="U8"/>
  <c r="U6"/>
  <c r="U4"/>
  <c r="U2"/>
  <c r="U22" i="1"/>
  <c r="U20"/>
  <c r="U18"/>
  <c r="U16"/>
  <c r="U14"/>
  <c r="U12"/>
  <c r="U10"/>
  <c r="U8"/>
  <c r="U6"/>
  <c r="U4"/>
  <c r="U2"/>
  <c r="B3" i="4" l="1"/>
  <c r="D8" i="6" s="1"/>
  <c r="C22" i="3"/>
  <c r="C2" s="1"/>
  <c r="D22"/>
  <c r="D2" s="1"/>
  <c r="E22"/>
  <c r="E2" s="1"/>
  <c r="F22"/>
  <c r="F2" s="1"/>
  <c r="G22"/>
  <c r="G2" s="1"/>
  <c r="H22"/>
  <c r="H2" s="1"/>
  <c r="I22"/>
  <c r="I2" s="1"/>
  <c r="J22"/>
  <c r="J2" s="1"/>
  <c r="K22"/>
  <c r="K2" s="1"/>
  <c r="L22"/>
  <c r="L2" s="1"/>
  <c r="M22"/>
  <c r="M2" s="1"/>
  <c r="N22"/>
  <c r="N2" s="1"/>
  <c r="O22"/>
  <c r="O2" s="1"/>
  <c r="P22"/>
  <c r="P2" s="1"/>
  <c r="Q22"/>
  <c r="Q2" s="1"/>
  <c r="R22"/>
  <c r="R2" s="1"/>
  <c r="S22"/>
  <c r="S2" s="1"/>
  <c r="T22"/>
  <c r="T2" s="1"/>
  <c r="C23"/>
  <c r="C3" s="1"/>
  <c r="D23"/>
  <c r="D3" s="1"/>
  <c r="E23"/>
  <c r="E3" s="1"/>
  <c r="F23"/>
  <c r="F3" s="1"/>
  <c r="G23"/>
  <c r="G3" s="1"/>
  <c r="H23"/>
  <c r="H3" s="1"/>
  <c r="I23"/>
  <c r="I3" s="1"/>
  <c r="J23"/>
  <c r="J3" s="1"/>
  <c r="K23"/>
  <c r="K3" s="1"/>
  <c r="L23"/>
  <c r="L3" s="1"/>
  <c r="M23"/>
  <c r="M3" s="1"/>
  <c r="N23"/>
  <c r="N3" s="1"/>
  <c r="O23"/>
  <c r="O3" s="1"/>
  <c r="P23"/>
  <c r="P3" s="1"/>
  <c r="Q23"/>
  <c r="Q3" s="1"/>
  <c r="R23"/>
  <c r="R3" s="1"/>
  <c r="S23"/>
  <c r="S3" s="1"/>
  <c r="T23"/>
  <c r="T3" s="1"/>
  <c r="E3" i="4"/>
  <c r="G8" i="6" s="1"/>
  <c r="H3" i="4"/>
  <c r="I3" s="1"/>
  <c r="B4"/>
  <c r="C4" s="1"/>
  <c r="E9" i="6" s="1"/>
  <c r="D4" i="3"/>
  <c r="H4"/>
  <c r="I4"/>
  <c r="L4"/>
  <c r="M4"/>
  <c r="T4"/>
  <c r="C5"/>
  <c r="I5"/>
  <c r="J5"/>
  <c r="K5"/>
  <c r="N5"/>
  <c r="R5"/>
  <c r="E4" i="4"/>
  <c r="G9" i="6" s="1"/>
  <c r="H4" i="4"/>
  <c r="J9" i="6" s="1"/>
  <c r="B5" i="4"/>
  <c r="C5" s="1"/>
  <c r="E10" i="6" s="1"/>
  <c r="H6" i="3"/>
  <c r="P6"/>
  <c r="F7"/>
  <c r="R7"/>
  <c r="E5" i="4"/>
  <c r="G10" i="6" s="1"/>
  <c r="H5" i="4"/>
  <c r="I5" s="1"/>
  <c r="K10" i="6" s="1"/>
  <c r="B6" i="4"/>
  <c r="C6" s="1"/>
  <c r="E11" i="6" s="1"/>
  <c r="D8" i="3"/>
  <c r="E8"/>
  <c r="L8"/>
  <c r="M8"/>
  <c r="T8"/>
  <c r="C9"/>
  <c r="J9"/>
  <c r="K9"/>
  <c r="R9"/>
  <c r="S9"/>
  <c r="E6" i="4"/>
  <c r="G11" i="6" s="1"/>
  <c r="H6" i="4"/>
  <c r="J11" i="6" s="1"/>
  <c r="B7" i="4"/>
  <c r="D12" i="6" s="1"/>
  <c r="F10" i="3"/>
  <c r="J10"/>
  <c r="N10"/>
  <c r="R10"/>
  <c r="D11"/>
  <c r="H11"/>
  <c r="L11"/>
  <c r="P11"/>
  <c r="T11"/>
  <c r="E7" i="4"/>
  <c r="G12" i="6" s="1"/>
  <c r="H7" i="4"/>
  <c r="J12" i="6" s="1"/>
  <c r="I7" i="4"/>
  <c r="K12" i="6" s="1"/>
  <c r="B8" i="4"/>
  <c r="C8" s="1"/>
  <c r="E13" i="6" s="1"/>
  <c r="D12" i="3"/>
  <c r="E12"/>
  <c r="I12"/>
  <c r="L12"/>
  <c r="M12"/>
  <c r="Q12"/>
  <c r="T12"/>
  <c r="J13"/>
  <c r="N13"/>
  <c r="O13"/>
  <c r="E8" i="4"/>
  <c r="G13" i="6" s="1"/>
  <c r="H8" i="4"/>
  <c r="J13" i="6" s="1"/>
  <c r="B9" i="4"/>
  <c r="D14" i="6" s="1"/>
  <c r="E14" i="3"/>
  <c r="H14"/>
  <c r="I14"/>
  <c r="M14"/>
  <c r="P14"/>
  <c r="Q14"/>
  <c r="C15"/>
  <c r="F15"/>
  <c r="G15"/>
  <c r="K15"/>
  <c r="N15"/>
  <c r="O15"/>
  <c r="S15"/>
  <c r="E9" i="4"/>
  <c r="G14" i="6" s="1"/>
  <c r="H9" i="4"/>
  <c r="J14" i="6"/>
  <c r="I9" i="4"/>
  <c r="K14" i="6" s="1"/>
  <c r="B10" i="4"/>
  <c r="C10" s="1"/>
  <c r="E15" i="6" s="1"/>
  <c r="E16" i="3"/>
  <c r="H16"/>
  <c r="I16"/>
  <c r="L16"/>
  <c r="M16"/>
  <c r="Q16"/>
  <c r="F17"/>
  <c r="G17"/>
  <c r="N17"/>
  <c r="O17"/>
  <c r="E10" i="4"/>
  <c r="G15" i="6" s="1"/>
  <c r="H10" i="4"/>
  <c r="J15" i="6" s="1"/>
  <c r="B11" i="4"/>
  <c r="C11" s="1"/>
  <c r="E16" i="6" s="1"/>
  <c r="E18" i="3"/>
  <c r="H18"/>
  <c r="I18"/>
  <c r="M18"/>
  <c r="P18"/>
  <c r="Q18"/>
  <c r="C19"/>
  <c r="F19"/>
  <c r="G19"/>
  <c r="K19"/>
  <c r="N19"/>
  <c r="O19"/>
  <c r="S19"/>
  <c r="E11" i="4"/>
  <c r="G16" i="6" s="1"/>
  <c r="H11" i="4"/>
  <c r="I11"/>
  <c r="B12"/>
  <c r="C12" s="1"/>
  <c r="E17" i="6" s="1"/>
  <c r="D20" i="3"/>
  <c r="E20"/>
  <c r="I20"/>
  <c r="L20"/>
  <c r="M20"/>
  <c r="Q20"/>
  <c r="T20"/>
  <c r="C21"/>
  <c r="G21"/>
  <c r="J21"/>
  <c r="K21"/>
  <c r="O21"/>
  <c r="R21"/>
  <c r="S21"/>
  <c r="E12" i="4"/>
  <c r="G17" i="6" s="1"/>
  <c r="H12" i="4"/>
  <c r="J17" i="6" s="1"/>
  <c r="D9"/>
  <c r="D13"/>
  <c r="D15"/>
  <c r="S16" i="3" l="1"/>
  <c r="Q11"/>
  <c r="I11"/>
  <c r="S10"/>
  <c r="K10"/>
  <c r="C10"/>
  <c r="U10" s="1"/>
  <c r="D7" i="4" s="1"/>
  <c r="I7" i="3"/>
  <c r="K6"/>
  <c r="C6"/>
  <c r="R17"/>
  <c r="J17"/>
  <c r="T16"/>
  <c r="O16"/>
  <c r="C16"/>
  <c r="F13"/>
  <c r="R11"/>
  <c r="N11"/>
  <c r="J11"/>
  <c r="F11"/>
  <c r="T10"/>
  <c r="P10"/>
  <c r="L10"/>
  <c r="H10"/>
  <c r="D10"/>
  <c r="N9"/>
  <c r="F9"/>
  <c r="P8"/>
  <c r="J6" i="4" s="1"/>
  <c r="L11" i="6" s="1"/>
  <c r="H8" i="3"/>
  <c r="J7"/>
  <c r="T6"/>
  <c r="D6"/>
  <c r="G5" i="4" s="1"/>
  <c r="F5" i="3"/>
  <c r="N21"/>
  <c r="F21"/>
  <c r="P20"/>
  <c r="H20"/>
  <c r="R19"/>
  <c r="J19"/>
  <c r="T18"/>
  <c r="L18"/>
  <c r="D18"/>
  <c r="S17"/>
  <c r="K17"/>
  <c r="C17"/>
  <c r="P16"/>
  <c r="K16"/>
  <c r="D16"/>
  <c r="R15"/>
  <c r="J15"/>
  <c r="T14"/>
  <c r="J9" i="4" s="1"/>
  <c r="L14" i="3"/>
  <c r="D14"/>
  <c r="G9" i="4" s="1"/>
  <c r="R13" i="3"/>
  <c r="G13"/>
  <c r="P12"/>
  <c r="H12"/>
  <c r="S11"/>
  <c r="O11"/>
  <c r="K11"/>
  <c r="G11"/>
  <c r="C11"/>
  <c r="Q10"/>
  <c r="J7" i="4" s="1"/>
  <c r="M10" i="3"/>
  <c r="I10"/>
  <c r="E10"/>
  <c r="O9"/>
  <c r="G9"/>
  <c r="Q8"/>
  <c r="I8"/>
  <c r="N7"/>
  <c r="E7"/>
  <c r="O6"/>
  <c r="G6"/>
  <c r="M5"/>
  <c r="G5"/>
  <c r="P4"/>
  <c r="K4"/>
  <c r="C4"/>
  <c r="G4" i="4" s="1"/>
  <c r="I9" i="6" s="1"/>
  <c r="M11" i="3"/>
  <c r="E11"/>
  <c r="O10"/>
  <c r="G10"/>
  <c r="S6"/>
  <c r="L6"/>
  <c r="O4"/>
  <c r="T15"/>
  <c r="L15"/>
  <c r="D15"/>
  <c r="N14"/>
  <c r="F14"/>
  <c r="U14" s="1"/>
  <c r="D9" i="4" s="1"/>
  <c r="T9" i="3"/>
  <c r="P9"/>
  <c r="L9"/>
  <c r="H9"/>
  <c r="D9"/>
  <c r="R8"/>
  <c r="N8"/>
  <c r="J8"/>
  <c r="U8" s="1"/>
  <c r="D6" i="4" s="1"/>
  <c r="F8" i="3"/>
  <c r="G16"/>
  <c r="Q15"/>
  <c r="M15"/>
  <c r="I15"/>
  <c r="E15"/>
  <c r="S14"/>
  <c r="O14"/>
  <c r="K14"/>
  <c r="G14"/>
  <c r="C14"/>
  <c r="S13"/>
  <c r="K13"/>
  <c r="C13"/>
  <c r="Q9"/>
  <c r="M9"/>
  <c r="I9"/>
  <c r="E9"/>
  <c r="S8"/>
  <c r="O8"/>
  <c r="K8"/>
  <c r="G8"/>
  <c r="C8"/>
  <c r="T7"/>
  <c r="K7"/>
  <c r="G7"/>
  <c r="C7"/>
  <c r="Q6"/>
  <c r="M6"/>
  <c r="I6"/>
  <c r="E6"/>
  <c r="O5"/>
  <c r="E5"/>
  <c r="Q4"/>
  <c r="G4"/>
  <c r="P15"/>
  <c r="H15"/>
  <c r="R14"/>
  <c r="J14"/>
  <c r="L7"/>
  <c r="H7"/>
  <c r="D7"/>
  <c r="R6"/>
  <c r="N6"/>
  <c r="J6"/>
  <c r="F6"/>
  <c r="Q5"/>
  <c r="S4"/>
  <c r="D10" i="6"/>
  <c r="T21" i="3"/>
  <c r="L21"/>
  <c r="H21"/>
  <c r="D21"/>
  <c r="R20"/>
  <c r="N20"/>
  <c r="J20"/>
  <c r="F20"/>
  <c r="L19"/>
  <c r="T13"/>
  <c r="L13"/>
  <c r="R12"/>
  <c r="D11" i="6"/>
  <c r="Q21" i="3"/>
  <c r="M21"/>
  <c r="I21"/>
  <c r="E21"/>
  <c r="S20"/>
  <c r="O20"/>
  <c r="K20"/>
  <c r="G20"/>
  <c r="C20"/>
  <c r="Q19"/>
  <c r="M19"/>
  <c r="I19"/>
  <c r="E19"/>
  <c r="S18"/>
  <c r="O18"/>
  <c r="K18"/>
  <c r="G18"/>
  <c r="C18"/>
  <c r="G11" i="4" s="1"/>
  <c r="T17" i="3"/>
  <c r="P17"/>
  <c r="L17"/>
  <c r="H17"/>
  <c r="D17"/>
  <c r="R16"/>
  <c r="N16"/>
  <c r="J16"/>
  <c r="F16"/>
  <c r="F9" i="4"/>
  <c r="Q13" i="3"/>
  <c r="M13"/>
  <c r="I13"/>
  <c r="E13"/>
  <c r="S12"/>
  <c r="O12"/>
  <c r="K12"/>
  <c r="G12"/>
  <c r="C12"/>
  <c r="F7" i="4"/>
  <c r="H12" i="6" s="1"/>
  <c r="F6" i="4"/>
  <c r="H11" i="6" s="1"/>
  <c r="F5" i="4"/>
  <c r="H10" i="6" s="1"/>
  <c r="P7" i="3"/>
  <c r="E4"/>
  <c r="P21"/>
  <c r="J12" i="4" s="1"/>
  <c r="L17" i="6" s="1"/>
  <c r="T19" i="3"/>
  <c r="P19"/>
  <c r="H19"/>
  <c r="D19"/>
  <c r="R18"/>
  <c r="N18"/>
  <c r="J18"/>
  <c r="F18"/>
  <c r="P13"/>
  <c r="H13"/>
  <c r="D13"/>
  <c r="N12"/>
  <c r="J12"/>
  <c r="F12"/>
  <c r="Q17"/>
  <c r="M17"/>
  <c r="I17"/>
  <c r="E17"/>
  <c r="P5"/>
  <c r="L5"/>
  <c r="H5"/>
  <c r="D5"/>
  <c r="R4"/>
  <c r="N4"/>
  <c r="J4"/>
  <c r="F4"/>
  <c r="I4" i="4"/>
  <c r="K9" i="6" s="1"/>
  <c r="F3" i="4"/>
  <c r="H8" i="6" s="1"/>
  <c r="U18" i="3"/>
  <c r="D11" i="4" s="1"/>
  <c r="I10"/>
  <c r="K15" i="6" s="1"/>
  <c r="I8" i="4"/>
  <c r="K13" i="6" s="1"/>
  <c r="F8" i="4"/>
  <c r="H13" i="6" s="1"/>
  <c r="J8" i="4"/>
  <c r="L13" i="6" s="1"/>
  <c r="F11" i="4"/>
  <c r="D17" i="6"/>
  <c r="K16"/>
  <c r="J16"/>
  <c r="F10" i="4"/>
  <c r="H15" i="6" s="1"/>
  <c r="C9" i="4"/>
  <c r="E14" i="6" s="1"/>
  <c r="C7" i="4"/>
  <c r="E12" i="6" s="1"/>
  <c r="I6" i="4"/>
  <c r="K11" i="6" s="1"/>
  <c r="J10"/>
  <c r="S7" i="3"/>
  <c r="Q7"/>
  <c r="O7"/>
  <c r="M7"/>
  <c r="F4" i="4"/>
  <c r="H9" i="6" s="1"/>
  <c r="K8"/>
  <c r="J8"/>
  <c r="C3" i="4"/>
  <c r="E8" i="6" s="1"/>
  <c r="H14"/>
  <c r="G8" i="4"/>
  <c r="T5" i="3"/>
  <c r="J3" i="4"/>
  <c r="G3"/>
  <c r="U2" i="3"/>
  <c r="D3" i="4" s="1"/>
  <c r="I12"/>
  <c r="F12"/>
  <c r="D16" i="6"/>
  <c r="S5" i="3"/>
  <c r="J5" i="4" l="1"/>
  <c r="G10"/>
  <c r="I15" i="6" s="1"/>
  <c r="U20" i="3"/>
  <c r="D12" i="4" s="1"/>
  <c r="D13" s="1"/>
  <c r="J11"/>
  <c r="U12" i="3"/>
  <c r="D8" i="4" s="1"/>
  <c r="J10"/>
  <c r="L15" i="6" s="1"/>
  <c r="G7" i="4"/>
  <c r="I12" i="6" s="1"/>
  <c r="G6" i="4"/>
  <c r="I11" i="6" s="1"/>
  <c r="J4" i="4"/>
  <c r="G12"/>
  <c r="G13" s="1"/>
  <c r="U16" i="3"/>
  <c r="D10" i="4" s="1"/>
  <c r="F15" i="6" s="1"/>
  <c r="U6" i="3"/>
  <c r="D5" i="4" s="1"/>
  <c r="F10" i="6" s="1"/>
  <c r="H16"/>
  <c r="L9"/>
  <c r="H17"/>
  <c r="K17"/>
  <c r="L10"/>
  <c r="F11"/>
  <c r="F14"/>
  <c r="L14"/>
  <c r="F12"/>
  <c r="L12"/>
  <c r="F16"/>
  <c r="L16"/>
  <c r="I10"/>
  <c r="I13"/>
  <c r="I14"/>
  <c r="F13"/>
  <c r="I16"/>
  <c r="F8"/>
  <c r="U4" i="3"/>
  <c r="I8" i="6"/>
  <c r="J13" i="4"/>
  <c r="L8" i="6"/>
  <c r="F17" l="1"/>
  <c r="I17"/>
  <c r="D4" i="4"/>
  <c r="F9" i="6" l="1"/>
</calcChain>
</file>

<file path=xl/sharedStrings.xml><?xml version="1.0" encoding="utf-8"?>
<sst xmlns="http://schemas.openxmlformats.org/spreadsheetml/2006/main" count="135" uniqueCount="54">
  <si>
    <t>scsimd10</t>
  </si>
  <si>
    <t>SEX</t>
  </si>
  <si>
    <t>agegrp.1</t>
  </si>
  <si>
    <t>agegrp.2</t>
  </si>
  <si>
    <t>agegrp.3</t>
  </si>
  <si>
    <t>agegrp.4</t>
  </si>
  <si>
    <t>agegrp.5</t>
  </si>
  <si>
    <t>agegrp.6</t>
  </si>
  <si>
    <t>agegrp.7</t>
  </si>
  <si>
    <t>agegrp.8</t>
  </si>
  <si>
    <t>agegrp.9</t>
  </si>
  <si>
    <t>agegrp.10</t>
  </si>
  <si>
    <t>agegrp.11</t>
  </si>
  <si>
    <t>agegrp.12</t>
  </si>
  <si>
    <t>agegrp.13</t>
  </si>
  <si>
    <t>agegrp.14</t>
  </si>
  <si>
    <t>agegrp.15</t>
  </si>
  <si>
    <t>agegrp.16</t>
  </si>
  <si>
    <t>agegrp.17</t>
  </si>
  <si>
    <t>agegrp.18</t>
  </si>
  <si>
    <t>M</t>
  </si>
  <si>
    <t>F</t>
  </si>
  <si>
    <t>Scotland</t>
  </si>
  <si>
    <t>sex</t>
  </si>
  <si>
    <t>All Ages</t>
  </si>
  <si>
    <t>Ages under 65</t>
  </si>
  <si>
    <t>Ages 65 and over</t>
  </si>
  <si>
    <t>SCSIMD10</t>
  </si>
  <si>
    <t>Total Deaths</t>
  </si>
  <si>
    <t>Crude Rate</t>
  </si>
  <si>
    <t>SMR</t>
  </si>
  <si>
    <t>Cerebrovascular Disease - Standardised Mortality Ratios</t>
  </si>
  <si>
    <t>Data Source</t>
  </si>
  <si>
    <t>Number of deaths is based on the date of registration.</t>
  </si>
  <si>
    <t>Standardised Mortality Ratio</t>
  </si>
  <si>
    <t>Cause of Death</t>
  </si>
  <si>
    <t>ICD10</t>
  </si>
  <si>
    <t xml:space="preserve">Cerebrovascular Disease </t>
  </si>
  <si>
    <t>I60-I69, G45</t>
  </si>
  <si>
    <t>Deprivation Deciles</t>
  </si>
  <si>
    <t>Cerebrovascular Disease</t>
  </si>
  <si>
    <t>Table DS1</t>
  </si>
  <si>
    <t>SIMD Decile</t>
  </si>
  <si>
    <t>Crude Rate per 100,000 Population</t>
  </si>
  <si>
    <t>Most Deprived</t>
  </si>
  <si>
    <t>Least Deprived</t>
  </si>
  <si>
    <t>The ratio of actual deaths to expected deaths based on indirect standardisation. Expected deaths are the number of deaths that would be expected in each deprivation decile given the age sex distribution of the underlying populations and the Scottish average death rates.</t>
  </si>
  <si>
    <t>Source: National Records of Scotland - death registrations</t>
  </si>
  <si>
    <t>National Records of Scotland  -  Deaths between 2013 and 2017</t>
  </si>
  <si>
    <t>2015 mid-year population estimates at data zone level</t>
  </si>
  <si>
    <t>All death records were extracted from the SMR01/deaths linked database as at November 2018.</t>
  </si>
  <si>
    <t>Deciles derived from The Scottish Index of Multiple Deprivation (SIMD) have been used. Decile 1 represents the most deprived areas and decile 10 the least deprived area. SIMD has six domains (income, employment, education, housing, health, and geographical access) at data zone level, which have been combined into an overall index. Full information on the SIMD can be found on the Scottish Executive website at http://www.scotland.gov.uk/Topics/Statistics/SIMD/Overview</t>
  </si>
  <si>
    <t>Scottish Index of Multiple Deprivation 2012 (for deaths in 2013) and 2016 (2014-2017)</t>
  </si>
  <si>
    <t>Cerebrovascular Disease and Deprivation; crude mortality rates and standardised mortality ratios (SMR) by age group and SIMD decile; 2013-2017</t>
  </si>
</sst>
</file>

<file path=xl/styles.xml><?xml version="1.0" encoding="utf-8"?>
<styleSheet xmlns="http://schemas.openxmlformats.org/spreadsheetml/2006/main">
  <numFmts count="3">
    <numFmt numFmtId="164" formatCode="#.00"/>
    <numFmt numFmtId="165" formatCode="0.000"/>
    <numFmt numFmtId="166" formatCode="0.0"/>
  </numFmts>
  <fonts count="9">
    <font>
      <sz val="8"/>
      <name val="Courier"/>
    </font>
    <font>
      <b/>
      <sz val="10"/>
      <color indexed="10"/>
      <name val="Arial"/>
      <family val="2"/>
    </font>
    <font>
      <b/>
      <sz val="10"/>
      <name val="Arial"/>
      <family val="2"/>
    </font>
    <font>
      <sz val="10"/>
      <name val="Arial"/>
      <family val="2"/>
    </font>
    <font>
      <b/>
      <sz val="12"/>
      <color indexed="57"/>
      <name val="Arial"/>
      <family val="2"/>
    </font>
    <font>
      <b/>
      <sz val="16"/>
      <color indexed="57"/>
      <name val="Arial"/>
      <family val="2"/>
    </font>
    <font>
      <sz val="16"/>
      <name val="Arial"/>
      <family val="2"/>
    </font>
    <font>
      <b/>
      <sz val="12"/>
      <name val="Arial"/>
      <family val="2"/>
    </font>
    <font>
      <sz val="12"/>
      <name val="Arial"/>
      <family val="2"/>
    </font>
  </fonts>
  <fills count="3">
    <fill>
      <patternFill patternType="none"/>
    </fill>
    <fill>
      <patternFill patternType="gray125"/>
    </fill>
    <fill>
      <patternFill patternType="solid">
        <fgColor indexed="9"/>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41">
    <xf numFmtId="0" fontId="0" fillId="0" borderId="0" xfId="0"/>
    <xf numFmtId="0" fontId="0" fillId="0" borderId="0" xfId="0" applyNumberFormat="1" applyAlignment="1" applyProtection="1">
      <alignment horizontal="right"/>
      <protection locked="0"/>
    </xf>
    <xf numFmtId="164" fontId="0" fillId="0" borderId="0" xfId="0" applyNumberFormat="1" applyAlignment="1" applyProtection="1">
      <alignment horizontal="right"/>
      <protection locked="0"/>
    </xf>
    <xf numFmtId="1" fontId="0" fillId="0" borderId="0" xfId="0" applyNumberFormat="1" applyAlignment="1" applyProtection="1">
      <alignment horizontal="right"/>
      <protection locked="0"/>
    </xf>
    <xf numFmtId="0" fontId="1" fillId="0" borderId="0" xfId="0" applyFont="1" applyAlignment="1">
      <alignment horizontal="center"/>
    </xf>
    <xf numFmtId="0" fontId="2" fillId="0" borderId="0" xfId="0" applyNumberFormat="1" applyFont="1" applyAlignment="1" applyProtection="1">
      <alignment horizontal="right"/>
      <protection locked="0"/>
    </xf>
    <xf numFmtId="0" fontId="2" fillId="0" borderId="0" xfId="0" applyFont="1"/>
    <xf numFmtId="2" fontId="2" fillId="0" borderId="0" xfId="0" applyNumberFormat="1" applyFont="1"/>
    <xf numFmtId="1" fontId="3" fillId="0" borderId="0" xfId="0" applyNumberFormat="1" applyFont="1" applyAlignment="1" applyProtection="1">
      <alignment horizontal="right"/>
      <protection locked="0"/>
    </xf>
    <xf numFmtId="1" fontId="3" fillId="0" borderId="0" xfId="0" applyNumberFormat="1" applyFont="1"/>
    <xf numFmtId="2" fontId="3" fillId="0" borderId="0" xfId="0" applyNumberFormat="1" applyFont="1"/>
    <xf numFmtId="0" fontId="3" fillId="0" borderId="0" xfId="0" applyFont="1"/>
    <xf numFmtId="164" fontId="0" fillId="0" borderId="0" xfId="0" applyNumberFormat="1"/>
    <xf numFmtId="1" fontId="0" fillId="0" borderId="0" xfId="0" applyNumberFormat="1"/>
    <xf numFmtId="165" fontId="0" fillId="0" borderId="0" xfId="0" applyNumberFormat="1" applyAlignment="1" applyProtection="1">
      <alignment horizontal="right"/>
      <protection locked="0"/>
    </xf>
    <xf numFmtId="0" fontId="0" fillId="2" borderId="1" xfId="0" applyFill="1" applyBorder="1"/>
    <xf numFmtId="0" fontId="0" fillId="2" borderId="2" xfId="0" applyFill="1" applyBorder="1"/>
    <xf numFmtId="0" fontId="0" fillId="2" borderId="3" xfId="0" applyFill="1" applyBorder="1"/>
    <xf numFmtId="0" fontId="4" fillId="2" borderId="4" xfId="0" applyFont="1" applyFill="1" applyBorder="1"/>
    <xf numFmtId="0" fontId="4" fillId="2" borderId="0" xfId="0" applyFont="1" applyFill="1" applyBorder="1"/>
    <xf numFmtId="0" fontId="4" fillId="2" borderId="5" xfId="0" applyFont="1" applyFill="1" applyBorder="1"/>
    <xf numFmtId="0" fontId="4" fillId="0" borderId="0" xfId="0" applyFont="1"/>
    <xf numFmtId="0" fontId="3" fillId="2" borderId="4" xfId="0" applyFont="1" applyFill="1" applyBorder="1"/>
    <xf numFmtId="0" fontId="3" fillId="2" borderId="0" xfId="0" applyFont="1" applyFill="1" applyBorder="1"/>
    <xf numFmtId="0" fontId="3" fillId="2" borderId="5" xfId="0" applyFont="1" applyFill="1" applyBorder="1"/>
    <xf numFmtId="0" fontId="2" fillId="2" borderId="0" xfId="0" applyFont="1" applyFill="1" applyBorder="1"/>
    <xf numFmtId="0" fontId="0" fillId="2" borderId="6" xfId="0" applyFill="1" applyBorder="1"/>
    <xf numFmtId="0" fontId="0" fillId="2" borderId="7" xfId="0" applyFill="1" applyBorder="1"/>
    <xf numFmtId="0" fontId="0" fillId="2" borderId="8" xfId="0" applyFill="1" applyBorder="1"/>
    <xf numFmtId="0" fontId="5" fillId="0" borderId="0" xfId="0" applyFont="1"/>
    <xf numFmtId="0" fontId="6" fillId="0" borderId="0" xfId="0" applyFont="1"/>
    <xf numFmtId="0" fontId="7" fillId="0" borderId="0" xfId="0" applyFont="1"/>
    <xf numFmtId="0" fontId="8" fillId="0" borderId="0" xfId="0" applyFont="1"/>
    <xf numFmtId="0" fontId="3" fillId="0" borderId="7" xfId="0" applyFont="1" applyBorder="1" applyAlignment="1">
      <alignment horizontal="right" wrapText="1"/>
    </xf>
    <xf numFmtId="166" fontId="3" fillId="0" borderId="0" xfId="0" applyNumberFormat="1" applyFont="1"/>
    <xf numFmtId="0" fontId="1" fillId="0" borderId="0" xfId="0" applyFont="1" applyAlignment="1">
      <alignment horizontal="center"/>
    </xf>
    <xf numFmtId="0" fontId="3" fillId="2" borderId="0" xfId="0" applyFont="1" applyFill="1" applyBorder="1" applyAlignment="1">
      <alignment wrapText="1"/>
    </xf>
    <xf numFmtId="0" fontId="2" fillId="0" borderId="7" xfId="0" applyFont="1" applyBorder="1" applyAlignment="1">
      <alignment horizontal="center"/>
    </xf>
    <xf numFmtId="0" fontId="7" fillId="0" borderId="0" xfId="0" applyFont="1" applyAlignment="1">
      <alignment wrapText="1"/>
    </xf>
    <xf numFmtId="0" fontId="0" fillId="0" borderId="0" xfId="0" applyAlignment="1">
      <alignment wrapText="1"/>
    </xf>
    <xf numFmtId="0" fontId="2" fillId="0" borderId="0" xfId="0" applyFont="1" applyAlignment="1">
      <alignment horizont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autoTitleDeleted val="1"/>
    <c:plotArea>
      <c:layout>
        <c:manualLayout>
          <c:layoutTarget val="inner"/>
          <c:xMode val="edge"/>
          <c:yMode val="edge"/>
          <c:x val="0.10410105676853525"/>
          <c:y val="8.6854644929947225E-2"/>
          <c:w val="0.8671971649818484"/>
          <c:h val="0.65836922558593214"/>
        </c:manualLayout>
      </c:layout>
      <c:barChart>
        <c:barDir val="col"/>
        <c:grouping val="clustered"/>
        <c:ser>
          <c:idx val="0"/>
          <c:order val="0"/>
          <c:tx>
            <c:strRef>
              <c:f>'Table DS1'!$D$6</c:f>
              <c:strCache>
                <c:ptCount val="1"/>
                <c:pt idx="0">
                  <c:v>All Ages</c:v>
                </c:pt>
              </c:strCache>
            </c:strRef>
          </c:tx>
          <c:spPr>
            <a:solidFill>
              <a:schemeClr val="tx2">
                <a:lumMod val="50000"/>
              </a:schemeClr>
            </a:solidFill>
            <a:ln w="12700">
              <a:solidFill>
                <a:srgbClr val="000000"/>
              </a:solidFill>
              <a:prstDash val="solid"/>
            </a:ln>
          </c:spPr>
          <c:cat>
            <c:numRef>
              <c:f>'Table DS1'!$C$8:$C$17</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'Table DS1'!$F$8:$F$17</c:f>
              <c:numCache>
                <c:formatCode>0.0</c:formatCode>
                <c:ptCount val="10"/>
                <c:pt idx="0">
                  <c:v>124.14570784713899</c:v>
                </c:pt>
                <c:pt idx="1">
                  <c:v>115.33651043317563</c:v>
                </c:pt>
                <c:pt idx="2">
                  <c:v>105.3339778449206</c:v>
                </c:pt>
                <c:pt idx="3">
                  <c:v>101.13762828017103</c:v>
                </c:pt>
                <c:pt idx="4">
                  <c:v>100.70273037853165</c:v>
                </c:pt>
                <c:pt idx="5">
                  <c:v>94.867958153977426</c:v>
                </c:pt>
                <c:pt idx="6">
                  <c:v>99.262638891227326</c:v>
                </c:pt>
                <c:pt idx="7">
                  <c:v>97.258355775241512</c:v>
                </c:pt>
                <c:pt idx="8">
                  <c:v>89.346646440495121</c:v>
                </c:pt>
                <c:pt idx="9">
                  <c:v>78.828458813696528</c:v>
                </c:pt>
              </c:numCache>
            </c:numRef>
          </c:val>
        </c:ser>
        <c:ser>
          <c:idx val="1"/>
          <c:order val="1"/>
          <c:tx>
            <c:strRef>
              <c:f>'Table DS1'!$G$6</c:f>
              <c:strCache>
                <c:ptCount val="1"/>
                <c:pt idx="0">
                  <c:v>Ages under 65</c:v>
                </c:pt>
              </c:strCache>
            </c:strRef>
          </c:tx>
          <c:spPr>
            <a:solidFill>
              <a:schemeClr val="tx2">
                <a:lumMod val="60000"/>
                <a:lumOff val="40000"/>
              </a:schemeClr>
            </a:solidFill>
            <a:ln w="12700">
              <a:solidFill>
                <a:srgbClr val="000000"/>
              </a:solidFill>
              <a:prstDash val="solid"/>
            </a:ln>
          </c:spPr>
          <c:cat>
            <c:numRef>
              <c:f>'Table DS1'!$C$8:$C$17</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'Table DS1'!$I$8:$I$17</c:f>
              <c:numCache>
                <c:formatCode>0.0</c:formatCode>
                <c:ptCount val="10"/>
                <c:pt idx="0">
                  <c:v>189.51555720426128</c:v>
                </c:pt>
                <c:pt idx="1">
                  <c:v>162.58734870897936</c:v>
                </c:pt>
                <c:pt idx="2">
                  <c:v>131.52652104941356</c:v>
                </c:pt>
                <c:pt idx="3">
                  <c:v>123.45956853115577</c:v>
                </c:pt>
                <c:pt idx="4">
                  <c:v>93.595164604385531</c:v>
                </c:pt>
                <c:pt idx="5">
                  <c:v>78.012073908615292</c:v>
                </c:pt>
                <c:pt idx="6">
                  <c:v>68.722752678912386</c:v>
                </c:pt>
                <c:pt idx="7">
                  <c:v>72.315788820792932</c:v>
                </c:pt>
                <c:pt idx="8">
                  <c:v>57.025362409691262</c:v>
                </c:pt>
                <c:pt idx="9">
                  <c:v>42.299643816342964</c:v>
                </c:pt>
              </c:numCache>
            </c:numRef>
          </c:val>
        </c:ser>
        <c:ser>
          <c:idx val="2"/>
          <c:order val="2"/>
          <c:tx>
            <c:strRef>
              <c:f>'Table DS1'!$J$6</c:f>
              <c:strCache>
                <c:ptCount val="1"/>
                <c:pt idx="0">
                  <c:v>Ages 65 and over</c:v>
                </c:pt>
              </c:strCache>
            </c:strRef>
          </c:tx>
          <c:spPr>
            <a:solidFill>
              <a:schemeClr val="tx2">
                <a:lumMod val="20000"/>
                <a:lumOff val="80000"/>
              </a:schemeClr>
            </a:solidFill>
            <a:ln w="12700">
              <a:solidFill>
                <a:srgbClr val="000000"/>
              </a:solidFill>
              <a:prstDash val="solid"/>
            </a:ln>
          </c:spPr>
          <c:cat>
            <c:numRef>
              <c:f>'Table DS1'!$C$8:$C$17</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'Table DS1'!$L$8:$L$17</c:f>
              <c:numCache>
                <c:formatCode>0.0</c:formatCode>
                <c:ptCount val="10"/>
                <c:pt idx="0">
                  <c:v>117.80492310930329</c:v>
                </c:pt>
                <c:pt idx="1">
                  <c:v>111.23213267725068</c:v>
                </c:pt>
                <c:pt idx="2">
                  <c:v>103.25771205390933</c:v>
                </c:pt>
                <c:pt idx="3">
                  <c:v>99.306601322129339</c:v>
                </c:pt>
                <c:pt idx="4">
                  <c:v>101.27431290022835</c:v>
                </c:pt>
                <c:pt idx="5">
                  <c:v>96.277943670637242</c:v>
                </c:pt>
                <c:pt idx="6">
                  <c:v>101.9042941890667</c:v>
                </c:pt>
                <c:pt idx="7">
                  <c:v>99.499643555687641</c:v>
                </c:pt>
                <c:pt idx="8">
                  <c:v>92.217869012975996</c:v>
                </c:pt>
                <c:pt idx="9">
                  <c:v>81.885652040381217</c:v>
                </c:pt>
              </c:numCache>
            </c:numRef>
          </c:val>
        </c:ser>
        <c:axId val="75574656"/>
        <c:axId val="75601792"/>
      </c:barChart>
      <c:catAx>
        <c:axId val="75574656"/>
        <c:scaling>
          <c:orientation val="minMax"/>
        </c:scaling>
        <c:axPos val="b"/>
        <c:title>
          <c:tx>
            <c:rich>
              <a:bodyPr/>
              <a:lstStyle/>
              <a:p>
                <a:pPr>
                  <a:defRPr sz="900" b="1"/>
                </a:pPr>
                <a:r>
                  <a:rPr lang="en-GB" sz="900" b="1"/>
                  <a:t>SIMD Deprivation Decile</a:t>
                </a:r>
              </a:p>
            </c:rich>
          </c:tx>
          <c:layout>
            <c:manualLayout>
              <c:xMode val="edge"/>
              <c:yMode val="edge"/>
              <c:x val="0.4100950788091553"/>
              <c:y val="0.85035285202025801"/>
            </c:manualLayout>
          </c:layout>
          <c:spPr>
            <a:noFill/>
            <a:ln w="25400">
              <a:noFill/>
            </a:ln>
          </c:spPr>
        </c:title>
        <c:numFmt formatCode="General" sourceLinked="1"/>
        <c:tickLblPos val="nextTo"/>
        <c:spPr>
          <a:ln w="3175">
            <a:solidFill>
              <a:srgbClr val="000000"/>
            </a:solidFill>
            <a:prstDash val="solid"/>
          </a:ln>
        </c:spPr>
        <c:txPr>
          <a:bodyPr rot="0" vert="horz"/>
          <a:lstStyle/>
          <a:p>
            <a:pPr>
              <a:defRPr sz="800" b="0"/>
            </a:pPr>
            <a:endParaRPr lang="en-US"/>
          </a:p>
        </c:txPr>
        <c:crossAx val="75601792"/>
        <c:crosses val="autoZero"/>
        <c:auto val="1"/>
        <c:lblAlgn val="ctr"/>
        <c:lblOffset val="100"/>
        <c:tickLblSkip val="1"/>
        <c:tickMarkSkip val="1"/>
      </c:catAx>
      <c:valAx>
        <c:axId val="75601792"/>
        <c:scaling>
          <c:orientation val="minMax"/>
          <c:max val="220"/>
        </c:scaling>
        <c:axPos val="l"/>
        <c:majorGridlines/>
        <c:title>
          <c:tx>
            <c:rich>
              <a:bodyPr/>
              <a:lstStyle/>
              <a:p>
                <a:pPr>
                  <a:defRPr sz="1000" b="1"/>
                </a:pPr>
                <a:r>
                  <a:rPr lang="en-GB" sz="1000" b="1"/>
                  <a:t>Standardised Mortality Ratio</a:t>
                </a:r>
              </a:p>
            </c:rich>
          </c:tx>
          <c:layout>
            <c:manualLayout>
              <c:xMode val="edge"/>
              <c:yMode val="edge"/>
              <c:x val="9.8142343857503568E-3"/>
              <c:y val="0.22174532792619406"/>
            </c:manualLayout>
          </c:layout>
          <c:spPr>
            <a:noFill/>
            <a:ln w="25400">
              <a:noFill/>
            </a:ln>
          </c:spPr>
        </c:title>
        <c:numFmt formatCode="0" sourceLinked="0"/>
        <c:tickLblPos val="nextTo"/>
        <c:txPr>
          <a:bodyPr rot="0" vert="horz"/>
          <a:lstStyle/>
          <a:p>
            <a:pPr>
              <a:defRPr sz="1000" b="0"/>
            </a:pPr>
            <a:endParaRPr lang="en-US"/>
          </a:p>
        </c:txPr>
        <c:crossAx val="75574656"/>
        <c:crosses val="autoZero"/>
        <c:crossBetween val="between"/>
        <c:majorUnit val="20"/>
      </c:valAx>
      <c:spPr>
        <a:noFill/>
      </c:spPr>
    </c:plotArea>
    <c:legend>
      <c:legendPos val="b"/>
      <c:layout>
        <c:manualLayout>
          <c:xMode val="edge"/>
          <c:yMode val="edge"/>
          <c:x val="0.21696492985695451"/>
          <c:y val="0.91608055155077461"/>
          <c:w val="0.57448344193568857"/>
          <c:h val="7.1596244131455419E-2"/>
        </c:manualLayout>
      </c:layout>
      <c:spPr>
        <a:solidFill>
          <a:srgbClr val="FFFFFF"/>
        </a:solidFill>
        <a:ln w="3175">
          <a:noFill/>
          <a:prstDash val="solid"/>
        </a:ln>
      </c:spPr>
      <c:txPr>
        <a:bodyPr/>
        <a:lstStyle/>
        <a:p>
          <a:pPr>
            <a:defRPr sz="900" b="0"/>
          </a:pPr>
          <a:endParaRPr lang="en-US"/>
        </a:p>
      </c:txPr>
    </c:legend>
    <c:plotVisOnly val="1"/>
    <c:dispBlanksAs val="gap"/>
  </c:chart>
  <c:spPr>
    <a:solidFill>
      <a:srgbClr val="FFFFFF"/>
    </a:solidFill>
    <a:ln w="3175">
      <a:noFill/>
      <a:prstDash val="solid"/>
    </a:ln>
  </c:spPr>
  <c:txPr>
    <a:bodyPr/>
    <a:lstStyle/>
    <a:p>
      <a:pPr>
        <a:defRPr sz="1400" b="0" i="0" u="none" strike="noStrike" baseline="0">
          <a:solidFill>
            <a:srgbClr val="000000"/>
          </a:solidFill>
          <a:latin typeface="Arial"/>
          <a:ea typeface="Arial"/>
          <a:cs typeface="Arial"/>
        </a:defRPr>
      </a:pPr>
      <a:endParaRPr lang="en-US"/>
    </a:p>
  </c:txPr>
  <c:printSettings>
    <c:headerFooter alignWithMargins="0"/>
    <c:pageMargins b="1" l="0.75000000000000244" r="0.75000000000000244" t="1" header="0.5" footer="0.5"/>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133351</xdr:colOff>
      <xdr:row>19</xdr:row>
      <xdr:rowOff>133350</xdr:rowOff>
    </xdr:from>
    <xdr:to>
      <xdr:col>10</xdr:col>
      <xdr:colOff>228600</xdr:colOff>
      <xdr:row>48</xdr:row>
      <xdr:rowOff>38100</xdr:rowOff>
    </xdr:to>
    <xdr:graphicFrame macro="">
      <xdr:nvGraphicFramePr>
        <xdr:cNvPr id="10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dimension ref="A1:U23"/>
  <sheetViews>
    <sheetView workbookViewId="0">
      <selection activeCell="A22" sqref="A22"/>
    </sheetView>
  </sheetViews>
  <sheetFormatPr defaultRowHeight="12"/>
  <cols>
    <col min="21" max="21" width="10.875" bestFit="1" customWidth="1"/>
  </cols>
  <sheetData>
    <row r="1" spans="1:2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row>
    <row r="2" spans="1:21">
      <c r="A2">
        <v>1</v>
      </c>
      <c r="B2" t="s">
        <v>20</v>
      </c>
      <c r="C2">
        <v>19165</v>
      </c>
      <c r="D2">
        <v>16595</v>
      </c>
      <c r="E2">
        <v>14640</v>
      </c>
      <c r="F2">
        <v>16021</v>
      </c>
      <c r="G2">
        <v>19404</v>
      </c>
      <c r="H2">
        <v>21226</v>
      </c>
      <c r="I2">
        <v>19070</v>
      </c>
      <c r="J2">
        <v>16275</v>
      </c>
      <c r="K2">
        <v>16430</v>
      </c>
      <c r="L2">
        <v>18440</v>
      </c>
      <c r="M2">
        <v>18563</v>
      </c>
      <c r="N2">
        <v>15837</v>
      </c>
      <c r="O2">
        <v>13251</v>
      </c>
      <c r="P2">
        <v>12232</v>
      </c>
      <c r="Q2">
        <v>8601</v>
      </c>
      <c r="R2">
        <v>6601</v>
      </c>
      <c r="S2">
        <v>4284</v>
      </c>
      <c r="T2">
        <v>2762</v>
      </c>
      <c r="U2" s="12">
        <f>SUM(C2:T3)</f>
        <v>536788</v>
      </c>
    </row>
    <row r="3" spans="1:21">
      <c r="A3">
        <v>1</v>
      </c>
      <c r="B3" t="s">
        <v>21</v>
      </c>
      <c r="C3">
        <v>17948</v>
      </c>
      <c r="D3">
        <v>16324</v>
      </c>
      <c r="E3">
        <v>14123</v>
      </c>
      <c r="F3">
        <v>15392</v>
      </c>
      <c r="G3">
        <v>19849</v>
      </c>
      <c r="H3">
        <v>22992</v>
      </c>
      <c r="I3">
        <v>20411</v>
      </c>
      <c r="J3">
        <v>16918</v>
      </c>
      <c r="K3">
        <v>17372</v>
      </c>
      <c r="L3">
        <v>19787</v>
      </c>
      <c r="M3">
        <v>19747</v>
      </c>
      <c r="N3">
        <v>17110</v>
      </c>
      <c r="O3">
        <v>13426</v>
      </c>
      <c r="P3">
        <v>12967</v>
      </c>
      <c r="Q3">
        <v>10446</v>
      </c>
      <c r="R3">
        <v>9387</v>
      </c>
      <c r="S3">
        <v>7025</v>
      </c>
      <c r="T3">
        <v>6167</v>
      </c>
    </row>
    <row r="4" spans="1:21">
      <c r="A4">
        <v>2</v>
      </c>
      <c r="B4" t="s">
        <v>20</v>
      </c>
      <c r="C4">
        <v>17504</v>
      </c>
      <c r="D4">
        <v>16277</v>
      </c>
      <c r="E4">
        <v>14411</v>
      </c>
      <c r="F4">
        <v>15806</v>
      </c>
      <c r="G4">
        <v>18307</v>
      </c>
      <c r="H4">
        <v>19661</v>
      </c>
      <c r="I4">
        <v>18252</v>
      </c>
      <c r="J4">
        <v>15719</v>
      </c>
      <c r="K4">
        <v>16281</v>
      </c>
      <c r="L4">
        <v>17931</v>
      </c>
      <c r="M4">
        <v>18345</v>
      </c>
      <c r="N4">
        <v>16464</v>
      </c>
      <c r="O4">
        <v>13660</v>
      </c>
      <c r="P4">
        <v>13129</v>
      </c>
      <c r="Q4">
        <v>9448</v>
      </c>
      <c r="R4">
        <v>7506</v>
      </c>
      <c r="S4">
        <v>4922</v>
      </c>
      <c r="T4">
        <v>3321</v>
      </c>
      <c r="U4" s="12">
        <f>SUM(C4:T5)</f>
        <v>536644</v>
      </c>
    </row>
    <row r="5" spans="1:21">
      <c r="A5">
        <v>2</v>
      </c>
      <c r="B5" t="s">
        <v>21</v>
      </c>
      <c r="C5">
        <v>16758</v>
      </c>
      <c r="D5">
        <v>15543</v>
      </c>
      <c r="E5">
        <v>14033</v>
      </c>
      <c r="F5">
        <v>14954</v>
      </c>
      <c r="G5">
        <v>19123</v>
      </c>
      <c r="H5">
        <v>21184</v>
      </c>
      <c r="I5">
        <v>20241</v>
      </c>
      <c r="J5">
        <v>16973</v>
      </c>
      <c r="K5">
        <v>17748</v>
      </c>
      <c r="L5">
        <v>19920</v>
      </c>
      <c r="M5">
        <v>19459</v>
      </c>
      <c r="N5">
        <v>17576</v>
      </c>
      <c r="O5">
        <v>14995</v>
      </c>
      <c r="P5">
        <v>14440</v>
      </c>
      <c r="Q5">
        <v>11511</v>
      </c>
      <c r="R5">
        <v>10172</v>
      </c>
      <c r="S5">
        <v>7870</v>
      </c>
      <c r="T5">
        <v>7200</v>
      </c>
    </row>
    <row r="6" spans="1:21">
      <c r="A6">
        <v>3</v>
      </c>
      <c r="B6" t="s">
        <v>20</v>
      </c>
      <c r="C6">
        <v>15803</v>
      </c>
      <c r="D6">
        <v>14820</v>
      </c>
      <c r="E6">
        <v>13491</v>
      </c>
      <c r="F6">
        <v>14966</v>
      </c>
      <c r="G6">
        <v>17983</v>
      </c>
      <c r="H6">
        <v>19075</v>
      </c>
      <c r="I6">
        <v>18224</v>
      </c>
      <c r="J6">
        <v>15450</v>
      </c>
      <c r="K6">
        <v>16278</v>
      </c>
      <c r="L6">
        <v>18353</v>
      </c>
      <c r="M6">
        <v>18822</v>
      </c>
      <c r="N6">
        <v>16911</v>
      </c>
      <c r="O6">
        <v>14480</v>
      </c>
      <c r="P6">
        <v>14386</v>
      </c>
      <c r="Q6">
        <v>10753</v>
      </c>
      <c r="R6">
        <v>8462</v>
      </c>
      <c r="S6">
        <v>5566</v>
      </c>
      <c r="T6">
        <v>3746</v>
      </c>
      <c r="U6" s="12">
        <f>SUM(C6:T7)</f>
        <v>536179</v>
      </c>
    </row>
    <row r="7" spans="1:21">
      <c r="A7">
        <v>3</v>
      </c>
      <c r="B7" t="s">
        <v>21</v>
      </c>
      <c r="C7">
        <v>15041</v>
      </c>
      <c r="D7">
        <v>14378</v>
      </c>
      <c r="E7">
        <v>12802</v>
      </c>
      <c r="F7">
        <v>14578</v>
      </c>
      <c r="G7">
        <v>19125</v>
      </c>
      <c r="H7">
        <v>20112</v>
      </c>
      <c r="I7">
        <v>18911</v>
      </c>
      <c r="J7">
        <v>16038</v>
      </c>
      <c r="K7">
        <v>17240</v>
      </c>
      <c r="L7">
        <v>19609</v>
      </c>
      <c r="M7">
        <v>20288</v>
      </c>
      <c r="N7">
        <v>17950</v>
      </c>
      <c r="O7">
        <v>15824</v>
      </c>
      <c r="P7">
        <v>15747</v>
      </c>
      <c r="Q7">
        <v>12612</v>
      </c>
      <c r="R7">
        <v>11440</v>
      </c>
      <c r="S7">
        <v>8700</v>
      </c>
      <c r="T7">
        <v>8215</v>
      </c>
    </row>
    <row r="8" spans="1:21">
      <c r="A8">
        <v>4</v>
      </c>
      <c r="B8" t="s">
        <v>20</v>
      </c>
      <c r="C8">
        <v>14546</v>
      </c>
      <c r="D8">
        <v>14289</v>
      </c>
      <c r="E8">
        <v>13238</v>
      </c>
      <c r="F8">
        <v>14762</v>
      </c>
      <c r="G8">
        <v>18369</v>
      </c>
      <c r="H8">
        <v>19645</v>
      </c>
      <c r="I8">
        <v>18515</v>
      </c>
      <c r="J8">
        <v>16177</v>
      </c>
      <c r="K8">
        <v>16472</v>
      </c>
      <c r="L8">
        <v>18566</v>
      </c>
      <c r="M8">
        <v>19220</v>
      </c>
      <c r="N8">
        <v>17399</v>
      </c>
      <c r="O8">
        <v>15266</v>
      </c>
      <c r="P8">
        <v>15030</v>
      </c>
      <c r="Q8">
        <v>10815</v>
      </c>
      <c r="R8">
        <v>8387</v>
      </c>
      <c r="S8">
        <v>5630</v>
      </c>
      <c r="T8">
        <v>3839</v>
      </c>
      <c r="U8" s="12">
        <f>SUM(C8:T9)</f>
        <v>537030</v>
      </c>
    </row>
    <row r="9" spans="1:21">
      <c r="A9">
        <v>4</v>
      </c>
      <c r="B9" t="s">
        <v>21</v>
      </c>
      <c r="C9">
        <v>13957</v>
      </c>
      <c r="D9">
        <v>13719</v>
      </c>
      <c r="E9">
        <v>12384</v>
      </c>
      <c r="F9">
        <v>14031</v>
      </c>
      <c r="G9">
        <v>18481</v>
      </c>
      <c r="H9">
        <v>19508</v>
      </c>
      <c r="I9">
        <v>19045</v>
      </c>
      <c r="J9">
        <v>16177</v>
      </c>
      <c r="K9">
        <v>17394</v>
      </c>
      <c r="L9">
        <v>19669</v>
      </c>
      <c r="M9">
        <v>20369</v>
      </c>
      <c r="N9">
        <v>18502</v>
      </c>
      <c r="O9">
        <v>16515</v>
      </c>
      <c r="P9">
        <v>16447</v>
      </c>
      <c r="Q9">
        <v>12820</v>
      </c>
      <c r="R9">
        <v>11169</v>
      </c>
      <c r="S9">
        <v>8700</v>
      </c>
      <c r="T9">
        <v>7978</v>
      </c>
    </row>
    <row r="10" spans="1:21">
      <c r="A10">
        <v>5</v>
      </c>
      <c r="B10" t="s">
        <v>20</v>
      </c>
      <c r="C10">
        <v>13913</v>
      </c>
      <c r="D10">
        <v>13862</v>
      </c>
      <c r="E10">
        <v>13066</v>
      </c>
      <c r="F10">
        <v>14593</v>
      </c>
      <c r="G10">
        <v>17601</v>
      </c>
      <c r="H10">
        <v>18403</v>
      </c>
      <c r="I10">
        <v>17817</v>
      </c>
      <c r="J10">
        <v>15807</v>
      </c>
      <c r="K10">
        <v>16544</v>
      </c>
      <c r="L10">
        <v>18865</v>
      </c>
      <c r="M10">
        <v>19765</v>
      </c>
      <c r="N10">
        <v>18063</v>
      </c>
      <c r="O10">
        <v>16050</v>
      </c>
      <c r="P10">
        <v>16086</v>
      </c>
      <c r="Q10">
        <v>11680</v>
      </c>
      <c r="R10">
        <v>8953</v>
      </c>
      <c r="S10">
        <v>5852</v>
      </c>
      <c r="T10">
        <v>4179</v>
      </c>
      <c r="U10" s="12">
        <f>SUM(C10:T11)</f>
        <v>534917</v>
      </c>
    </row>
    <row r="11" spans="1:21">
      <c r="A11">
        <v>5</v>
      </c>
      <c r="B11" t="s">
        <v>21</v>
      </c>
      <c r="C11">
        <v>13005</v>
      </c>
      <c r="D11">
        <v>13283</v>
      </c>
      <c r="E11">
        <v>12298</v>
      </c>
      <c r="F11">
        <v>13837</v>
      </c>
      <c r="G11">
        <v>17605</v>
      </c>
      <c r="H11">
        <v>18738</v>
      </c>
      <c r="I11">
        <v>17676</v>
      </c>
      <c r="J11">
        <v>15694</v>
      </c>
      <c r="K11">
        <v>17355</v>
      </c>
      <c r="L11">
        <v>19907</v>
      </c>
      <c r="M11">
        <v>20535</v>
      </c>
      <c r="N11">
        <v>18937</v>
      </c>
      <c r="O11">
        <v>16893</v>
      </c>
      <c r="P11">
        <v>16889</v>
      </c>
      <c r="Q11">
        <v>13259</v>
      </c>
      <c r="R11">
        <v>11140</v>
      </c>
      <c r="S11">
        <v>8298</v>
      </c>
      <c r="T11">
        <v>8469</v>
      </c>
    </row>
    <row r="12" spans="1:21">
      <c r="A12">
        <v>6</v>
      </c>
      <c r="B12" t="s">
        <v>20</v>
      </c>
      <c r="C12">
        <v>13380</v>
      </c>
      <c r="D12">
        <v>13743</v>
      </c>
      <c r="E12">
        <v>13165</v>
      </c>
      <c r="F12">
        <v>15222</v>
      </c>
      <c r="G12">
        <v>17803</v>
      </c>
      <c r="H12">
        <v>17060</v>
      </c>
      <c r="I12">
        <v>16457</v>
      </c>
      <c r="J12">
        <v>14939</v>
      </c>
      <c r="K12">
        <v>16593</v>
      </c>
      <c r="L12">
        <v>19325</v>
      </c>
      <c r="M12">
        <v>20452</v>
      </c>
      <c r="N12">
        <v>18812</v>
      </c>
      <c r="O12">
        <v>16770</v>
      </c>
      <c r="P12">
        <v>17052</v>
      </c>
      <c r="Q12">
        <v>12020</v>
      </c>
      <c r="R12">
        <v>9081</v>
      </c>
      <c r="S12">
        <v>5936</v>
      </c>
      <c r="T12">
        <v>4210</v>
      </c>
      <c r="U12" s="12">
        <f>SUM(C12:T13)</f>
        <v>537123</v>
      </c>
    </row>
    <row r="13" spans="1:21">
      <c r="A13">
        <v>6</v>
      </c>
      <c r="B13" t="s">
        <v>21</v>
      </c>
      <c r="C13">
        <v>12718</v>
      </c>
      <c r="D13">
        <v>13212</v>
      </c>
      <c r="E13">
        <v>12892</v>
      </c>
      <c r="F13">
        <v>14666</v>
      </c>
      <c r="G13">
        <v>17302</v>
      </c>
      <c r="H13">
        <v>16861</v>
      </c>
      <c r="I13">
        <v>16896</v>
      </c>
      <c r="J13">
        <v>15450</v>
      </c>
      <c r="K13">
        <v>17551</v>
      </c>
      <c r="L13">
        <v>20789</v>
      </c>
      <c r="M13">
        <v>21515</v>
      </c>
      <c r="N13">
        <v>19264</v>
      </c>
      <c r="O13">
        <v>17521</v>
      </c>
      <c r="P13">
        <v>17686</v>
      </c>
      <c r="Q13">
        <v>13679</v>
      </c>
      <c r="R13">
        <v>10903</v>
      </c>
      <c r="S13">
        <v>8024</v>
      </c>
      <c r="T13">
        <v>8174</v>
      </c>
    </row>
    <row r="14" spans="1:21">
      <c r="A14">
        <v>7</v>
      </c>
      <c r="B14" t="s">
        <v>20</v>
      </c>
      <c r="C14">
        <v>13728</v>
      </c>
      <c r="D14">
        <v>14176</v>
      </c>
      <c r="E14">
        <v>13425</v>
      </c>
      <c r="F14">
        <v>15388</v>
      </c>
      <c r="G14">
        <v>17917</v>
      </c>
      <c r="H14">
        <v>16688</v>
      </c>
      <c r="I14">
        <v>16348</v>
      </c>
      <c r="J14">
        <v>15657</v>
      </c>
      <c r="K14">
        <v>17389</v>
      </c>
      <c r="L14">
        <v>20215</v>
      </c>
      <c r="M14">
        <v>20794</v>
      </c>
      <c r="N14">
        <v>18790</v>
      </c>
      <c r="O14">
        <v>16730</v>
      </c>
      <c r="P14">
        <v>16662</v>
      </c>
      <c r="Q14">
        <v>11819</v>
      </c>
      <c r="R14">
        <v>8727</v>
      </c>
      <c r="S14">
        <v>5825</v>
      </c>
      <c r="T14">
        <v>4184</v>
      </c>
      <c r="U14" s="12">
        <f>SUM(C14:T15)</f>
        <v>540493</v>
      </c>
    </row>
    <row r="15" spans="1:21">
      <c r="A15">
        <v>7</v>
      </c>
      <c r="B15" t="s">
        <v>21</v>
      </c>
      <c r="C15">
        <v>12935</v>
      </c>
      <c r="D15">
        <v>13524</v>
      </c>
      <c r="E15">
        <v>12949</v>
      </c>
      <c r="F15">
        <v>14663</v>
      </c>
      <c r="G15">
        <v>17898</v>
      </c>
      <c r="H15">
        <v>16747</v>
      </c>
      <c r="I15">
        <v>16946</v>
      </c>
      <c r="J15">
        <v>16018</v>
      </c>
      <c r="K15">
        <v>18347</v>
      </c>
      <c r="L15">
        <v>21066</v>
      </c>
      <c r="M15">
        <v>21671</v>
      </c>
      <c r="N15">
        <v>19470</v>
      </c>
      <c r="O15">
        <v>17381</v>
      </c>
      <c r="P15">
        <v>17179</v>
      </c>
      <c r="Q15">
        <v>12877</v>
      </c>
      <c r="R15">
        <v>10546</v>
      </c>
      <c r="S15">
        <v>7897</v>
      </c>
      <c r="T15">
        <v>7917</v>
      </c>
    </row>
    <row r="16" spans="1:21">
      <c r="A16">
        <v>8</v>
      </c>
      <c r="B16" t="s">
        <v>20</v>
      </c>
      <c r="C16">
        <v>13624</v>
      </c>
      <c r="D16">
        <v>14667</v>
      </c>
      <c r="E16">
        <v>14364</v>
      </c>
      <c r="F16">
        <v>15703</v>
      </c>
      <c r="G16">
        <v>17711</v>
      </c>
      <c r="H16">
        <v>16130</v>
      </c>
      <c r="I16">
        <v>15423</v>
      </c>
      <c r="J16">
        <v>15977</v>
      </c>
      <c r="K16">
        <v>17935</v>
      </c>
      <c r="L16">
        <v>20448</v>
      </c>
      <c r="M16">
        <v>21103</v>
      </c>
      <c r="N16">
        <v>18759</v>
      </c>
      <c r="O16">
        <v>16448</v>
      </c>
      <c r="P16">
        <v>15950</v>
      </c>
      <c r="Q16">
        <v>11245</v>
      </c>
      <c r="R16">
        <v>8576</v>
      </c>
      <c r="S16">
        <v>5566</v>
      </c>
      <c r="T16">
        <v>4019</v>
      </c>
      <c r="U16" s="12">
        <f>SUM(C16:T17)</f>
        <v>537999</v>
      </c>
    </row>
    <row r="17" spans="1:21">
      <c r="A17">
        <v>8</v>
      </c>
      <c r="B17" t="s">
        <v>21</v>
      </c>
      <c r="C17">
        <v>13162</v>
      </c>
      <c r="D17">
        <v>14116</v>
      </c>
      <c r="E17">
        <v>13692</v>
      </c>
      <c r="F17">
        <v>14757</v>
      </c>
      <c r="G17">
        <v>17004</v>
      </c>
      <c r="H17">
        <v>15746</v>
      </c>
      <c r="I17">
        <v>16271</v>
      </c>
      <c r="J17">
        <v>16140</v>
      </c>
      <c r="K17">
        <v>18875</v>
      </c>
      <c r="L17">
        <v>21536</v>
      </c>
      <c r="M17">
        <v>22046</v>
      </c>
      <c r="N17">
        <v>19287</v>
      </c>
      <c r="O17">
        <v>17104</v>
      </c>
      <c r="P17">
        <v>16873</v>
      </c>
      <c r="Q17">
        <v>12595</v>
      </c>
      <c r="R17">
        <v>9945</v>
      </c>
      <c r="S17">
        <v>7609</v>
      </c>
      <c r="T17">
        <v>7593</v>
      </c>
    </row>
    <row r="18" spans="1:21">
      <c r="A18">
        <v>9</v>
      </c>
      <c r="B18" t="s">
        <v>20</v>
      </c>
      <c r="C18">
        <v>14216</v>
      </c>
      <c r="D18">
        <v>15480</v>
      </c>
      <c r="E18">
        <v>14663</v>
      </c>
      <c r="F18">
        <v>16015</v>
      </c>
      <c r="G18">
        <v>17070</v>
      </c>
      <c r="H18">
        <v>15660</v>
      </c>
      <c r="I18">
        <v>14893</v>
      </c>
      <c r="J18">
        <v>16028</v>
      </c>
      <c r="K18">
        <v>18373</v>
      </c>
      <c r="L18">
        <v>19787</v>
      </c>
      <c r="M18">
        <v>20596</v>
      </c>
      <c r="N18">
        <v>18396</v>
      </c>
      <c r="O18">
        <v>16342</v>
      </c>
      <c r="P18">
        <v>15927</v>
      </c>
      <c r="Q18">
        <v>11077</v>
      </c>
      <c r="R18">
        <v>8264</v>
      </c>
      <c r="S18">
        <v>5726</v>
      </c>
      <c r="T18">
        <v>4047</v>
      </c>
      <c r="U18" s="12">
        <f>SUM(C18:T19)</f>
        <v>539566</v>
      </c>
    </row>
    <row r="19" spans="1:21">
      <c r="A19">
        <v>9</v>
      </c>
      <c r="B19" t="s">
        <v>21</v>
      </c>
      <c r="C19">
        <v>13483</v>
      </c>
      <c r="D19">
        <v>14867</v>
      </c>
      <c r="E19">
        <v>13963</v>
      </c>
      <c r="F19">
        <v>15030</v>
      </c>
      <c r="G19">
        <v>16842</v>
      </c>
      <c r="H19">
        <v>15286</v>
      </c>
      <c r="I19">
        <v>16195</v>
      </c>
      <c r="J19">
        <v>17032</v>
      </c>
      <c r="K19">
        <v>19320</v>
      </c>
      <c r="L19">
        <v>21348</v>
      </c>
      <c r="M19">
        <v>21632</v>
      </c>
      <c r="N19">
        <v>19519</v>
      </c>
      <c r="O19">
        <v>17194</v>
      </c>
      <c r="P19">
        <v>17215</v>
      </c>
      <c r="Q19">
        <v>12655</v>
      </c>
      <c r="R19">
        <v>10153</v>
      </c>
      <c r="S19">
        <v>7613</v>
      </c>
      <c r="T19">
        <v>7659</v>
      </c>
    </row>
    <row r="20" spans="1:21">
      <c r="A20">
        <v>10</v>
      </c>
      <c r="B20" t="s">
        <v>20</v>
      </c>
      <c r="C20">
        <v>13405</v>
      </c>
      <c r="D20">
        <v>14985</v>
      </c>
      <c r="E20">
        <v>14696</v>
      </c>
      <c r="F20">
        <v>17291</v>
      </c>
      <c r="G20">
        <v>20996</v>
      </c>
      <c r="H20">
        <v>17245</v>
      </c>
      <c r="I20">
        <v>15001</v>
      </c>
      <c r="J20">
        <v>15436</v>
      </c>
      <c r="K20">
        <v>17865</v>
      </c>
      <c r="L20">
        <v>19635</v>
      </c>
      <c r="M20">
        <v>19562</v>
      </c>
      <c r="N20">
        <v>17640</v>
      </c>
      <c r="O20">
        <v>15250</v>
      </c>
      <c r="P20">
        <v>15033</v>
      </c>
      <c r="Q20">
        <v>10464</v>
      </c>
      <c r="R20">
        <v>8146</v>
      </c>
      <c r="S20">
        <v>5713</v>
      </c>
      <c r="T20">
        <v>4242</v>
      </c>
      <c r="U20" s="12">
        <f>SUM(C20:T21)</f>
        <v>536261</v>
      </c>
    </row>
    <row r="21" spans="1:21">
      <c r="A21">
        <v>10</v>
      </c>
      <c r="B21" t="s">
        <v>21</v>
      </c>
      <c r="C21">
        <v>12883</v>
      </c>
      <c r="D21">
        <v>14496</v>
      </c>
      <c r="E21">
        <v>13847</v>
      </c>
      <c r="F21">
        <v>16308</v>
      </c>
      <c r="G21">
        <v>21280</v>
      </c>
      <c r="H21">
        <v>15919</v>
      </c>
      <c r="I21">
        <v>15308</v>
      </c>
      <c r="J21">
        <v>16232</v>
      </c>
      <c r="K21">
        <v>18463</v>
      </c>
      <c r="L21">
        <v>20622</v>
      </c>
      <c r="M21">
        <v>20809</v>
      </c>
      <c r="N21">
        <v>18134</v>
      </c>
      <c r="O21">
        <v>15898</v>
      </c>
      <c r="P21">
        <v>16025</v>
      </c>
      <c r="Q21">
        <v>11950</v>
      </c>
      <c r="R21">
        <v>10011</v>
      </c>
      <c r="S21">
        <v>7585</v>
      </c>
      <c r="T21">
        <v>7886</v>
      </c>
    </row>
    <row r="22" spans="1:21">
      <c r="A22" s="2" t="s">
        <v>22</v>
      </c>
      <c r="B22" t="s">
        <v>20</v>
      </c>
      <c r="C22">
        <v>149284</v>
      </c>
      <c r="D22">
        <v>148894</v>
      </c>
      <c r="E22">
        <v>139159</v>
      </c>
      <c r="F22">
        <v>155767</v>
      </c>
      <c r="G22">
        <v>183161</v>
      </c>
      <c r="H22">
        <v>180793</v>
      </c>
      <c r="I22">
        <v>170000</v>
      </c>
      <c r="J22">
        <v>157465</v>
      </c>
      <c r="K22">
        <v>170160</v>
      </c>
      <c r="L22">
        <v>191565</v>
      </c>
      <c r="M22">
        <v>197222</v>
      </c>
      <c r="N22">
        <v>177071</v>
      </c>
      <c r="O22">
        <v>154247</v>
      </c>
      <c r="P22">
        <v>151487</v>
      </c>
      <c r="Q22">
        <v>107922</v>
      </c>
      <c r="R22">
        <v>82703</v>
      </c>
      <c r="S22">
        <v>55020</v>
      </c>
      <c r="T22">
        <v>38549</v>
      </c>
      <c r="U22" s="12">
        <f>SUM(C22:T23)</f>
        <v>5373000</v>
      </c>
    </row>
    <row r="23" spans="1:21">
      <c r="A23" s="2" t="s">
        <v>22</v>
      </c>
      <c r="B23" t="s">
        <v>21</v>
      </c>
      <c r="C23">
        <v>141890</v>
      </c>
      <c r="D23">
        <v>143462</v>
      </c>
      <c r="E23">
        <v>132983</v>
      </c>
      <c r="F23">
        <v>148216</v>
      </c>
      <c r="G23">
        <v>184509</v>
      </c>
      <c r="H23">
        <v>183093</v>
      </c>
      <c r="I23">
        <v>177900</v>
      </c>
      <c r="J23">
        <v>162672</v>
      </c>
      <c r="K23">
        <v>179665</v>
      </c>
      <c r="L23">
        <v>204253</v>
      </c>
      <c r="M23">
        <v>208071</v>
      </c>
      <c r="N23">
        <v>185749</v>
      </c>
      <c r="O23">
        <v>162751</v>
      </c>
      <c r="P23">
        <v>161468</v>
      </c>
      <c r="Q23">
        <v>124404</v>
      </c>
      <c r="R23">
        <v>104866</v>
      </c>
      <c r="S23">
        <v>79321</v>
      </c>
      <c r="T23">
        <v>77258</v>
      </c>
    </row>
  </sheetData>
  <phoneticPr fontId="0"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sheetPr codeName="Sheet2"/>
  <dimension ref="A1:U23"/>
  <sheetViews>
    <sheetView topLeftCell="E1" workbookViewId="0">
      <selection activeCell="U5" sqref="U5"/>
    </sheetView>
  </sheetViews>
  <sheetFormatPr defaultRowHeight="12"/>
  <sheetData>
    <row r="1" spans="1:21">
      <c r="A1" t="s">
        <v>0</v>
      </c>
      <c r="B1" t="s">
        <v>23</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row>
    <row r="2" spans="1:21">
      <c r="A2">
        <v>1</v>
      </c>
      <c r="B2">
        <v>1</v>
      </c>
      <c r="C2">
        <v>0</v>
      </c>
      <c r="D2">
        <v>0</v>
      </c>
      <c r="E2">
        <v>0</v>
      </c>
      <c r="F2">
        <v>0</v>
      </c>
      <c r="G2">
        <v>0</v>
      </c>
      <c r="H2">
        <v>2</v>
      </c>
      <c r="I2">
        <v>1</v>
      </c>
      <c r="J2">
        <v>11</v>
      </c>
      <c r="K2">
        <v>4</v>
      </c>
      <c r="L2">
        <v>17</v>
      </c>
      <c r="M2">
        <v>29</v>
      </c>
      <c r="N2">
        <v>39</v>
      </c>
      <c r="O2">
        <v>53</v>
      </c>
      <c r="P2">
        <v>81</v>
      </c>
      <c r="Q2">
        <v>131</v>
      </c>
      <c r="R2">
        <v>146</v>
      </c>
      <c r="S2">
        <v>169</v>
      </c>
      <c r="T2">
        <v>198</v>
      </c>
      <c r="U2" s="13">
        <f>SUM(C2:T3)</f>
        <v>2104</v>
      </c>
    </row>
    <row r="3" spans="1:21">
      <c r="A3">
        <v>1</v>
      </c>
      <c r="B3">
        <v>2</v>
      </c>
      <c r="C3">
        <v>0</v>
      </c>
      <c r="D3">
        <v>0</v>
      </c>
      <c r="E3">
        <v>0</v>
      </c>
      <c r="F3">
        <v>1</v>
      </c>
      <c r="G3">
        <v>2</v>
      </c>
      <c r="H3">
        <v>0</v>
      </c>
      <c r="I3">
        <v>4</v>
      </c>
      <c r="J3">
        <v>8</v>
      </c>
      <c r="K3">
        <v>11</v>
      </c>
      <c r="L3">
        <v>14</v>
      </c>
      <c r="M3">
        <v>19</v>
      </c>
      <c r="N3">
        <v>29</v>
      </c>
      <c r="O3">
        <v>40</v>
      </c>
      <c r="P3">
        <v>56</v>
      </c>
      <c r="Q3">
        <v>104</v>
      </c>
      <c r="R3">
        <v>158</v>
      </c>
      <c r="S3">
        <v>245</v>
      </c>
      <c r="T3">
        <v>532</v>
      </c>
    </row>
    <row r="4" spans="1:21">
      <c r="A4">
        <v>2</v>
      </c>
      <c r="B4">
        <v>1</v>
      </c>
      <c r="C4">
        <v>0</v>
      </c>
      <c r="D4">
        <v>1</v>
      </c>
      <c r="E4">
        <v>0</v>
      </c>
      <c r="F4">
        <v>0</v>
      </c>
      <c r="G4">
        <v>1</v>
      </c>
      <c r="H4">
        <v>0</v>
      </c>
      <c r="I4">
        <v>4</v>
      </c>
      <c r="J4">
        <v>3</v>
      </c>
      <c r="K4">
        <v>8</v>
      </c>
      <c r="L4">
        <v>10</v>
      </c>
      <c r="M4">
        <v>16</v>
      </c>
      <c r="N4">
        <v>30</v>
      </c>
      <c r="O4">
        <v>64</v>
      </c>
      <c r="P4">
        <v>64</v>
      </c>
      <c r="Q4">
        <v>123</v>
      </c>
      <c r="R4">
        <v>167</v>
      </c>
      <c r="S4">
        <v>173</v>
      </c>
      <c r="T4">
        <v>255</v>
      </c>
      <c r="U4" s="13">
        <f>SUM(C4:T5)</f>
        <v>2219</v>
      </c>
    </row>
    <row r="5" spans="1:21">
      <c r="A5">
        <v>2</v>
      </c>
      <c r="B5">
        <v>2</v>
      </c>
      <c r="C5">
        <v>0</v>
      </c>
      <c r="D5">
        <v>0</v>
      </c>
      <c r="E5">
        <v>0</v>
      </c>
      <c r="F5">
        <v>0</v>
      </c>
      <c r="G5">
        <v>0</v>
      </c>
      <c r="H5">
        <v>1</v>
      </c>
      <c r="I5">
        <v>0</v>
      </c>
      <c r="J5">
        <v>4</v>
      </c>
      <c r="K5">
        <v>13</v>
      </c>
      <c r="L5">
        <v>13</v>
      </c>
      <c r="M5">
        <v>20</v>
      </c>
      <c r="N5">
        <v>25</v>
      </c>
      <c r="O5">
        <v>37</v>
      </c>
      <c r="P5">
        <v>60</v>
      </c>
      <c r="Q5">
        <v>93</v>
      </c>
      <c r="R5">
        <v>172</v>
      </c>
      <c r="S5">
        <v>262</v>
      </c>
      <c r="T5">
        <v>600</v>
      </c>
    </row>
    <row r="6" spans="1:21">
      <c r="A6">
        <v>3</v>
      </c>
      <c r="B6">
        <v>1</v>
      </c>
      <c r="C6">
        <v>0</v>
      </c>
      <c r="D6">
        <v>1</v>
      </c>
      <c r="E6">
        <v>0</v>
      </c>
      <c r="F6">
        <v>0</v>
      </c>
      <c r="G6">
        <v>0</v>
      </c>
      <c r="H6">
        <v>2</v>
      </c>
      <c r="I6">
        <v>0</v>
      </c>
      <c r="J6">
        <v>3</v>
      </c>
      <c r="K6">
        <v>7</v>
      </c>
      <c r="L6">
        <v>12</v>
      </c>
      <c r="M6">
        <v>17</v>
      </c>
      <c r="N6">
        <v>35</v>
      </c>
      <c r="O6">
        <v>34</v>
      </c>
      <c r="P6">
        <v>57</v>
      </c>
      <c r="Q6">
        <v>111</v>
      </c>
      <c r="R6">
        <v>157</v>
      </c>
      <c r="S6">
        <v>188</v>
      </c>
      <c r="T6">
        <v>300</v>
      </c>
      <c r="U6" s="13">
        <f>SUM(C6:T7)</f>
        <v>2268</v>
      </c>
    </row>
    <row r="7" spans="1:21">
      <c r="A7">
        <v>3</v>
      </c>
      <c r="B7">
        <v>2</v>
      </c>
      <c r="C7">
        <v>0</v>
      </c>
      <c r="D7">
        <v>0</v>
      </c>
      <c r="E7">
        <v>0</v>
      </c>
      <c r="F7">
        <v>1</v>
      </c>
      <c r="G7">
        <v>0</v>
      </c>
      <c r="H7">
        <v>1</v>
      </c>
      <c r="I7">
        <v>2</v>
      </c>
      <c r="J7">
        <v>4</v>
      </c>
      <c r="K7">
        <v>8</v>
      </c>
      <c r="L7">
        <v>8</v>
      </c>
      <c r="M7">
        <v>18</v>
      </c>
      <c r="N7">
        <v>25</v>
      </c>
      <c r="O7">
        <v>30</v>
      </c>
      <c r="P7">
        <v>61</v>
      </c>
      <c r="Q7">
        <v>104</v>
      </c>
      <c r="R7">
        <v>169</v>
      </c>
      <c r="S7">
        <v>236</v>
      </c>
      <c r="T7">
        <v>677</v>
      </c>
    </row>
    <row r="8" spans="1:21">
      <c r="A8">
        <v>4</v>
      </c>
      <c r="B8">
        <v>1</v>
      </c>
      <c r="C8">
        <v>0</v>
      </c>
      <c r="D8">
        <v>0</v>
      </c>
      <c r="E8">
        <v>0</v>
      </c>
      <c r="F8">
        <v>0</v>
      </c>
      <c r="G8">
        <v>0</v>
      </c>
      <c r="H8">
        <v>1</v>
      </c>
      <c r="I8">
        <v>1</v>
      </c>
      <c r="J8">
        <v>6</v>
      </c>
      <c r="K8">
        <v>10</v>
      </c>
      <c r="L8">
        <v>11</v>
      </c>
      <c r="M8">
        <v>18</v>
      </c>
      <c r="N8">
        <v>25</v>
      </c>
      <c r="O8">
        <v>32</v>
      </c>
      <c r="P8">
        <v>68</v>
      </c>
      <c r="Q8">
        <v>92</v>
      </c>
      <c r="R8">
        <v>136</v>
      </c>
      <c r="S8">
        <v>171</v>
      </c>
      <c r="T8">
        <v>303</v>
      </c>
      <c r="U8" s="13">
        <f>SUM(C8:T9)</f>
        <v>2172</v>
      </c>
    </row>
    <row r="9" spans="1:21">
      <c r="A9">
        <v>4</v>
      </c>
      <c r="B9">
        <v>2</v>
      </c>
      <c r="C9">
        <v>0</v>
      </c>
      <c r="D9">
        <v>0</v>
      </c>
      <c r="E9">
        <v>0</v>
      </c>
      <c r="F9">
        <v>0</v>
      </c>
      <c r="G9">
        <v>0</v>
      </c>
      <c r="H9">
        <v>2</v>
      </c>
      <c r="I9">
        <v>3</v>
      </c>
      <c r="J9">
        <v>4</v>
      </c>
      <c r="K9">
        <v>7</v>
      </c>
      <c r="L9">
        <v>8</v>
      </c>
      <c r="M9">
        <v>17</v>
      </c>
      <c r="N9">
        <v>23</v>
      </c>
      <c r="O9">
        <v>33</v>
      </c>
      <c r="P9">
        <v>46</v>
      </c>
      <c r="Q9">
        <v>99</v>
      </c>
      <c r="R9">
        <v>157</v>
      </c>
      <c r="S9">
        <v>234</v>
      </c>
      <c r="T9">
        <v>665</v>
      </c>
    </row>
    <row r="10" spans="1:21">
      <c r="A10">
        <v>5</v>
      </c>
      <c r="B10">
        <v>1</v>
      </c>
      <c r="C10">
        <v>0</v>
      </c>
      <c r="D10">
        <v>0</v>
      </c>
      <c r="E10">
        <v>2</v>
      </c>
      <c r="F10">
        <v>0</v>
      </c>
      <c r="G10">
        <v>0</v>
      </c>
      <c r="H10">
        <v>0</v>
      </c>
      <c r="I10">
        <v>2</v>
      </c>
      <c r="J10">
        <v>2</v>
      </c>
      <c r="K10">
        <v>5</v>
      </c>
      <c r="L10">
        <v>10</v>
      </c>
      <c r="M10">
        <v>13</v>
      </c>
      <c r="N10">
        <v>24</v>
      </c>
      <c r="O10">
        <v>32</v>
      </c>
      <c r="P10">
        <v>70</v>
      </c>
      <c r="Q10">
        <v>88</v>
      </c>
      <c r="R10">
        <v>148</v>
      </c>
      <c r="S10">
        <v>211</v>
      </c>
      <c r="T10">
        <v>315</v>
      </c>
      <c r="U10" s="13">
        <f>SUM(C10:T11)</f>
        <v>2255</v>
      </c>
    </row>
    <row r="11" spans="1:21">
      <c r="A11">
        <v>5</v>
      </c>
      <c r="B11">
        <v>2</v>
      </c>
      <c r="C11">
        <v>0</v>
      </c>
      <c r="D11">
        <v>0</v>
      </c>
      <c r="E11">
        <v>0</v>
      </c>
      <c r="F11">
        <v>0</v>
      </c>
      <c r="G11">
        <v>0</v>
      </c>
      <c r="H11">
        <v>1</v>
      </c>
      <c r="I11">
        <v>2</v>
      </c>
      <c r="J11">
        <v>1</v>
      </c>
      <c r="K11">
        <v>5</v>
      </c>
      <c r="L11">
        <v>3</v>
      </c>
      <c r="M11">
        <v>16</v>
      </c>
      <c r="N11">
        <v>14</v>
      </c>
      <c r="O11">
        <v>24</v>
      </c>
      <c r="P11">
        <v>45</v>
      </c>
      <c r="Q11">
        <v>75</v>
      </c>
      <c r="R11">
        <v>145</v>
      </c>
      <c r="S11">
        <v>255</v>
      </c>
      <c r="T11">
        <v>747</v>
      </c>
    </row>
    <row r="12" spans="1:21">
      <c r="A12">
        <v>6</v>
      </c>
      <c r="B12">
        <v>1</v>
      </c>
      <c r="C12">
        <v>0</v>
      </c>
      <c r="D12">
        <v>0</v>
      </c>
      <c r="E12">
        <v>0</v>
      </c>
      <c r="F12">
        <v>0</v>
      </c>
      <c r="G12">
        <v>0</v>
      </c>
      <c r="H12">
        <v>0</v>
      </c>
      <c r="I12">
        <v>1</v>
      </c>
      <c r="J12">
        <v>0</v>
      </c>
      <c r="K12">
        <v>5</v>
      </c>
      <c r="L12">
        <v>7</v>
      </c>
      <c r="M12">
        <v>9</v>
      </c>
      <c r="N12">
        <v>21</v>
      </c>
      <c r="O12">
        <v>31</v>
      </c>
      <c r="P12">
        <v>52</v>
      </c>
      <c r="Q12">
        <v>82</v>
      </c>
      <c r="R12">
        <v>114</v>
      </c>
      <c r="S12">
        <v>171</v>
      </c>
      <c r="T12">
        <v>335</v>
      </c>
      <c r="U12" s="13">
        <f>SUM(C12:T13)</f>
        <v>2111</v>
      </c>
    </row>
    <row r="13" spans="1:21">
      <c r="A13">
        <v>6</v>
      </c>
      <c r="B13">
        <v>2</v>
      </c>
      <c r="C13">
        <v>0</v>
      </c>
      <c r="D13">
        <v>0</v>
      </c>
      <c r="E13">
        <v>0</v>
      </c>
      <c r="F13">
        <v>0</v>
      </c>
      <c r="G13">
        <v>1</v>
      </c>
      <c r="H13">
        <v>0</v>
      </c>
      <c r="I13">
        <v>1</v>
      </c>
      <c r="J13">
        <v>0</v>
      </c>
      <c r="K13">
        <v>1</v>
      </c>
      <c r="L13">
        <v>10</v>
      </c>
      <c r="M13">
        <v>7</v>
      </c>
      <c r="N13">
        <v>18</v>
      </c>
      <c r="O13">
        <v>22</v>
      </c>
      <c r="P13">
        <v>56</v>
      </c>
      <c r="Q13">
        <v>60</v>
      </c>
      <c r="R13">
        <v>146</v>
      </c>
      <c r="S13">
        <v>244</v>
      </c>
      <c r="T13">
        <v>717</v>
      </c>
    </row>
    <row r="14" spans="1:21">
      <c r="A14">
        <v>7</v>
      </c>
      <c r="B14">
        <v>1</v>
      </c>
      <c r="C14">
        <v>0</v>
      </c>
      <c r="D14">
        <v>0</v>
      </c>
      <c r="E14">
        <v>0</v>
      </c>
      <c r="F14">
        <v>1</v>
      </c>
      <c r="G14">
        <v>1</v>
      </c>
      <c r="H14">
        <v>1</v>
      </c>
      <c r="I14">
        <v>2</v>
      </c>
      <c r="J14">
        <v>2</v>
      </c>
      <c r="K14">
        <v>2</v>
      </c>
      <c r="L14">
        <v>5</v>
      </c>
      <c r="M14">
        <v>13</v>
      </c>
      <c r="N14">
        <v>12</v>
      </c>
      <c r="O14">
        <v>26</v>
      </c>
      <c r="P14">
        <v>53</v>
      </c>
      <c r="Q14">
        <v>75</v>
      </c>
      <c r="R14">
        <v>146</v>
      </c>
      <c r="S14">
        <v>171</v>
      </c>
      <c r="T14">
        <v>331</v>
      </c>
      <c r="U14" s="13">
        <f>SUM(C14:T15)</f>
        <v>2159</v>
      </c>
    </row>
    <row r="15" spans="1:21">
      <c r="A15">
        <v>7</v>
      </c>
      <c r="B15">
        <v>2</v>
      </c>
      <c r="C15">
        <v>0</v>
      </c>
      <c r="D15">
        <v>0</v>
      </c>
      <c r="E15">
        <v>0</v>
      </c>
      <c r="F15">
        <v>0</v>
      </c>
      <c r="G15">
        <v>0</v>
      </c>
      <c r="H15">
        <v>2</v>
      </c>
      <c r="I15">
        <v>0</v>
      </c>
      <c r="J15">
        <v>1</v>
      </c>
      <c r="K15">
        <v>3</v>
      </c>
      <c r="L15">
        <v>10</v>
      </c>
      <c r="M15">
        <v>5</v>
      </c>
      <c r="N15">
        <v>9</v>
      </c>
      <c r="O15">
        <v>24</v>
      </c>
      <c r="P15">
        <v>33</v>
      </c>
      <c r="Q15">
        <v>69</v>
      </c>
      <c r="R15">
        <v>134</v>
      </c>
      <c r="S15">
        <v>254</v>
      </c>
      <c r="T15">
        <v>774</v>
      </c>
    </row>
    <row r="16" spans="1:21">
      <c r="A16">
        <v>8</v>
      </c>
      <c r="B16">
        <v>1</v>
      </c>
      <c r="C16">
        <v>0</v>
      </c>
      <c r="D16">
        <v>0</v>
      </c>
      <c r="E16">
        <v>1</v>
      </c>
      <c r="F16">
        <v>0</v>
      </c>
      <c r="G16">
        <v>0</v>
      </c>
      <c r="H16">
        <v>1</v>
      </c>
      <c r="I16">
        <v>2</v>
      </c>
      <c r="J16">
        <v>0</v>
      </c>
      <c r="K16">
        <v>4</v>
      </c>
      <c r="L16">
        <v>5</v>
      </c>
      <c r="M16">
        <v>9</v>
      </c>
      <c r="N16">
        <v>18</v>
      </c>
      <c r="O16">
        <v>31</v>
      </c>
      <c r="P16">
        <v>33</v>
      </c>
      <c r="Q16">
        <v>57</v>
      </c>
      <c r="R16">
        <v>112</v>
      </c>
      <c r="S16">
        <v>198</v>
      </c>
      <c r="T16">
        <v>369</v>
      </c>
      <c r="U16" s="13">
        <f>SUM(C16:T17)</f>
        <v>2039</v>
      </c>
    </row>
    <row r="17" spans="1:21">
      <c r="A17">
        <v>8</v>
      </c>
      <c r="B17">
        <v>2</v>
      </c>
      <c r="C17">
        <v>0</v>
      </c>
      <c r="D17">
        <v>0</v>
      </c>
      <c r="E17">
        <v>0</v>
      </c>
      <c r="F17">
        <v>0</v>
      </c>
      <c r="G17">
        <v>1</v>
      </c>
      <c r="H17">
        <v>0</v>
      </c>
      <c r="I17">
        <v>0</v>
      </c>
      <c r="J17">
        <v>2</v>
      </c>
      <c r="K17">
        <v>2</v>
      </c>
      <c r="L17">
        <v>8</v>
      </c>
      <c r="M17">
        <v>10</v>
      </c>
      <c r="N17">
        <v>7</v>
      </c>
      <c r="O17">
        <v>24</v>
      </c>
      <c r="P17">
        <v>37</v>
      </c>
      <c r="Q17">
        <v>50</v>
      </c>
      <c r="R17">
        <v>101</v>
      </c>
      <c r="S17">
        <v>230</v>
      </c>
      <c r="T17">
        <v>727</v>
      </c>
    </row>
    <row r="18" spans="1:21">
      <c r="A18">
        <v>9</v>
      </c>
      <c r="B18">
        <v>1</v>
      </c>
      <c r="C18">
        <v>0</v>
      </c>
      <c r="D18">
        <v>0</v>
      </c>
      <c r="E18">
        <v>0</v>
      </c>
      <c r="F18">
        <v>0</v>
      </c>
      <c r="G18">
        <v>0</v>
      </c>
      <c r="H18">
        <v>0</v>
      </c>
      <c r="I18">
        <v>0</v>
      </c>
      <c r="J18">
        <v>1</v>
      </c>
      <c r="K18">
        <v>2</v>
      </c>
      <c r="L18">
        <v>9</v>
      </c>
      <c r="M18">
        <v>9</v>
      </c>
      <c r="N18">
        <v>18</v>
      </c>
      <c r="O18">
        <v>15</v>
      </c>
      <c r="P18">
        <v>34</v>
      </c>
      <c r="Q18">
        <v>54</v>
      </c>
      <c r="R18">
        <v>106</v>
      </c>
      <c r="S18">
        <v>159</v>
      </c>
      <c r="T18">
        <v>307</v>
      </c>
      <c r="U18" s="13">
        <f>SUM(C18:T19)</f>
        <v>1882</v>
      </c>
    </row>
    <row r="19" spans="1:21">
      <c r="A19">
        <v>9</v>
      </c>
      <c r="B19">
        <v>2</v>
      </c>
      <c r="C19">
        <v>0</v>
      </c>
      <c r="D19">
        <v>0</v>
      </c>
      <c r="E19">
        <v>0</v>
      </c>
      <c r="F19">
        <v>0</v>
      </c>
      <c r="G19">
        <v>0</v>
      </c>
      <c r="H19">
        <v>0</v>
      </c>
      <c r="I19">
        <v>1</v>
      </c>
      <c r="J19">
        <v>1</v>
      </c>
      <c r="K19">
        <v>1</v>
      </c>
      <c r="L19">
        <v>9</v>
      </c>
      <c r="M19">
        <v>5</v>
      </c>
      <c r="N19">
        <v>9</v>
      </c>
      <c r="O19">
        <v>18</v>
      </c>
      <c r="P19">
        <v>40</v>
      </c>
      <c r="Q19">
        <v>63</v>
      </c>
      <c r="R19">
        <v>127</v>
      </c>
      <c r="S19">
        <v>219</v>
      </c>
      <c r="T19">
        <v>675</v>
      </c>
    </row>
    <row r="20" spans="1:21">
      <c r="A20">
        <v>10</v>
      </c>
      <c r="B20">
        <v>1</v>
      </c>
      <c r="C20">
        <v>0</v>
      </c>
      <c r="D20">
        <v>0</v>
      </c>
      <c r="E20">
        <v>0</v>
      </c>
      <c r="F20">
        <v>0</v>
      </c>
      <c r="G20">
        <v>0</v>
      </c>
      <c r="H20">
        <v>0</v>
      </c>
      <c r="I20">
        <v>1</v>
      </c>
      <c r="J20">
        <v>0</v>
      </c>
      <c r="K20">
        <v>3</v>
      </c>
      <c r="L20">
        <v>4</v>
      </c>
      <c r="M20">
        <v>7</v>
      </c>
      <c r="N20">
        <v>8</v>
      </c>
      <c r="O20">
        <v>14</v>
      </c>
      <c r="P20">
        <v>25</v>
      </c>
      <c r="Q20">
        <v>40</v>
      </c>
      <c r="R20">
        <v>83</v>
      </c>
      <c r="S20">
        <v>134</v>
      </c>
      <c r="T20">
        <v>314</v>
      </c>
      <c r="U20" s="13">
        <f>SUM(C20:T21)</f>
        <v>1665</v>
      </c>
    </row>
    <row r="21" spans="1:21">
      <c r="A21">
        <v>10</v>
      </c>
      <c r="B21">
        <v>2</v>
      </c>
      <c r="C21">
        <v>0</v>
      </c>
      <c r="D21">
        <v>0</v>
      </c>
      <c r="E21">
        <v>0</v>
      </c>
      <c r="F21">
        <v>0</v>
      </c>
      <c r="G21">
        <v>0</v>
      </c>
      <c r="H21">
        <v>0</v>
      </c>
      <c r="I21">
        <v>0</v>
      </c>
      <c r="J21">
        <v>2</v>
      </c>
      <c r="K21">
        <v>1</v>
      </c>
      <c r="L21">
        <v>1</v>
      </c>
      <c r="M21">
        <v>7</v>
      </c>
      <c r="N21">
        <v>4</v>
      </c>
      <c r="O21">
        <v>17</v>
      </c>
      <c r="P21">
        <v>21</v>
      </c>
      <c r="Q21">
        <v>38</v>
      </c>
      <c r="R21">
        <v>100</v>
      </c>
      <c r="S21">
        <v>190</v>
      </c>
      <c r="T21">
        <v>651</v>
      </c>
    </row>
    <row r="22" spans="1:21">
      <c r="A22" s="2" t="s">
        <v>22</v>
      </c>
      <c r="B22">
        <v>1</v>
      </c>
      <c r="C22">
        <v>0</v>
      </c>
      <c r="D22">
        <v>2</v>
      </c>
      <c r="E22">
        <v>3</v>
      </c>
      <c r="F22">
        <v>1</v>
      </c>
      <c r="G22">
        <v>2</v>
      </c>
      <c r="H22">
        <v>7</v>
      </c>
      <c r="I22">
        <v>14</v>
      </c>
      <c r="J22">
        <v>28</v>
      </c>
      <c r="K22">
        <v>50</v>
      </c>
      <c r="L22">
        <v>90</v>
      </c>
      <c r="M22">
        <v>140</v>
      </c>
      <c r="N22">
        <v>230</v>
      </c>
      <c r="O22">
        <v>332</v>
      </c>
      <c r="P22">
        <v>537</v>
      </c>
      <c r="Q22">
        <v>853</v>
      </c>
      <c r="R22">
        <v>1315</v>
      </c>
      <c r="S22">
        <v>1745</v>
      </c>
      <c r="T22">
        <v>3027</v>
      </c>
      <c r="U22" s="13">
        <f>SUM(C22:T23)</f>
        <v>20874</v>
      </c>
    </row>
    <row r="23" spans="1:21">
      <c r="A23" s="2" t="s">
        <v>22</v>
      </c>
      <c r="B23">
        <v>2</v>
      </c>
      <c r="C23">
        <v>0</v>
      </c>
      <c r="D23">
        <v>0</v>
      </c>
      <c r="E23">
        <v>0</v>
      </c>
      <c r="F23">
        <v>2</v>
      </c>
      <c r="G23">
        <v>4</v>
      </c>
      <c r="H23">
        <v>7</v>
      </c>
      <c r="I23">
        <v>13</v>
      </c>
      <c r="J23">
        <v>27</v>
      </c>
      <c r="K23">
        <v>52</v>
      </c>
      <c r="L23">
        <v>84</v>
      </c>
      <c r="M23">
        <v>124</v>
      </c>
      <c r="N23">
        <v>163</v>
      </c>
      <c r="O23">
        <v>269</v>
      </c>
      <c r="P23">
        <v>455</v>
      </c>
      <c r="Q23">
        <v>755</v>
      </c>
      <c r="R23">
        <v>1409</v>
      </c>
      <c r="S23">
        <v>2369</v>
      </c>
      <c r="T23">
        <v>6765</v>
      </c>
    </row>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sheetPr codeName="Sheet3"/>
  <dimension ref="A1:U23"/>
  <sheetViews>
    <sheetView workbookViewId="0"/>
  </sheetViews>
  <sheetFormatPr defaultRowHeight="12"/>
  <cols>
    <col min="1" max="1" width="8.625" customWidth="1"/>
    <col min="2" max="2" width="3.625" customWidth="1"/>
    <col min="3" max="11" width="8.625" customWidth="1"/>
    <col min="12" max="20" width="9.625" customWidth="1"/>
  </cols>
  <sheetData>
    <row r="1" spans="1:21">
      <c r="A1" s="1" t="s">
        <v>0</v>
      </c>
      <c r="B1" s="1" t="s">
        <v>23</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spans="1:21">
      <c r="A2" s="2">
        <v>1</v>
      </c>
      <c r="B2" s="3">
        <v>1</v>
      </c>
      <c r="C2" s="3">
        <f>C$22*Populations!C2</f>
        <v>0</v>
      </c>
      <c r="D2" s="3">
        <f>D$22*Populations!D2</f>
        <v>0.22291025830456565</v>
      </c>
      <c r="E2" s="3">
        <f>E$22*Populations!E2</f>
        <v>0.31561020128054956</v>
      </c>
      <c r="F2" s="3">
        <f>F$22*Populations!F2</f>
        <v>0.10285233714458134</v>
      </c>
      <c r="G2" s="3">
        <f>G$22*Populations!G2</f>
        <v>0.21187916641643142</v>
      </c>
      <c r="H2" s="3">
        <f>H$22*Populations!H2</f>
        <v>0.82183491617485194</v>
      </c>
      <c r="I2" s="3">
        <f>I$22*Populations!I2</f>
        <v>1.5704705882352943</v>
      </c>
      <c r="J2" s="3">
        <f>J$22*Populations!J2</f>
        <v>2.8939764392087133</v>
      </c>
      <c r="K2" s="3">
        <f>K$22*Populations!K2</f>
        <v>4.8278091208274558</v>
      </c>
      <c r="L2" s="3">
        <f>L$22*Populations!L2</f>
        <v>8.6633779657035479</v>
      </c>
      <c r="M2" s="3">
        <f>M$22*Populations!M2</f>
        <v>13.177130340428553</v>
      </c>
      <c r="N2" s="3">
        <f>N$22*Populations!N2</f>
        <v>20.570900938041802</v>
      </c>
      <c r="O2" s="3">
        <f>O$22*Populations!O2</f>
        <v>28.521345633950745</v>
      </c>
      <c r="P2" s="3">
        <f>P$22*Populations!P2</f>
        <v>43.360710820070373</v>
      </c>
      <c r="Q2" s="3">
        <f>Q$22*Populations!Q2</f>
        <v>67.98106966142214</v>
      </c>
      <c r="R2" s="3">
        <f>R$22*Populations!R2</f>
        <v>104.9576798906932</v>
      </c>
      <c r="S2" s="3">
        <f>S$22*Populations!S2</f>
        <v>135.87022900763358</v>
      </c>
      <c r="T2" s="3">
        <f>T$22*Populations!T2</f>
        <v>216.88173493475836</v>
      </c>
      <c r="U2" s="13">
        <f>SUM(C2:T3)</f>
        <v>1694.7827166047996</v>
      </c>
    </row>
    <row r="3" spans="1:21">
      <c r="A3" s="2">
        <v>1</v>
      </c>
      <c r="B3" s="3">
        <v>2</v>
      </c>
      <c r="C3" s="3">
        <f>C$23*Populations!C3</f>
        <v>0</v>
      </c>
      <c r="D3" s="3">
        <f>D$23*Populations!D3</f>
        <v>0</v>
      </c>
      <c r="E3" s="3">
        <f>E$23*Populations!E3</f>
        <v>0</v>
      </c>
      <c r="F3" s="3">
        <f>F$23*Populations!F3</f>
        <v>0.20769687483132723</v>
      </c>
      <c r="G3" s="3">
        <f>G$23*Populations!G3</f>
        <v>0.43030963259244803</v>
      </c>
      <c r="H3" s="3">
        <f>H$23*Populations!H3</f>
        <v>0.87902869033769726</v>
      </c>
      <c r="I3" s="3">
        <f>I$23*Populations!I3</f>
        <v>1.4915289488476673</v>
      </c>
      <c r="J3" s="3">
        <f>J$23*Populations!J3</f>
        <v>2.8080185895544409</v>
      </c>
      <c r="K3" s="3">
        <f>K$23*Populations!K3</f>
        <v>5.0279353240753624</v>
      </c>
      <c r="L3" s="3">
        <f>L$23*Populations!L3</f>
        <v>8.1374961444874732</v>
      </c>
      <c r="M3" s="3">
        <f>M$23*Populations!M3</f>
        <v>11.768232958941899</v>
      </c>
      <c r="N3" s="3">
        <f>N$23*Populations!N3</f>
        <v>15.014508826427059</v>
      </c>
      <c r="O3" s="3">
        <f>O$23*Populations!O3</f>
        <v>22.190917413717887</v>
      </c>
      <c r="P3" s="3">
        <f>P$23*Populations!P3</f>
        <v>36.539654916144379</v>
      </c>
      <c r="Q3" s="3">
        <f>Q$23*Populations!Q3</f>
        <v>63.396112665187609</v>
      </c>
      <c r="R3" s="3">
        <f>R$23*Populations!R3</f>
        <v>126.12556023878092</v>
      </c>
      <c r="S3" s="3">
        <f>S$23*Populations!S3</f>
        <v>209.80856267571011</v>
      </c>
      <c r="T3" s="3">
        <f>T$23*Populations!T3</f>
        <v>540.0056304848689</v>
      </c>
    </row>
    <row r="4" spans="1:21">
      <c r="A4" s="2">
        <v>2</v>
      </c>
      <c r="B4" s="3">
        <v>1</v>
      </c>
      <c r="C4" s="3">
        <f>C$22*Populations!C4</f>
        <v>0</v>
      </c>
      <c r="D4" s="3">
        <f>D$22*Populations!D4</f>
        <v>0.21863876314693673</v>
      </c>
      <c r="E4" s="3">
        <f>E$22*Populations!E4</f>
        <v>0.31067340236707652</v>
      </c>
      <c r="F4" s="3">
        <f>F$22*Populations!F4</f>
        <v>0.10147207046421899</v>
      </c>
      <c r="G4" s="3">
        <f>G$22*Populations!G4</f>
        <v>0.19990063386856372</v>
      </c>
      <c r="H4" s="3">
        <f>H$22*Populations!H4</f>
        <v>0.76124075600272134</v>
      </c>
      <c r="I4" s="3">
        <f>I$22*Populations!I4</f>
        <v>1.5031058823529413</v>
      </c>
      <c r="J4" s="3">
        <f>J$22*Populations!J4</f>
        <v>2.7951100244498779</v>
      </c>
      <c r="K4" s="3">
        <f>K$22*Populations!K4</f>
        <v>4.7840267983074751</v>
      </c>
      <c r="L4" s="3">
        <f>L$22*Populations!L4</f>
        <v>8.4242424242424239</v>
      </c>
      <c r="M4" s="3">
        <f>M$22*Populations!M4</f>
        <v>13.022380870288305</v>
      </c>
      <c r="N4" s="3">
        <f>N$22*Populations!N4</f>
        <v>21.385320012876189</v>
      </c>
      <c r="O4" s="3">
        <f>O$22*Populations!O4</f>
        <v>29.401673938553103</v>
      </c>
      <c r="P4" s="3">
        <f>P$22*Populations!P4</f>
        <v>46.540449015427072</v>
      </c>
      <c r="Q4" s="3">
        <f>Q$22*Populations!Q4</f>
        <v>74.675636107559157</v>
      </c>
      <c r="R4" s="3">
        <f>R$22*Populations!R4</f>
        <v>119.34742391448918</v>
      </c>
      <c r="S4" s="3">
        <f>S$22*Populations!S4</f>
        <v>156.10487095601599</v>
      </c>
      <c r="T4" s="3">
        <f>T$22*Populations!T4</f>
        <v>260.77633661054762</v>
      </c>
      <c r="U4" s="13">
        <f>SUM(C4:T5)</f>
        <v>1923.9354404481119</v>
      </c>
    </row>
    <row r="5" spans="1:21">
      <c r="A5" s="2">
        <v>2</v>
      </c>
      <c r="B5" s="3">
        <v>2</v>
      </c>
      <c r="C5" s="3">
        <f>C$23*Populations!C5</f>
        <v>0</v>
      </c>
      <c r="D5" s="3">
        <f>D$23*Populations!D5</f>
        <v>0</v>
      </c>
      <c r="E5" s="3">
        <f>E$23*Populations!E5</f>
        <v>0</v>
      </c>
      <c r="F5" s="3">
        <f>F$23*Populations!F5</f>
        <v>0.20178658174556052</v>
      </c>
      <c r="G5" s="3">
        <f>G$23*Populations!G5</f>
        <v>0.41457056295356864</v>
      </c>
      <c r="H5" s="3">
        <f>H$23*Populations!H5</f>
        <v>0.80990534864795483</v>
      </c>
      <c r="I5" s="3">
        <f>I$23*Populations!I5</f>
        <v>1.4791062394603711</v>
      </c>
      <c r="J5" s="3">
        <f>J$23*Populations!J5</f>
        <v>2.8171473886102096</v>
      </c>
      <c r="K5" s="3">
        <f>K$23*Populations!K5</f>
        <v>5.1367600812623495</v>
      </c>
      <c r="L5" s="3">
        <f>L$23*Populations!L5</f>
        <v>8.1921930155248628</v>
      </c>
      <c r="M5" s="3">
        <f>M$23*Populations!M5</f>
        <v>11.596599237760188</v>
      </c>
      <c r="N5" s="3">
        <f>N$23*Populations!N5</f>
        <v>15.423437003698538</v>
      </c>
      <c r="O5" s="3">
        <f>O$23*Populations!O5</f>
        <v>24.78421023526737</v>
      </c>
      <c r="P5" s="3">
        <f>P$23*Populations!P5</f>
        <v>40.690415438353114</v>
      </c>
      <c r="Q5" s="3">
        <f>Q$23*Populations!Q5</f>
        <v>69.859530240185194</v>
      </c>
      <c r="R5" s="3">
        <f>R$23*Populations!R5</f>
        <v>136.67297312761048</v>
      </c>
      <c r="S5" s="3">
        <f>S$23*Populations!S5</f>
        <v>235.04532217193432</v>
      </c>
      <c r="T5" s="3">
        <f>T$23*Populations!T5</f>
        <v>630.45898159413912</v>
      </c>
    </row>
    <row r="6" spans="1:21">
      <c r="A6" s="2">
        <v>3</v>
      </c>
      <c r="B6" s="3">
        <v>1</v>
      </c>
      <c r="C6" s="3">
        <f>C$22*Populations!C6</f>
        <v>0</v>
      </c>
      <c r="D6" s="3">
        <f>D$22*Populations!D6</f>
        <v>0.19906779319515897</v>
      </c>
      <c r="E6" s="3">
        <f>E$22*Populations!E6</f>
        <v>0.29083997441775233</v>
      </c>
      <c r="F6" s="3">
        <f>F$22*Populations!F6</f>
        <v>9.6079400643268476E-2</v>
      </c>
      <c r="G6" s="3">
        <f>G$22*Populations!G6</f>
        <v>0.19636276281522813</v>
      </c>
      <c r="H6" s="3">
        <f>H$22*Populations!H6</f>
        <v>0.73855182446223033</v>
      </c>
      <c r="I6" s="3">
        <f>I$22*Populations!I6</f>
        <v>1.5008000000000001</v>
      </c>
      <c r="J6" s="3">
        <f>J$22*Populations!J6</f>
        <v>2.7472771727050458</v>
      </c>
      <c r="K6" s="3">
        <f>K$22*Populations!K6</f>
        <v>4.7831452750352605</v>
      </c>
      <c r="L6" s="3">
        <f>L$22*Populations!L6</f>
        <v>8.6225041108762035</v>
      </c>
      <c r="M6" s="3">
        <f>M$22*Populations!M6</f>
        <v>13.360984068714444</v>
      </c>
      <c r="N6" s="3">
        <f>N$22*Populations!N6</f>
        <v>21.965934568619367</v>
      </c>
      <c r="O6" s="3">
        <f>O$22*Populations!O6</f>
        <v>31.166635331643405</v>
      </c>
      <c r="P6" s="3">
        <f>P$22*Populations!P6</f>
        <v>50.996336319288126</v>
      </c>
      <c r="Q6" s="3">
        <f>Q$22*Populations!Q6</f>
        <v>84.990168825633319</v>
      </c>
      <c r="R6" s="3">
        <f>R$22*Populations!R6</f>
        <v>134.5480816899024</v>
      </c>
      <c r="S6" s="3">
        <f>S$22*Populations!S6</f>
        <v>176.52980734278444</v>
      </c>
      <c r="T6" s="3">
        <f>T$22*Populations!T6</f>
        <v>294.14879763417986</v>
      </c>
      <c r="U6" s="13">
        <f>SUM(C6:T7)</f>
        <v>2153.1513823004902</v>
      </c>
    </row>
    <row r="7" spans="1:21">
      <c r="A7" s="2">
        <v>3</v>
      </c>
      <c r="B7" s="3">
        <v>2</v>
      </c>
      <c r="C7" s="3">
        <f>C$23*Populations!C7</f>
        <v>0</v>
      </c>
      <c r="D7" s="3">
        <f>D$23*Populations!D7</f>
        <v>0</v>
      </c>
      <c r="E7" s="3">
        <f>E$23*Populations!E7</f>
        <v>0</v>
      </c>
      <c r="F7" s="3">
        <f>F$23*Populations!F7</f>
        <v>0.19671290548928591</v>
      </c>
      <c r="G7" s="3">
        <f>G$23*Populations!G7</f>
        <v>0.41461392127213303</v>
      </c>
      <c r="H7" s="3">
        <f>H$23*Populations!H7</f>
        <v>0.76892071242483329</v>
      </c>
      <c r="I7" s="3">
        <f>I$23*Populations!I7</f>
        <v>1.3819168071950534</v>
      </c>
      <c r="J7" s="3">
        <f>J$23*Populations!J7</f>
        <v>2.6619578046621424</v>
      </c>
      <c r="K7" s="3">
        <f>K$23*Populations!K7</f>
        <v>4.9897308880416329</v>
      </c>
      <c r="L7" s="3">
        <f>L$23*Populations!L7</f>
        <v>8.0642928133246503</v>
      </c>
      <c r="M7" s="3">
        <f>M$23*Populations!M7</f>
        <v>12.09064213657838</v>
      </c>
      <c r="N7" s="3">
        <f>N$23*Populations!N7</f>
        <v>15.751632579448611</v>
      </c>
      <c r="O7" s="3">
        <f>O$23*Populations!O7</f>
        <v>26.154407653409194</v>
      </c>
      <c r="P7" s="3">
        <f>P$23*Populations!P7</f>
        <v>44.373405256769146</v>
      </c>
      <c r="Q7" s="3">
        <f>Q$23*Populations!Q7</f>
        <v>76.541429536027778</v>
      </c>
      <c r="R7" s="3">
        <f>R$23*Populations!R7</f>
        <v>153.71006808689185</v>
      </c>
      <c r="S7" s="3">
        <f>S$23*Populations!S7</f>
        <v>259.83409185461608</v>
      </c>
      <c r="T7" s="3">
        <f>T$23*Populations!T7</f>
        <v>719.33618524942403</v>
      </c>
    </row>
    <row r="8" spans="1:21">
      <c r="A8" s="2">
        <v>4</v>
      </c>
      <c r="B8" s="3">
        <v>1</v>
      </c>
      <c r="C8" s="3">
        <f>C$22*Populations!C8</f>
        <v>0</v>
      </c>
      <c r="D8" s="3">
        <f>D$22*Populations!D8</f>
        <v>0.19193520222440125</v>
      </c>
      <c r="E8" s="3">
        <f>E$22*Populations!E8</f>
        <v>0.28538578173168822</v>
      </c>
      <c r="F8" s="3">
        <f>F$22*Populations!F8</f>
        <v>9.476975225818049E-2</v>
      </c>
      <c r="G8" s="3">
        <f>G$22*Populations!G8</f>
        <v>0.20057763388494274</v>
      </c>
      <c r="H8" s="3">
        <f>H$22*Populations!H8</f>
        <v>0.76062126299137689</v>
      </c>
      <c r="I8" s="3">
        <f>I$22*Populations!I8</f>
        <v>1.524764705882353</v>
      </c>
      <c r="J8" s="3">
        <f>J$22*Populations!J8</f>
        <v>2.8765503445210046</v>
      </c>
      <c r="K8" s="3">
        <f>K$22*Populations!K8</f>
        <v>4.8401504466384573</v>
      </c>
      <c r="L8" s="3">
        <f>L$22*Populations!L8</f>
        <v>8.7225745830396999</v>
      </c>
      <c r="M8" s="3">
        <f>M$22*Populations!M8</f>
        <v>13.643508330713612</v>
      </c>
      <c r="N8" s="3">
        <f>N$22*Populations!N8</f>
        <v>22.59980459815554</v>
      </c>
      <c r="O8" s="3">
        <f>O$22*Populations!O8</f>
        <v>32.858415398678744</v>
      </c>
      <c r="P8" s="3">
        <f>P$22*Populations!P8</f>
        <v>53.279225280057034</v>
      </c>
      <c r="Q8" s="3">
        <f>Q$22*Populations!Q8</f>
        <v>85.480207927947959</v>
      </c>
      <c r="R8" s="3">
        <f>R$22*Populations!R8</f>
        <v>133.35556146693588</v>
      </c>
      <c r="S8" s="3">
        <f>S$22*Populations!S8</f>
        <v>178.5596146855689</v>
      </c>
      <c r="T8" s="3">
        <f>T$22*Populations!T8</f>
        <v>301.45147734052762</v>
      </c>
      <c r="U8" s="13">
        <f>SUM(C8:T9)</f>
        <v>2147.5686516823735</v>
      </c>
    </row>
    <row r="9" spans="1:21">
      <c r="A9" s="2">
        <v>4</v>
      </c>
      <c r="B9" s="3">
        <v>2</v>
      </c>
      <c r="C9" s="3">
        <f>C$23*Populations!C9</f>
        <v>0</v>
      </c>
      <c r="D9" s="3">
        <f>D$23*Populations!D9</f>
        <v>0</v>
      </c>
      <c r="E9" s="3">
        <f>E$23*Populations!E9</f>
        <v>0</v>
      </c>
      <c r="F9" s="3">
        <f>F$23*Populations!F9</f>
        <v>0.18933178604199274</v>
      </c>
      <c r="G9" s="3">
        <f>G$23*Populations!G9</f>
        <v>0.40065254269439426</v>
      </c>
      <c r="H9" s="3">
        <f>H$23*Populations!H9</f>
        <v>0.74582862261255212</v>
      </c>
      <c r="I9" s="3">
        <f>I$23*Populations!I9</f>
        <v>1.391708825182687</v>
      </c>
      <c r="J9" s="3">
        <f>J$23*Populations!J9</f>
        <v>2.6850287695485395</v>
      </c>
      <c r="K9" s="3">
        <f>K$23*Populations!K9</f>
        <v>5.0343027300809835</v>
      </c>
      <c r="L9" s="3">
        <f>L$23*Populations!L9</f>
        <v>8.0889680934918946</v>
      </c>
      <c r="M9" s="3">
        <f>M$23*Populations!M9</f>
        <v>12.138914120660736</v>
      </c>
      <c r="N9" s="3">
        <f>N$23*Populations!N9</f>
        <v>16.236028188577059</v>
      </c>
      <c r="O9" s="3">
        <f>O$23*Populations!O9</f>
        <v>27.296514307131751</v>
      </c>
      <c r="P9" s="3">
        <f>P$23*Populations!P9</f>
        <v>46.345932320955235</v>
      </c>
      <c r="Q9" s="3">
        <f>Q$23*Populations!Q9</f>
        <v>77.803768367576595</v>
      </c>
      <c r="R9" s="3">
        <f>R$23*Populations!R9</f>
        <v>150.06885930616215</v>
      </c>
      <c r="S9" s="3">
        <f>S$23*Populations!S9</f>
        <v>259.83409185461608</v>
      </c>
      <c r="T9" s="3">
        <f>T$23*Populations!T9</f>
        <v>698.58357710528367</v>
      </c>
    </row>
    <row r="10" spans="1:21">
      <c r="A10" s="2">
        <v>5</v>
      </c>
      <c r="B10" s="3">
        <v>1</v>
      </c>
      <c r="C10" s="3">
        <f>C$22*Populations!C10</f>
        <v>0</v>
      </c>
      <c r="D10" s="3">
        <f>D$22*Populations!D10</f>
        <v>0.18619957822343411</v>
      </c>
      <c r="E10" s="3">
        <f>E$22*Populations!E10</f>
        <v>0.28167779302811891</v>
      </c>
      <c r="F10" s="3">
        <f>F$22*Populations!F10</f>
        <v>9.3684798448965448E-2</v>
      </c>
      <c r="G10" s="3">
        <f>G$22*Populations!G10</f>
        <v>0.19219156916592506</v>
      </c>
      <c r="H10" s="3">
        <f>H$22*Populations!H10</f>
        <v>0.71253311798576269</v>
      </c>
      <c r="I10" s="3">
        <f>I$22*Populations!I10</f>
        <v>1.4672823529411765</v>
      </c>
      <c r="J10" s="3">
        <f>J$22*Populations!J10</f>
        <v>2.810757946210269</v>
      </c>
      <c r="K10" s="3">
        <f>K$22*Populations!K10</f>
        <v>4.8613070051716027</v>
      </c>
      <c r="L10" s="3">
        <f>L$22*Populations!L10</f>
        <v>8.8630490956072361</v>
      </c>
      <c r="M10" s="3">
        <f>M$22*Populations!M10</f>
        <v>14.030382006064233</v>
      </c>
      <c r="N10" s="3">
        <f>N$22*Populations!N10</f>
        <v>23.462283490803124</v>
      </c>
      <c r="O10" s="3">
        <f>O$22*Populations!O10</f>
        <v>34.545890681828496</v>
      </c>
      <c r="P10" s="3">
        <f>P$22*Populations!P10</f>
        <v>57.022595998336492</v>
      </c>
      <c r="Q10" s="3">
        <f>Q$22*Populations!Q10</f>
        <v>92.317043790886004</v>
      </c>
      <c r="R10" s="3">
        <f>R$22*Populations!R10</f>
        <v>142.35511408292322</v>
      </c>
      <c r="S10" s="3">
        <f>S$22*Populations!S10</f>
        <v>185.60050890585242</v>
      </c>
      <c r="T10" s="3">
        <f>T$22*Populations!T10</f>
        <v>328.14944615943341</v>
      </c>
      <c r="U10" s="13">
        <f>SUM(C10:T11)</f>
        <v>2239.2640115354138</v>
      </c>
    </row>
    <row r="11" spans="1:21">
      <c r="A11" s="2">
        <v>5</v>
      </c>
      <c r="B11" s="3">
        <v>2</v>
      </c>
      <c r="C11" s="3">
        <f>C$23*Populations!C11</f>
        <v>0</v>
      </c>
      <c r="D11" s="3">
        <f>D$23*Populations!D11</f>
        <v>0</v>
      </c>
      <c r="E11" s="3">
        <f>E$23*Populations!E11</f>
        <v>0</v>
      </c>
      <c r="F11" s="3">
        <f>F$23*Populations!F11</f>
        <v>0.18671398499487235</v>
      </c>
      <c r="G11" s="3">
        <f>G$23*Populations!G11</f>
        <v>0.38166159916318443</v>
      </c>
      <c r="H11" s="3">
        <f>H$23*Populations!H11</f>
        <v>0.71639003129557111</v>
      </c>
      <c r="I11" s="3">
        <f>I$23*Populations!I11</f>
        <v>1.2916694772344015</v>
      </c>
      <c r="J11" s="3">
        <f>J$23*Populations!J11</f>
        <v>2.6048613160224257</v>
      </c>
      <c r="K11" s="3">
        <f>K$23*Populations!K11</f>
        <v>5.0230150557982913</v>
      </c>
      <c r="L11" s="3">
        <f>L$23*Populations!L11</f>
        <v>8.18684670482196</v>
      </c>
      <c r="M11" s="3">
        <f>M$23*Populations!M11</f>
        <v>12.237841890508529</v>
      </c>
      <c r="N11" s="3">
        <f>N$23*Populations!N11</f>
        <v>16.617752989248931</v>
      </c>
      <c r="O11" s="3">
        <f>O$23*Populations!O11</f>
        <v>27.921284661845394</v>
      </c>
      <c r="P11" s="3">
        <f>P$23*Populations!P11</f>
        <v>47.59144226719846</v>
      </c>
      <c r="Q11" s="3">
        <f>Q$23*Populations!Q11</f>
        <v>80.468031574547439</v>
      </c>
      <c r="R11" s="3">
        <f>R$23*Populations!R11</f>
        <v>149.67920965803978</v>
      </c>
      <c r="S11" s="3">
        <f>S$23*Populations!S11</f>
        <v>247.82796485167864</v>
      </c>
      <c r="T11" s="3">
        <f>T$23*Populations!T11</f>
        <v>741.5773771001061</v>
      </c>
    </row>
    <row r="12" spans="1:21">
      <c r="A12" s="2">
        <v>6</v>
      </c>
      <c r="B12" s="3">
        <v>1</v>
      </c>
      <c r="C12" s="3">
        <f>C$22*Populations!C12</f>
        <v>0</v>
      </c>
      <c r="D12" s="3">
        <f>D$22*Populations!D12</f>
        <v>0.18460112563300066</v>
      </c>
      <c r="E12" s="3">
        <f>E$22*Populations!E12</f>
        <v>0.28381204234005702</v>
      </c>
      <c r="F12" s="3">
        <f>F$22*Populations!F12</f>
        <v>9.7722880969653397E-2</v>
      </c>
      <c r="G12" s="3">
        <f>G$22*Populations!G12</f>
        <v>0.19439727889670835</v>
      </c>
      <c r="H12" s="3">
        <f>H$22*Populations!H12</f>
        <v>0.66053442334603663</v>
      </c>
      <c r="I12" s="3">
        <f>I$22*Populations!I12</f>
        <v>1.3552823529411766</v>
      </c>
      <c r="J12" s="3">
        <f>J$22*Populations!J12</f>
        <v>2.6564125361191375</v>
      </c>
      <c r="K12" s="3">
        <f>K$22*Populations!K12</f>
        <v>4.875705218617771</v>
      </c>
      <c r="L12" s="3">
        <f>L$22*Populations!L12</f>
        <v>9.0791637303265222</v>
      </c>
      <c r="M12" s="3">
        <f>M$22*Populations!M12</f>
        <v>14.518055794992446</v>
      </c>
      <c r="N12" s="3">
        <f>N$22*Populations!N12</f>
        <v>24.435170073021556</v>
      </c>
      <c r="O12" s="3">
        <f>O$22*Populations!O12</f>
        <v>36.095612880639493</v>
      </c>
      <c r="P12" s="3">
        <f>P$22*Populations!P12</f>
        <v>60.446929439489857</v>
      </c>
      <c r="Q12" s="3">
        <f>Q$22*Populations!Q12</f>
        <v>95.00435499712755</v>
      </c>
      <c r="R12" s="3">
        <f>R$22*Populations!R12</f>
        <v>144.39034859678608</v>
      </c>
      <c r="S12" s="3">
        <f>S$22*Populations!S12</f>
        <v>188.264631043257</v>
      </c>
      <c r="T12" s="3">
        <f>T$22*Populations!T12</f>
        <v>330.58367272821602</v>
      </c>
      <c r="U12" s="13">
        <f>SUM(C12:T13)</f>
        <v>2225.1980975217125</v>
      </c>
    </row>
    <row r="13" spans="1:21">
      <c r="A13" s="2">
        <v>6</v>
      </c>
      <c r="B13" s="3">
        <v>2</v>
      </c>
      <c r="C13" s="3">
        <f>C$23*Populations!C13</f>
        <v>0</v>
      </c>
      <c r="D13" s="3">
        <f>D$23*Populations!D13</f>
        <v>0</v>
      </c>
      <c r="E13" s="3">
        <f>E$23*Populations!E13</f>
        <v>0</v>
      </c>
      <c r="F13" s="3">
        <f>F$23*Populations!F13</f>
        <v>0.19790036163437144</v>
      </c>
      <c r="G13" s="3">
        <f>G$23*Populations!G13</f>
        <v>0.37509281390067689</v>
      </c>
      <c r="H13" s="3">
        <f>H$23*Populations!H13</f>
        <v>0.644628685968333</v>
      </c>
      <c r="I13" s="3">
        <f>I$23*Populations!I13</f>
        <v>1.2346711635750423</v>
      </c>
      <c r="J13" s="3">
        <f>J$23*Populations!J13</f>
        <v>2.5643626438477427</v>
      </c>
      <c r="K13" s="3">
        <f>K$23*Populations!K13</f>
        <v>5.0797428547574652</v>
      </c>
      <c r="L13" s="3">
        <f>L$23*Populations!L13</f>
        <v>8.5495733232804412</v>
      </c>
      <c r="M13" s="3">
        <f>M$23*Populations!M13</f>
        <v>12.821873302862965</v>
      </c>
      <c r="N13" s="3">
        <f>N$23*Populations!N13</f>
        <v>16.904704735960891</v>
      </c>
      <c r="O13" s="3">
        <f>O$23*Populations!O13</f>
        <v>28.959262923115681</v>
      </c>
      <c r="P13" s="3">
        <f>P$23*Populations!P13</f>
        <v>49.837305224564624</v>
      </c>
      <c r="Q13" s="3">
        <f>Q$23*Populations!Q13</f>
        <v>83.016984984405639</v>
      </c>
      <c r="R13" s="3">
        <f>R$23*Populations!R13</f>
        <v>146.49483149924666</v>
      </c>
      <c r="S13" s="3">
        <f>S$23*Populations!S13</f>
        <v>239.6446842576367</v>
      </c>
      <c r="T13" s="3">
        <f>T$23*Populations!T13</f>
        <v>715.74607160423523</v>
      </c>
    </row>
    <row r="14" spans="1:21">
      <c r="A14" s="2">
        <v>7</v>
      </c>
      <c r="B14" s="3">
        <v>1</v>
      </c>
      <c r="C14" s="3">
        <f>C$22*Populations!C14</f>
        <v>0</v>
      </c>
      <c r="D14" s="3">
        <f>D$22*Populations!D14</f>
        <v>0.19041734388222492</v>
      </c>
      <c r="E14" s="3">
        <f>E$22*Populations!E14</f>
        <v>0.28941714154312692</v>
      </c>
      <c r="F14" s="3">
        <f>F$22*Populations!F14</f>
        <v>9.8788575243793614E-2</v>
      </c>
      <c r="G14" s="3">
        <f>G$22*Populations!G14</f>
        <v>0.19564208537843752</v>
      </c>
      <c r="H14" s="3">
        <f>H$22*Populations!H14</f>
        <v>0.64613121083227776</v>
      </c>
      <c r="I14" s="3">
        <f>I$22*Populations!I14</f>
        <v>1.3463058823529412</v>
      </c>
      <c r="J14" s="3">
        <f>J$22*Populations!J14</f>
        <v>2.7840853523005111</v>
      </c>
      <c r="K14" s="3">
        <f>K$22*Populations!K14</f>
        <v>5.1096027268453215</v>
      </c>
      <c r="L14" s="3">
        <f>L$22*Populations!L14</f>
        <v>9.4972985670660091</v>
      </c>
      <c r="M14" s="3">
        <f>M$22*Populations!M14</f>
        <v>14.760827899524394</v>
      </c>
      <c r="N14" s="3">
        <f>N$22*Populations!N14</f>
        <v>24.406593965132629</v>
      </c>
      <c r="O14" s="3">
        <f>O$22*Populations!O14</f>
        <v>36.009517202927775</v>
      </c>
      <c r="P14" s="3">
        <f>P$22*Populations!P14</f>
        <v>59.064434571943472</v>
      </c>
      <c r="Q14" s="3">
        <f>Q$22*Populations!Q14</f>
        <v>93.415679842849457</v>
      </c>
      <c r="R14" s="3">
        <f>R$22*Populations!R14</f>
        <v>138.7616531443841</v>
      </c>
      <c r="S14" s="3">
        <f>S$22*Populations!S14</f>
        <v>184.74418393311524</v>
      </c>
      <c r="T14" s="3">
        <f>T$22*Populations!T14</f>
        <v>328.54206334794674</v>
      </c>
      <c r="U14" s="13">
        <f>SUM(C14:T15)</f>
        <v>2175.0378834536596</v>
      </c>
    </row>
    <row r="15" spans="1:21">
      <c r="A15" s="2">
        <v>7</v>
      </c>
      <c r="B15" s="3">
        <v>2</v>
      </c>
      <c r="C15" s="3">
        <f>C$23*Populations!C15</f>
        <v>0</v>
      </c>
      <c r="D15" s="3">
        <f>D$23*Populations!D15</f>
        <v>0</v>
      </c>
      <c r="E15" s="3">
        <f>E$23*Populations!E15</f>
        <v>0</v>
      </c>
      <c r="F15" s="3">
        <f>F$23*Populations!F15</f>
        <v>0.1978598801748799</v>
      </c>
      <c r="G15" s="3">
        <f>G$23*Populations!G15</f>
        <v>0.3880135928328699</v>
      </c>
      <c r="H15" s="3">
        <f>H$23*Populations!H15</f>
        <v>0.64027024517594888</v>
      </c>
      <c r="I15" s="3">
        <f>I$23*Populations!I15</f>
        <v>1.2383249016301294</v>
      </c>
      <c r="J15" s="3">
        <f>J$23*Populations!J15</f>
        <v>2.6586382413691356</v>
      </c>
      <c r="K15" s="3">
        <f>K$23*Populations!K15</f>
        <v>5.3101271811426818</v>
      </c>
      <c r="L15" s="3">
        <f>L$23*Populations!L15</f>
        <v>8.663490866719215</v>
      </c>
      <c r="M15" s="3">
        <f>M$23*Populations!M15</f>
        <v>12.914841568503059</v>
      </c>
      <c r="N15" s="3">
        <f>N$23*Populations!N15</f>
        <v>17.085475561106655</v>
      </c>
      <c r="O15" s="3">
        <f>O$23*Populations!O15</f>
        <v>28.727866495443958</v>
      </c>
      <c r="P15" s="3">
        <f>P$23*Populations!P15</f>
        <v>48.408632050932695</v>
      </c>
      <c r="Q15" s="3">
        <f>Q$23*Populations!Q15</f>
        <v>78.149697758914499</v>
      </c>
      <c r="R15" s="3">
        <f>R$23*Populations!R15</f>
        <v>141.69810996891272</v>
      </c>
      <c r="S15" s="3">
        <f>S$23*Populations!S15</f>
        <v>235.85170383631069</v>
      </c>
      <c r="T15" s="3">
        <f>T$23*Populations!T15</f>
        <v>693.24218851122214</v>
      </c>
    </row>
    <row r="16" spans="1:21">
      <c r="A16" s="2">
        <v>8</v>
      </c>
      <c r="B16" s="3">
        <v>1</v>
      </c>
      <c r="C16" s="3">
        <f>C$22*Populations!C16</f>
        <v>0</v>
      </c>
      <c r="D16" s="3">
        <f>D$22*Populations!D16</f>
        <v>0.19701263986460166</v>
      </c>
      <c r="E16" s="3">
        <f>E$22*Populations!E16</f>
        <v>0.30966017289575232</v>
      </c>
      <c r="F16" s="3">
        <f>F$22*Populations!F16</f>
        <v>0.10081082642665007</v>
      </c>
      <c r="G16" s="3">
        <f>G$22*Populations!G16</f>
        <v>0.1933926982272427</v>
      </c>
      <c r="H16" s="3">
        <f>H$22*Populations!H16</f>
        <v>0.62452639206163951</v>
      </c>
      <c r="I16" s="3">
        <f>I$22*Populations!I16</f>
        <v>1.270129411764706</v>
      </c>
      <c r="J16" s="3">
        <f>J$22*Populations!J16</f>
        <v>2.8409868859746612</v>
      </c>
      <c r="K16" s="3">
        <f>K$22*Populations!K16</f>
        <v>5.2700399623883403</v>
      </c>
      <c r="L16" s="3">
        <f>L$22*Populations!L16</f>
        <v>9.6067653276955607</v>
      </c>
      <c r="M16" s="3">
        <f>M$22*Populations!M16</f>
        <v>14.980174625548875</v>
      </c>
      <c r="N16" s="3">
        <f>N$22*Populations!N16</f>
        <v>24.366327631289142</v>
      </c>
      <c r="O16" s="3">
        <f>O$22*Populations!O16</f>
        <v>35.402542675060133</v>
      </c>
      <c r="P16" s="3">
        <f>P$22*Populations!P16</f>
        <v>56.540495224012624</v>
      </c>
      <c r="Q16" s="3">
        <f>Q$22*Populations!Q16</f>
        <v>88.878866218194617</v>
      </c>
      <c r="R16" s="3">
        <f>R$22*Populations!R16</f>
        <v>136.36071242881152</v>
      </c>
      <c r="S16" s="3">
        <f>S$22*Populations!S16</f>
        <v>176.52980734278444</v>
      </c>
      <c r="T16" s="3">
        <f>T$22*Populations!T16</f>
        <v>315.58569612700717</v>
      </c>
      <c r="U16" s="13">
        <f>SUM(C16:T17)</f>
        <v>2096.4779671085662</v>
      </c>
    </row>
    <row r="17" spans="1:21">
      <c r="A17" s="2">
        <v>8</v>
      </c>
      <c r="B17" s="3">
        <v>2</v>
      </c>
      <c r="C17" s="3">
        <f>C$23*Populations!C17</f>
        <v>0</v>
      </c>
      <c r="D17" s="3">
        <f>D$23*Populations!D17</f>
        <v>0</v>
      </c>
      <c r="E17" s="3">
        <f>E$23*Populations!E17</f>
        <v>0</v>
      </c>
      <c r="F17" s="3">
        <f>F$23*Populations!F17</f>
        <v>0.19912829923894856</v>
      </c>
      <c r="G17" s="3">
        <f>G$23*Populations!G17</f>
        <v>0.36863242443458039</v>
      </c>
      <c r="H17" s="3">
        <f>H$23*Populations!H17</f>
        <v>0.60200007646387355</v>
      </c>
      <c r="I17" s="3">
        <f>I$23*Populations!I17</f>
        <v>1.188999437886453</v>
      </c>
      <c r="J17" s="3">
        <f>J$23*Populations!J17</f>
        <v>2.6788875774564769</v>
      </c>
      <c r="K17" s="3">
        <f>K$23*Populations!K17</f>
        <v>5.4629449252775997</v>
      </c>
      <c r="L17" s="3">
        <f>L$23*Populations!L17</f>
        <v>8.8567805613626227</v>
      </c>
      <c r="M17" s="3">
        <f>M$23*Populations!M17</f>
        <v>13.138322976291747</v>
      </c>
      <c r="N17" s="3">
        <f>N$23*Populations!N17</f>
        <v>16.924887886341246</v>
      </c>
      <c r="O17" s="3">
        <f>O$23*Populations!O17</f>
        <v>28.2700321349792</v>
      </c>
      <c r="P17" s="3">
        <f>P$23*Populations!P17</f>
        <v>47.546355934302774</v>
      </c>
      <c r="Q17" s="3">
        <f>Q$23*Populations!Q17</f>
        <v>76.438257612295416</v>
      </c>
      <c r="R17" s="3">
        <f>R$23*Populations!R17</f>
        <v>133.62295691644576</v>
      </c>
      <c r="S17" s="3">
        <f>S$23*Populations!S17</f>
        <v>227.25029941629583</v>
      </c>
      <c r="T17" s="3">
        <f>T$23*Populations!T17</f>
        <v>664.87153433948595</v>
      </c>
    </row>
    <row r="18" spans="1:21">
      <c r="A18" s="2">
        <v>9</v>
      </c>
      <c r="B18" s="3">
        <v>1</v>
      </c>
      <c r="C18" s="3">
        <f>C$22*Populations!C18</f>
        <v>0</v>
      </c>
      <c r="D18" s="3">
        <f>D$22*Populations!D18</f>
        <v>0.2079331605034454</v>
      </c>
      <c r="E18" s="3">
        <f>E$22*Populations!E18</f>
        <v>0.31610603697928269</v>
      </c>
      <c r="F18" s="3">
        <f>F$22*Populations!F18</f>
        <v>0.10281381807443168</v>
      </c>
      <c r="G18" s="3">
        <f>G$22*Populations!G18</f>
        <v>0.18639339160629173</v>
      </c>
      <c r="H18" s="3">
        <f>H$22*Populations!H18</f>
        <v>0.60632878485339592</v>
      </c>
      <c r="I18" s="3">
        <f>I$22*Populations!I18</f>
        <v>1.2264823529411766</v>
      </c>
      <c r="J18" s="3">
        <f>J$22*Populations!J18</f>
        <v>2.8500555679039787</v>
      </c>
      <c r="K18" s="3">
        <f>K$22*Populations!K18</f>
        <v>5.3987423601316404</v>
      </c>
      <c r="L18" s="3">
        <f>L$22*Populations!L18</f>
        <v>9.2962179938924123</v>
      </c>
      <c r="M18" s="3">
        <f>M$22*Populations!M18</f>
        <v>14.620275628479583</v>
      </c>
      <c r="N18" s="3">
        <f>N$22*Populations!N18</f>
        <v>23.894821851121865</v>
      </c>
      <c r="O18" s="3">
        <f>O$22*Populations!O18</f>
        <v>35.174389129124073</v>
      </c>
      <c r="P18" s="3">
        <f>P$22*Populations!P18</f>
        <v>56.458963475413732</v>
      </c>
      <c r="Q18" s="3">
        <f>Q$22*Populations!Q18</f>
        <v>87.55101832805174</v>
      </c>
      <c r="R18" s="3">
        <f>R$22*Populations!R18</f>
        <v>131.39982830127079</v>
      </c>
      <c r="S18" s="3">
        <f>S$22*Populations!S18</f>
        <v>181.60432569974554</v>
      </c>
      <c r="T18" s="3">
        <f>T$22*Populations!T18</f>
        <v>317.78435238268179</v>
      </c>
      <c r="U18" s="13">
        <f>SUM(C18:T19)</f>
        <v>2106.4025063922372</v>
      </c>
    </row>
    <row r="19" spans="1:21">
      <c r="A19" s="2">
        <v>9</v>
      </c>
      <c r="B19" s="3">
        <v>2</v>
      </c>
      <c r="C19" s="3">
        <f>C$23*Populations!C19</f>
        <v>0</v>
      </c>
      <c r="D19" s="3">
        <f>D$23*Populations!D19</f>
        <v>0</v>
      </c>
      <c r="E19" s="3">
        <f>E$23*Populations!E19</f>
        <v>0</v>
      </c>
      <c r="F19" s="3">
        <f>F$23*Populations!F19</f>
        <v>0.20281211205267985</v>
      </c>
      <c r="G19" s="3">
        <f>G$23*Populations!G19</f>
        <v>0.36512040063086354</v>
      </c>
      <c r="H19" s="3">
        <f>H$23*Populations!H19</f>
        <v>0.58441338554723554</v>
      </c>
      <c r="I19" s="3">
        <f>I$23*Populations!I19</f>
        <v>1.1834457560427207</v>
      </c>
      <c r="J19" s="3">
        <f>J$23*Populations!J19</f>
        <v>2.8269401003245798</v>
      </c>
      <c r="K19" s="3">
        <f>K$23*Populations!K19</f>
        <v>5.5917401831185813</v>
      </c>
      <c r="L19" s="3">
        <f>L$23*Populations!L19</f>
        <v>8.7794646835052603</v>
      </c>
      <c r="M19" s="3">
        <f>M$23*Populations!M19</f>
        <v>12.891599502093037</v>
      </c>
      <c r="N19" s="3">
        <f>N$23*Populations!N19</f>
        <v>17.128474446699578</v>
      </c>
      <c r="O19" s="3">
        <f>O$23*Populations!O19</f>
        <v>28.41878698133959</v>
      </c>
      <c r="P19" s="3">
        <f>P$23*Populations!P19</f>
        <v>48.510076299947983</v>
      </c>
      <c r="Q19" s="3">
        <f>Q$23*Populations!Q19</f>
        <v>76.802393813703731</v>
      </c>
      <c r="R19" s="3">
        <f>R$23*Populations!R19</f>
        <v>136.41768542711651</v>
      </c>
      <c r="S19" s="3">
        <f>S$23*Populations!S19</f>
        <v>227.36976336657381</v>
      </c>
      <c r="T19" s="3">
        <f>T$23*Populations!T19</f>
        <v>670.65074167076546</v>
      </c>
    </row>
    <row r="20" spans="1:21">
      <c r="A20" s="2">
        <v>10</v>
      </c>
      <c r="B20" s="3">
        <v>1</v>
      </c>
      <c r="C20" s="3">
        <f>C$22*Populations!C20</f>
        <v>0</v>
      </c>
      <c r="D20" s="3">
        <f>D$22*Populations!D20</f>
        <v>0.20128413502223058</v>
      </c>
      <c r="E20" s="3">
        <f>E$22*Populations!E20</f>
        <v>0.3168174534165954</v>
      </c>
      <c r="F20" s="3">
        <f>F$22*Populations!F20</f>
        <v>0.11100554032625654</v>
      </c>
      <c r="G20" s="3">
        <f>G$22*Populations!G20</f>
        <v>0.22926277974022852</v>
      </c>
      <c r="H20" s="3">
        <f>H$22*Populations!H20</f>
        <v>0.667697311289707</v>
      </c>
      <c r="I20" s="3">
        <f>I$22*Populations!I20</f>
        <v>1.2353764705882353</v>
      </c>
      <c r="J20" s="3">
        <f>J$22*Populations!J20</f>
        <v>2.7447877306068014</v>
      </c>
      <c r="K20" s="3">
        <f>K$22*Populations!K20</f>
        <v>5.2494710860366709</v>
      </c>
      <c r="L20" s="3">
        <f>L$22*Populations!L20</f>
        <v>9.224806201550388</v>
      </c>
      <c r="M20" s="3">
        <f>M$22*Populations!M20</f>
        <v>13.886280435245562</v>
      </c>
      <c r="N20" s="3">
        <f>N$22*Populations!N20</f>
        <v>22.912842870938775</v>
      </c>
      <c r="O20" s="3">
        <f>O$22*Populations!O20</f>
        <v>32.823977127594056</v>
      </c>
      <c r="P20" s="3">
        <f>P$22*Populations!P20</f>
        <v>53.28985985596124</v>
      </c>
      <c r="Q20" s="3">
        <f>Q$22*Populations!Q20</f>
        <v>82.705954300328017</v>
      </c>
      <c r="R20" s="3">
        <f>R$22*Populations!R20</f>
        <v>129.52359648380349</v>
      </c>
      <c r="S20" s="3">
        <f>S$22*Populations!S20</f>
        <v>181.19202108324245</v>
      </c>
      <c r="T20" s="3">
        <f>T$22*Populations!T20</f>
        <v>333.09642273470126</v>
      </c>
      <c r="U20" s="13">
        <f>SUM(C20:T21)</f>
        <v>2112.1813429526346</v>
      </c>
    </row>
    <row r="21" spans="1:21">
      <c r="A21" s="2">
        <v>10</v>
      </c>
      <c r="B21" s="3">
        <v>2</v>
      </c>
      <c r="C21" s="3">
        <f>C$23*Populations!C21</f>
        <v>0</v>
      </c>
      <c r="D21" s="3">
        <f>D$23*Populations!D21</f>
        <v>0</v>
      </c>
      <c r="E21" s="3">
        <f>E$23*Populations!E21</f>
        <v>0</v>
      </c>
      <c r="F21" s="3">
        <f>F$23*Populations!F21</f>
        <v>0.2200572137960814</v>
      </c>
      <c r="G21" s="3">
        <f>G$23*Populations!G21</f>
        <v>0.4613325095252806</v>
      </c>
      <c r="H21" s="3">
        <f>H$23*Populations!H21</f>
        <v>0.60861420152600043</v>
      </c>
      <c r="I21" s="3">
        <f>I$23*Populations!I21</f>
        <v>1.1186284429454751</v>
      </c>
      <c r="J21" s="3">
        <f>J$23*Populations!J21</f>
        <v>2.6941575686043082</v>
      </c>
      <c r="K21" s="3">
        <f>K$23*Populations!K21</f>
        <v>5.3437007764450506</v>
      </c>
      <c r="L21" s="3">
        <f>L$23*Populations!L21</f>
        <v>8.4808937934816129</v>
      </c>
      <c r="M21" s="3">
        <f>M$23*Populations!M21</f>
        <v>12.401132305799463</v>
      </c>
      <c r="N21" s="3">
        <f>N$23*Populations!N21</f>
        <v>15.913097782491427</v>
      </c>
      <c r="O21" s="3">
        <f>O$23*Populations!O21</f>
        <v>26.27671719374996</v>
      </c>
      <c r="P21" s="3">
        <f>P$23*Populations!P21</f>
        <v>45.15678029083162</v>
      </c>
      <c r="Q21" s="3">
        <f>Q$23*Populations!Q21</f>
        <v>72.523793447156038</v>
      </c>
      <c r="R21" s="3">
        <f>R$23*Populations!R21</f>
        <v>134.50974577079319</v>
      </c>
      <c r="S21" s="3">
        <f>S$23*Populations!S21</f>
        <v>226.53351571462792</v>
      </c>
      <c r="T21" s="3">
        <f>T$23*Populations!T21</f>
        <v>690.52771234046963</v>
      </c>
    </row>
    <row r="22" spans="1:21">
      <c r="A22" s="2" t="s">
        <v>22</v>
      </c>
      <c r="B22" s="3">
        <v>1</v>
      </c>
      <c r="C22" s="14">
        <f>Deaths!C22/Populations!C22</f>
        <v>0</v>
      </c>
      <c r="D22" s="14">
        <f>Deaths!D22/Populations!D22</f>
        <v>1.3432374709524896E-5</v>
      </c>
      <c r="E22" s="14">
        <f>Deaths!E22/Populations!E22</f>
        <v>2.1558073857961037E-5</v>
      </c>
      <c r="F22" s="14">
        <f>Deaths!F22/Populations!F22</f>
        <v>6.4198450249410983E-6</v>
      </c>
      <c r="G22" s="14">
        <f>Deaths!G22/Populations!G22</f>
        <v>1.0919355102887623E-5</v>
      </c>
      <c r="H22" s="14">
        <f>Deaths!H22/Populations!H22</f>
        <v>3.8718313209029111E-5</v>
      </c>
      <c r="I22" s="14">
        <f>Deaths!I22/Populations!I22</f>
        <v>8.2352941176470595E-5</v>
      </c>
      <c r="J22" s="14">
        <f>Deaths!J22/Populations!J22</f>
        <v>1.7781729273171816E-4</v>
      </c>
      <c r="K22" s="14">
        <f>Deaths!K22/Populations!K22</f>
        <v>2.938410907381288E-4</v>
      </c>
      <c r="L22" s="14">
        <f>Deaths!L22/Populations!L22</f>
        <v>4.6981442330279542E-4</v>
      </c>
      <c r="M22" s="14">
        <f>Deaths!M22/Populations!M22</f>
        <v>7.0985995477178005E-4</v>
      </c>
      <c r="N22" s="14">
        <f>Deaths!N22/Populations!N22</f>
        <v>1.2989139949511777E-3</v>
      </c>
      <c r="O22" s="14">
        <f>Deaths!O22/Populations!O22</f>
        <v>2.1523919427930529E-3</v>
      </c>
      <c r="P22" s="14">
        <f>Deaths!P22/Populations!P22</f>
        <v>3.5448586347343338E-3</v>
      </c>
      <c r="Q22" s="14">
        <f>Deaths!Q22/Populations!Q22</f>
        <v>7.9038564889457198E-3</v>
      </c>
      <c r="R22" s="14">
        <f>Deaths!R22/Populations!R22</f>
        <v>1.5900269639553582E-2</v>
      </c>
      <c r="S22" s="14">
        <f>Deaths!S22/Populations!S22</f>
        <v>3.1715739731006908E-2</v>
      </c>
      <c r="T22" s="14">
        <f>Deaths!T22/Populations!T22</f>
        <v>7.8523437702664137E-2</v>
      </c>
      <c r="U22" s="13"/>
    </row>
    <row r="23" spans="1:21">
      <c r="A23" s="2" t="s">
        <v>22</v>
      </c>
      <c r="B23" s="3">
        <v>2</v>
      </c>
      <c r="C23" s="14">
        <f>Deaths!C23/Populations!C23</f>
        <v>0</v>
      </c>
      <c r="D23" s="14">
        <f>Deaths!D23/Populations!D23</f>
        <v>0</v>
      </c>
      <c r="E23" s="14">
        <f>Deaths!E23/Populations!E23</f>
        <v>0</v>
      </c>
      <c r="F23" s="14">
        <f>Deaths!F23/Populations!F23</f>
        <v>1.3493819830517622E-5</v>
      </c>
      <c r="G23" s="14">
        <f>Deaths!G23/Populations!G23</f>
        <v>2.1679159282203035E-5</v>
      </c>
      <c r="H23" s="14">
        <f>Deaths!H23/Populations!H23</f>
        <v>3.8231936775299984E-5</v>
      </c>
      <c r="I23" s="14">
        <f>Deaths!I23/Populations!I23</f>
        <v>7.3074761101742555E-5</v>
      </c>
      <c r="J23" s="14">
        <f>Deaths!J23/Populations!J23</f>
        <v>1.6597816465033934E-4</v>
      </c>
      <c r="K23" s="14">
        <f>Deaths!K23/Populations!K23</f>
        <v>2.8942754571007151E-4</v>
      </c>
      <c r="L23" s="14">
        <f>Deaths!L23/Populations!L23</f>
        <v>4.1125466945405941E-4</v>
      </c>
      <c r="M23" s="14">
        <f>Deaths!M23/Populations!M23</f>
        <v>5.959504207698334E-4</v>
      </c>
      <c r="N23" s="14">
        <f>Deaths!N23/Populations!N23</f>
        <v>8.7752827740660781E-4</v>
      </c>
      <c r="O23" s="14">
        <f>Deaths!O23/Populations!O23</f>
        <v>1.6528316262265669E-3</v>
      </c>
      <c r="P23" s="14">
        <f>Deaths!P23/Populations!P23</f>
        <v>2.8178958059801324E-3</v>
      </c>
      <c r="Q23" s="14">
        <f>Deaths!Q23/Populations!Q23</f>
        <v>6.0689366901385804E-3</v>
      </c>
      <c r="R23" s="14">
        <f>Deaths!R23/Populations!R23</f>
        <v>1.3436194762840196E-2</v>
      </c>
      <c r="S23" s="14">
        <f>Deaths!S23/Populations!S23</f>
        <v>2.98659875694961E-2</v>
      </c>
      <c r="T23" s="14">
        <f>Deaths!T23/Populations!T23</f>
        <v>8.7563747443630435E-2</v>
      </c>
    </row>
  </sheetData>
  <phoneticPr fontId="0"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sheetPr codeName="Sheet4"/>
  <dimension ref="A1:J13"/>
  <sheetViews>
    <sheetView workbookViewId="0">
      <pane xSplit="1" ySplit="2" topLeftCell="B3" activePane="bottomRight" state="frozen"/>
      <selection pane="topRight"/>
      <selection pane="bottomLeft"/>
      <selection pane="bottomRight"/>
    </sheetView>
  </sheetViews>
  <sheetFormatPr defaultRowHeight="12.75"/>
  <cols>
    <col min="1" max="1" width="9" style="11"/>
    <col min="2" max="10" width="10.75" style="11" customWidth="1"/>
    <col min="11" max="16384" width="9" style="11"/>
  </cols>
  <sheetData>
    <row r="1" spans="1:10" s="4" customFormat="1">
      <c r="B1" s="35" t="s">
        <v>24</v>
      </c>
      <c r="C1" s="35"/>
      <c r="D1" s="35"/>
      <c r="E1" s="35" t="s">
        <v>25</v>
      </c>
      <c r="F1" s="35"/>
      <c r="G1" s="35"/>
      <c r="H1" s="35" t="s">
        <v>26</v>
      </c>
      <c r="I1" s="35"/>
      <c r="J1" s="35"/>
    </row>
    <row r="2" spans="1:10" s="6" customFormat="1">
      <c r="A2" s="5" t="s">
        <v>27</v>
      </c>
      <c r="B2" s="6" t="s">
        <v>28</v>
      </c>
      <c r="C2" s="7" t="s">
        <v>29</v>
      </c>
      <c r="D2" s="7" t="s">
        <v>30</v>
      </c>
      <c r="E2" s="6" t="s">
        <v>28</v>
      </c>
      <c r="F2" s="7" t="s">
        <v>29</v>
      </c>
      <c r="G2" s="7" t="s">
        <v>30</v>
      </c>
      <c r="H2" s="6" t="s">
        <v>28</v>
      </c>
      <c r="I2" s="7" t="s">
        <v>29</v>
      </c>
      <c r="J2" s="7" t="s">
        <v>30</v>
      </c>
    </row>
    <row r="3" spans="1:10">
      <c r="A3" s="8">
        <v>1</v>
      </c>
      <c r="B3" s="9">
        <f>SUM(Deaths!C2:T3)</f>
        <v>2104</v>
      </c>
      <c r="C3" s="10">
        <f>B3/Populations!U2*100000</f>
        <v>391.96107215511529</v>
      </c>
      <c r="D3" s="10">
        <f>B3/Expected_Deaths!U2*100</f>
        <v>124.14570784713899</v>
      </c>
      <c r="E3" s="9">
        <f>SUM(Deaths!C2:O3)</f>
        <v>284</v>
      </c>
      <c r="F3" s="10">
        <f>E3/SUM(Populations!C2:O3)*100000</f>
        <v>62.237572208732544</v>
      </c>
      <c r="G3" s="10">
        <f>E3/SUM(Expected_Deaths!C2:O3)*100</f>
        <v>189.51555720426128</v>
      </c>
      <c r="H3" s="9">
        <f>SUM(Deaths!P2:T3)</f>
        <v>1820</v>
      </c>
      <c r="I3" s="10">
        <f>H3/SUM(Populations!P2:T3)*100000</f>
        <v>2261.6562282533055</v>
      </c>
      <c r="J3" s="10">
        <f>H3/SUM(Expected_Deaths!P2:T3)*100</f>
        <v>117.80492310930329</v>
      </c>
    </row>
    <row r="4" spans="1:10">
      <c r="A4" s="8">
        <v>2</v>
      </c>
      <c r="B4" s="9">
        <f>SUM(Deaths!C4:T5)</f>
        <v>2219</v>
      </c>
      <c r="C4" s="10">
        <f>B4/Populations!U4*100000</f>
        <v>413.49572528529154</v>
      </c>
      <c r="D4" s="10">
        <f>B4/Expected_Deaths!U4*100</f>
        <v>115.33651043317563</v>
      </c>
      <c r="E4" s="9">
        <f>SUM(Deaths!C4:O5)</f>
        <v>250</v>
      </c>
      <c r="F4" s="10">
        <f>E4/SUM(Populations!C4:O5)*100000</f>
        <v>55.912776069331841</v>
      </c>
      <c r="G4" s="10">
        <f>E4/SUM(Expected_Deaths!C4:O5)*100</f>
        <v>162.58734870897936</v>
      </c>
      <c r="H4" s="9">
        <f>SUM(Deaths!P4:T5)</f>
        <v>1969</v>
      </c>
      <c r="I4" s="10">
        <f>H4/SUM(Populations!P4:T5)*100000</f>
        <v>2199.5330600207776</v>
      </c>
      <c r="J4" s="10">
        <f>H4/SUM(Expected_Deaths!P4:T5)*100</f>
        <v>111.23213267725068</v>
      </c>
    </row>
    <row r="5" spans="1:10">
      <c r="A5" s="8">
        <v>3</v>
      </c>
      <c r="B5" s="9">
        <f>SUM(Deaths!C6:T7)</f>
        <v>2268</v>
      </c>
      <c r="C5" s="10">
        <f>B5/Populations!U6*100000</f>
        <v>422.99306761361407</v>
      </c>
      <c r="D5" s="10">
        <f>B5/Expected_Deaths!U6*100</f>
        <v>105.3339778449206</v>
      </c>
      <c r="E5" s="9">
        <f>SUM(Deaths!C6:O7)</f>
        <v>208</v>
      </c>
      <c r="F5" s="10">
        <f>E5/SUM(Populations!C6:O7)*100000</f>
        <v>47.646099433744439</v>
      </c>
      <c r="G5" s="10">
        <f>E5/SUM(Expected_Deaths!C6:O7)*100</f>
        <v>131.52652104941356</v>
      </c>
      <c r="H5" s="9">
        <f>SUM(Deaths!P6:T7)</f>
        <v>2060</v>
      </c>
      <c r="I5" s="10">
        <f>H5/SUM(Populations!P6:T7)*100000</f>
        <v>2067.7125678781854</v>
      </c>
      <c r="J5" s="10">
        <f>H5/SUM(Expected_Deaths!P6:T7)*100</f>
        <v>103.25771205390933</v>
      </c>
    </row>
    <row r="6" spans="1:10">
      <c r="A6" s="8">
        <v>4</v>
      </c>
      <c r="B6" s="9">
        <f>SUM(Deaths!C8:T9)</f>
        <v>2172</v>
      </c>
      <c r="C6" s="10">
        <f>B6/Populations!U8*100000</f>
        <v>404.44667895648286</v>
      </c>
      <c r="D6" s="10">
        <f>B6/Expected_Deaths!U8*100</f>
        <v>101.13762828017103</v>
      </c>
      <c r="E6" s="9">
        <f>SUM(Deaths!C8:O9)</f>
        <v>201</v>
      </c>
      <c r="F6" s="10">
        <f>E6/SUM(Populations!C8:O9)*100000</f>
        <v>46.078195385303118</v>
      </c>
      <c r="G6" s="10">
        <f>E6/SUM(Expected_Deaths!C8:O9)*100</f>
        <v>123.45956853115577</v>
      </c>
      <c r="H6" s="9">
        <f>SUM(Deaths!P8:T9)</f>
        <v>1971</v>
      </c>
      <c r="I6" s="10">
        <f>H6/SUM(Populations!P8:T9)*100000</f>
        <v>1955.0662103853592</v>
      </c>
      <c r="J6" s="10">
        <f>H6/SUM(Expected_Deaths!P8:T9)*100</f>
        <v>99.306601322129339</v>
      </c>
    </row>
    <row r="7" spans="1:10">
      <c r="A7" s="8">
        <v>5</v>
      </c>
      <c r="B7" s="9">
        <f>SUM(Deaths!C10:T11)</f>
        <v>2255</v>
      </c>
      <c r="C7" s="10">
        <f>B7/Populations!U10*100000</f>
        <v>421.56072811295957</v>
      </c>
      <c r="D7" s="10">
        <f>B7/Expected_Deaths!U10*100</f>
        <v>100.70273037853165</v>
      </c>
      <c r="E7" s="9">
        <f>SUM(Deaths!C10:O11)</f>
        <v>156</v>
      </c>
      <c r="F7" s="10">
        <f>E7/SUM(Populations!C10:O11)*100000</f>
        <v>36.26962279592292</v>
      </c>
      <c r="G7" s="10">
        <f>E7/SUM(Expected_Deaths!C10:O11)*100</f>
        <v>93.595164604385531</v>
      </c>
      <c r="H7" s="9">
        <f>SUM(Deaths!P10:T11)</f>
        <v>2099</v>
      </c>
      <c r="I7" s="10">
        <f>H7/SUM(Populations!P10:T11)*100000</f>
        <v>2002.7670435570824</v>
      </c>
      <c r="J7" s="10">
        <f>H7/SUM(Expected_Deaths!P10:T11)*100</f>
        <v>101.27431290022835</v>
      </c>
    </row>
    <row r="8" spans="1:10">
      <c r="A8" s="8">
        <v>6</v>
      </c>
      <c r="B8" s="9">
        <f>SUM(Deaths!C12:T13)</f>
        <v>2111</v>
      </c>
      <c r="C8" s="10">
        <f>B8/Populations!U12*100000</f>
        <v>393.01984834013808</v>
      </c>
      <c r="D8" s="10">
        <f>B8/Expected_Deaths!U12*100</f>
        <v>94.867958153977426</v>
      </c>
      <c r="E8" s="9">
        <f>SUM(Deaths!C12:O13)</f>
        <v>134</v>
      </c>
      <c r="F8" s="10">
        <f>E8/SUM(Populations!C12:O13)*100000</f>
        <v>31.136867445243261</v>
      </c>
      <c r="G8" s="10">
        <f>E8/SUM(Expected_Deaths!C12:O13)*100</f>
        <v>78.012073908615292</v>
      </c>
      <c r="H8" s="9">
        <f>SUM(Deaths!P12:T13)</f>
        <v>1977</v>
      </c>
      <c r="I8" s="10">
        <f>H8/SUM(Populations!P12:T13)*100000</f>
        <v>1851.7304360043083</v>
      </c>
      <c r="J8" s="10">
        <f>H8/SUM(Expected_Deaths!P12:T13)*100</f>
        <v>96.277943670637242</v>
      </c>
    </row>
    <row r="9" spans="1:10">
      <c r="A9" s="8">
        <v>7</v>
      </c>
      <c r="B9" s="9">
        <f>SUM(Deaths!C14:T15)</f>
        <v>2159</v>
      </c>
      <c r="C9" s="10">
        <f>B9/Populations!U14*100000</f>
        <v>399.45013163907765</v>
      </c>
      <c r="D9" s="10">
        <f>B9/Expected_Deaths!U14*100</f>
        <v>99.262638891227326</v>
      </c>
      <c r="E9" s="9">
        <f>SUM(Deaths!C14:O15)</f>
        <v>119</v>
      </c>
      <c r="F9" s="10">
        <f>E9/SUM(Populations!C14:O15)*100000</f>
        <v>27.23984800622625</v>
      </c>
      <c r="G9" s="10">
        <f>E9/SUM(Expected_Deaths!C14:O15)*100</f>
        <v>68.722752678912386</v>
      </c>
      <c r="H9" s="9">
        <f>SUM(Deaths!P14:T15)</f>
        <v>2040</v>
      </c>
      <c r="I9" s="10">
        <f>H9/SUM(Populations!P14:T15)*100000</f>
        <v>1968.4849420551368</v>
      </c>
      <c r="J9" s="10">
        <f>H9/SUM(Expected_Deaths!P14:T15)*100</f>
        <v>101.9042941890667</v>
      </c>
    </row>
    <row r="10" spans="1:10">
      <c r="A10" s="8">
        <v>8</v>
      </c>
      <c r="B10" s="9">
        <f>SUM(Deaths!C16:T17)</f>
        <v>2039</v>
      </c>
      <c r="C10" s="10">
        <f>B10/Populations!U16*100000</f>
        <v>378.99698698324721</v>
      </c>
      <c r="D10" s="10">
        <f>B10/Expected_Deaths!U16*100</f>
        <v>97.258355775241512</v>
      </c>
      <c r="E10" s="9">
        <f>SUM(Deaths!C16:O17)</f>
        <v>125</v>
      </c>
      <c r="F10" s="10">
        <f>E10/SUM(Populations!C16:O17)*100000</f>
        <v>28.536988503018069</v>
      </c>
      <c r="G10" s="10">
        <f>E10/SUM(Expected_Deaths!C16:O17)*100</f>
        <v>72.315788820792932</v>
      </c>
      <c r="H10" s="9">
        <f>SUM(Deaths!P16:T17)</f>
        <v>1914</v>
      </c>
      <c r="I10" s="10">
        <f>H10/SUM(Populations!P16:T17)*100000</f>
        <v>1914.5552210140943</v>
      </c>
      <c r="J10" s="10">
        <f>H10/SUM(Expected_Deaths!P16:T17)*100</f>
        <v>99.499643555687641</v>
      </c>
    </row>
    <row r="11" spans="1:10">
      <c r="A11" s="8">
        <v>9</v>
      </c>
      <c r="B11" s="9">
        <f>SUM(Deaths!C18:T19)</f>
        <v>1882</v>
      </c>
      <c r="C11" s="10">
        <f>B11/Populations!U18*100000</f>
        <v>348.79884944566555</v>
      </c>
      <c r="D11" s="10">
        <f>B11/Expected_Deaths!U18*100</f>
        <v>89.346646440495121</v>
      </c>
      <c r="E11" s="9">
        <f>SUM(Deaths!C18:O19)</f>
        <v>98</v>
      </c>
      <c r="F11" s="10">
        <f>E11/SUM(Populations!C18:O19)*100000</f>
        <v>22.311772875258978</v>
      </c>
      <c r="G11" s="10">
        <f>E11/SUM(Expected_Deaths!C18:O19)*100</f>
        <v>57.025362409691262</v>
      </c>
      <c r="H11" s="9">
        <f>SUM(Deaths!P18:T19)</f>
        <v>1784</v>
      </c>
      <c r="I11" s="10">
        <f>H11/SUM(Populations!P18:T19)*100000</f>
        <v>1778.0258332004466</v>
      </c>
      <c r="J11" s="10">
        <f>H11/SUM(Expected_Deaths!P18:T19)*100</f>
        <v>92.217869012975996</v>
      </c>
    </row>
    <row r="12" spans="1:10">
      <c r="A12" s="8">
        <v>10</v>
      </c>
      <c r="B12" s="9">
        <f>SUM(Deaths!C20:T21)</f>
        <v>1665</v>
      </c>
      <c r="C12" s="10">
        <f>B12/Populations!U20*100000</f>
        <v>310.48314160455448</v>
      </c>
      <c r="D12" s="10">
        <f>B12/Expected_Deaths!U20*100</f>
        <v>78.828458813696528</v>
      </c>
      <c r="E12" s="9">
        <f>SUM(Deaths!C20:O21)</f>
        <v>69</v>
      </c>
      <c r="F12" s="10">
        <f>E12/SUM(Populations!C20:O21)*100000</f>
        <v>15.710167893881231</v>
      </c>
      <c r="G12" s="10">
        <f>E12/SUM(Expected_Deaths!C20:O21)*100</f>
        <v>42.299643816342964</v>
      </c>
      <c r="H12" s="9">
        <f>SUM(Deaths!P20:T21)</f>
        <v>1596</v>
      </c>
      <c r="I12" s="10">
        <f>H12/SUM(Populations!P20:T21)*100000</f>
        <v>1644.4284168770287</v>
      </c>
      <c r="J12" s="10">
        <f>H12/SUM(Expected_Deaths!P20:T21)*100</f>
        <v>81.885652040381217</v>
      </c>
    </row>
    <row r="13" spans="1:10">
      <c r="D13" s="11">
        <f>D3/D12</f>
        <v>1.5748843719061592</v>
      </c>
      <c r="G13" s="11">
        <f>G3/G12</f>
        <v>4.4803109460472506</v>
      </c>
      <c r="J13" s="11">
        <f>J3/J12</f>
        <v>1.4386515851544881</v>
      </c>
    </row>
  </sheetData>
  <mergeCells count="3">
    <mergeCell ref="B1:D1"/>
    <mergeCell ref="E1:G1"/>
    <mergeCell ref="H1:J1"/>
  </mergeCells>
  <phoneticPr fontId="0" type="noConversion"/>
  <pageMargins left="0.75" right="0.75" top="1" bottom="1" header="0.5" footer="0.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sheetPr codeName="Sheet5">
    <pageSetUpPr fitToPage="1"/>
  </sheetPr>
  <dimension ref="B1:M23"/>
  <sheetViews>
    <sheetView tabSelected="1" workbookViewId="0"/>
  </sheetViews>
  <sheetFormatPr defaultRowHeight="12"/>
  <cols>
    <col min="1" max="2" width="3.125" customWidth="1"/>
    <col min="3" max="12" width="9.875" customWidth="1"/>
    <col min="13" max="13" width="3.125" customWidth="1"/>
  </cols>
  <sheetData>
    <row r="1" spans="2:13" ht="12.75" thickBot="1"/>
    <row r="2" spans="2:13">
      <c r="B2" s="15"/>
      <c r="C2" s="16"/>
      <c r="D2" s="16"/>
      <c r="E2" s="16"/>
      <c r="F2" s="16"/>
      <c r="G2" s="16"/>
      <c r="H2" s="16"/>
      <c r="I2" s="16"/>
      <c r="J2" s="16"/>
      <c r="K2" s="16"/>
      <c r="L2" s="16"/>
      <c r="M2" s="17"/>
    </row>
    <row r="3" spans="2:13" s="21" customFormat="1" ht="21" customHeight="1">
      <c r="B3" s="18"/>
      <c r="C3" s="19" t="s">
        <v>31</v>
      </c>
      <c r="D3" s="19"/>
      <c r="E3" s="19"/>
      <c r="F3" s="19"/>
      <c r="G3" s="19"/>
      <c r="H3" s="19"/>
      <c r="I3" s="19"/>
      <c r="J3" s="19"/>
      <c r="K3" s="19"/>
      <c r="L3" s="19"/>
      <c r="M3" s="20"/>
    </row>
    <row r="4" spans="2:13" s="11" customFormat="1" ht="12.75">
      <c r="B4" s="22"/>
      <c r="C4" s="23"/>
      <c r="D4" s="23"/>
      <c r="E4" s="23"/>
      <c r="F4" s="23"/>
      <c r="G4" s="23"/>
      <c r="H4" s="23"/>
      <c r="I4" s="23"/>
      <c r="J4" s="23"/>
      <c r="K4" s="23"/>
      <c r="L4" s="23"/>
      <c r="M4" s="24"/>
    </row>
    <row r="5" spans="2:13" s="11" customFormat="1" ht="15.95" customHeight="1">
      <c r="B5" s="22"/>
      <c r="C5" s="25" t="s">
        <v>32</v>
      </c>
      <c r="D5" s="23"/>
      <c r="E5" s="23"/>
      <c r="F5" s="23"/>
      <c r="G5" s="23"/>
      <c r="H5" s="23"/>
      <c r="I5" s="23"/>
      <c r="J5" s="23"/>
      <c r="K5" s="23"/>
      <c r="L5" s="23"/>
      <c r="M5" s="24"/>
    </row>
    <row r="6" spans="2:13" s="11" customFormat="1" ht="15.95" customHeight="1">
      <c r="B6" s="22"/>
      <c r="C6" s="23" t="s">
        <v>48</v>
      </c>
      <c r="D6" s="23"/>
      <c r="E6" s="23"/>
      <c r="F6" s="23"/>
      <c r="G6" s="23"/>
      <c r="H6" s="23"/>
      <c r="I6" s="23"/>
      <c r="J6" s="23"/>
      <c r="K6" s="23"/>
      <c r="L6" s="23"/>
      <c r="M6" s="24"/>
    </row>
    <row r="7" spans="2:13" s="11" customFormat="1" ht="15.95" customHeight="1">
      <c r="B7" s="22"/>
      <c r="C7" s="23" t="s">
        <v>33</v>
      </c>
      <c r="D7" s="23"/>
      <c r="E7" s="23"/>
      <c r="F7" s="23"/>
      <c r="G7" s="23"/>
      <c r="H7" s="23"/>
      <c r="I7" s="23"/>
      <c r="J7" s="23"/>
      <c r="K7" s="23"/>
      <c r="L7" s="23"/>
      <c r="M7" s="24"/>
    </row>
    <row r="8" spans="2:13" s="11" customFormat="1" ht="15.95" customHeight="1">
      <c r="B8" s="22"/>
      <c r="C8" s="23" t="s">
        <v>49</v>
      </c>
      <c r="D8" s="23"/>
      <c r="E8" s="23"/>
      <c r="F8" s="23"/>
      <c r="G8" s="23"/>
      <c r="H8" s="23"/>
      <c r="I8" s="23"/>
      <c r="J8" s="23"/>
      <c r="K8" s="23"/>
      <c r="L8" s="23"/>
      <c r="M8" s="24"/>
    </row>
    <row r="9" spans="2:13" s="11" customFormat="1" ht="15.95" customHeight="1">
      <c r="B9" s="22"/>
      <c r="C9" s="23" t="s">
        <v>52</v>
      </c>
      <c r="D9" s="23"/>
      <c r="E9" s="23"/>
      <c r="F9" s="23"/>
      <c r="G9" s="23"/>
      <c r="H9" s="23"/>
      <c r="I9" s="23"/>
      <c r="J9" s="23"/>
      <c r="K9" s="23"/>
      <c r="L9" s="23"/>
      <c r="M9" s="24"/>
    </row>
    <row r="10" spans="2:13" s="11" customFormat="1" ht="15.95" customHeight="1">
      <c r="B10" s="22"/>
      <c r="C10" s="23"/>
      <c r="D10" s="23"/>
      <c r="E10" s="23"/>
      <c r="F10" s="23"/>
      <c r="G10" s="23"/>
      <c r="H10" s="23"/>
      <c r="I10" s="23"/>
      <c r="J10" s="23"/>
      <c r="K10" s="23"/>
      <c r="L10" s="23"/>
      <c r="M10" s="24"/>
    </row>
    <row r="11" spans="2:13" s="11" customFormat="1" ht="15.95" customHeight="1">
      <c r="B11" s="22"/>
      <c r="C11" s="23" t="s">
        <v>50</v>
      </c>
      <c r="D11" s="23"/>
      <c r="E11" s="23"/>
      <c r="F11" s="23"/>
      <c r="G11" s="23"/>
      <c r="H11" s="23"/>
      <c r="I11" s="23"/>
      <c r="J11" s="23"/>
      <c r="K11" s="23"/>
      <c r="L11" s="23"/>
      <c r="M11" s="24"/>
    </row>
    <row r="12" spans="2:13" s="11" customFormat="1" ht="15.95" customHeight="1">
      <c r="B12" s="22"/>
      <c r="C12" s="23"/>
      <c r="D12" s="23"/>
      <c r="E12" s="23"/>
      <c r="F12" s="23"/>
      <c r="G12" s="23"/>
      <c r="H12" s="23"/>
      <c r="I12" s="23"/>
      <c r="J12" s="23"/>
      <c r="K12" s="23"/>
      <c r="L12" s="23"/>
      <c r="M12" s="24"/>
    </row>
    <row r="13" spans="2:13" s="11" customFormat="1" ht="15.95" customHeight="1">
      <c r="B13" s="22"/>
      <c r="C13" s="25" t="s">
        <v>34</v>
      </c>
      <c r="D13" s="23"/>
      <c r="E13" s="23"/>
      <c r="F13" s="23"/>
      <c r="G13" s="23"/>
      <c r="H13" s="23"/>
      <c r="I13" s="23"/>
      <c r="J13" s="23"/>
      <c r="K13" s="23"/>
      <c r="L13" s="23"/>
      <c r="M13" s="24"/>
    </row>
    <row r="14" spans="2:13" s="11" customFormat="1" ht="48.75" customHeight="1">
      <c r="B14" s="22"/>
      <c r="C14" s="36" t="s">
        <v>46</v>
      </c>
      <c r="D14" s="36"/>
      <c r="E14" s="36"/>
      <c r="F14" s="36"/>
      <c r="G14" s="36"/>
      <c r="H14" s="36"/>
      <c r="I14" s="36"/>
      <c r="J14" s="36"/>
      <c r="K14" s="36"/>
      <c r="L14" s="36"/>
      <c r="M14" s="24"/>
    </row>
    <row r="15" spans="2:13" s="11" customFormat="1" ht="15.95" customHeight="1">
      <c r="B15" s="22"/>
      <c r="C15" s="23"/>
      <c r="D15" s="23"/>
      <c r="E15" s="23"/>
      <c r="F15" s="23"/>
      <c r="G15" s="23"/>
      <c r="H15" s="23"/>
      <c r="I15" s="23"/>
      <c r="J15" s="23"/>
      <c r="K15" s="23"/>
      <c r="L15" s="23"/>
      <c r="M15" s="24"/>
    </row>
    <row r="16" spans="2:13" s="11" customFormat="1" ht="15.95" customHeight="1">
      <c r="B16" s="22"/>
      <c r="C16" s="25" t="s">
        <v>35</v>
      </c>
      <c r="D16" s="23"/>
      <c r="E16" s="23"/>
      <c r="F16" s="23"/>
      <c r="G16" s="23"/>
      <c r="H16" s="23"/>
      <c r="I16" s="23"/>
      <c r="J16" s="23"/>
      <c r="K16" s="23"/>
      <c r="L16" s="23"/>
      <c r="M16" s="24"/>
    </row>
    <row r="17" spans="2:13" s="11" customFormat="1" ht="15.95" customHeight="1">
      <c r="B17" s="22"/>
      <c r="C17" s="23"/>
      <c r="D17" s="23"/>
      <c r="E17" s="23"/>
      <c r="F17" s="23"/>
      <c r="G17" s="23"/>
      <c r="H17" s="23"/>
      <c r="I17" s="23"/>
      <c r="J17" s="23"/>
      <c r="K17" s="23"/>
      <c r="L17" s="23"/>
      <c r="M17" s="24"/>
    </row>
    <row r="18" spans="2:13" s="11" customFormat="1" ht="15.95" customHeight="1">
      <c r="B18" s="22"/>
      <c r="C18" s="23"/>
      <c r="D18" s="23"/>
      <c r="E18" s="23"/>
      <c r="F18" s="23" t="s">
        <v>36</v>
      </c>
      <c r="G18" s="23"/>
      <c r="H18" s="23"/>
      <c r="I18" s="23"/>
      <c r="J18" s="23"/>
      <c r="K18" s="23"/>
      <c r="L18" s="23"/>
      <c r="M18" s="24"/>
    </row>
    <row r="19" spans="2:13" s="11" customFormat="1" ht="15.95" customHeight="1">
      <c r="B19" s="22"/>
      <c r="C19" s="23" t="s">
        <v>37</v>
      </c>
      <c r="D19" s="23"/>
      <c r="E19" s="23"/>
      <c r="F19" s="23" t="s">
        <v>38</v>
      </c>
      <c r="G19" s="23"/>
      <c r="H19" s="23"/>
      <c r="I19" s="23"/>
      <c r="J19" s="23"/>
      <c r="K19" s="23"/>
      <c r="L19" s="23"/>
      <c r="M19" s="24"/>
    </row>
    <row r="20" spans="2:13" s="11" customFormat="1" ht="15.95" customHeight="1">
      <c r="B20" s="22"/>
      <c r="C20" s="23"/>
      <c r="D20" s="23"/>
      <c r="E20" s="23"/>
      <c r="F20" s="23"/>
      <c r="G20" s="23"/>
      <c r="H20" s="23"/>
      <c r="I20" s="23"/>
      <c r="J20" s="23"/>
      <c r="K20" s="23"/>
      <c r="L20" s="23"/>
      <c r="M20" s="24"/>
    </row>
    <row r="21" spans="2:13" s="11" customFormat="1" ht="15.95" customHeight="1">
      <c r="B21" s="22"/>
      <c r="C21" s="25" t="s">
        <v>39</v>
      </c>
      <c r="D21" s="23"/>
      <c r="E21" s="23"/>
      <c r="F21" s="23"/>
      <c r="G21" s="23"/>
      <c r="H21" s="23"/>
      <c r="I21" s="23"/>
      <c r="J21" s="23"/>
      <c r="K21" s="23"/>
      <c r="L21" s="23"/>
      <c r="M21" s="24"/>
    </row>
    <row r="22" spans="2:13" s="11" customFormat="1" ht="75" customHeight="1">
      <c r="B22" s="22"/>
      <c r="C22" s="36" t="s">
        <v>51</v>
      </c>
      <c r="D22" s="36"/>
      <c r="E22" s="36"/>
      <c r="F22" s="36"/>
      <c r="G22" s="36"/>
      <c r="H22" s="36"/>
      <c r="I22" s="36"/>
      <c r="J22" s="36"/>
      <c r="K22" s="36"/>
      <c r="L22" s="36"/>
      <c r="M22" s="24"/>
    </row>
    <row r="23" spans="2:13" ht="12.75" thickBot="1">
      <c r="B23" s="26"/>
      <c r="C23" s="27"/>
      <c r="D23" s="27"/>
      <c r="E23" s="27"/>
      <c r="F23" s="27"/>
      <c r="G23" s="27"/>
      <c r="H23" s="27"/>
      <c r="I23" s="27"/>
      <c r="J23" s="27"/>
      <c r="K23" s="27"/>
      <c r="L23" s="27"/>
      <c r="M23" s="28"/>
    </row>
  </sheetData>
  <mergeCells count="2">
    <mergeCell ref="C14:L14"/>
    <mergeCell ref="C22:L22"/>
  </mergeCells>
  <phoneticPr fontId="0" type="noConversion"/>
  <printOptions horizontalCentered="1"/>
  <pageMargins left="0.59055118110236227" right="0.59055118110236227" top="0.78740157480314965" bottom="0.78740157480314965" header="0.51181102362204722" footer="0.51181102362204722"/>
  <pageSetup paperSize="9" orientation="landscape" r:id="rId1"/>
  <headerFooter alignWithMargins="0">
    <oddFooter>&amp;L&amp;"Arial,Regular"25/11/2008, ISD Scotland&amp;C&amp;"Arial,Regular"&amp;F (&amp;A)&amp;R&amp;"Arial,Regular"Page &amp;P of &amp;N</oddFooter>
  </headerFooter>
</worksheet>
</file>

<file path=xl/worksheets/sheet6.xml><?xml version="1.0" encoding="utf-8"?>
<worksheet xmlns="http://schemas.openxmlformats.org/spreadsheetml/2006/main" xmlns:r="http://schemas.openxmlformats.org/officeDocument/2006/relationships">
  <sheetPr codeName="Sheet6">
    <pageSetUpPr fitToPage="1"/>
  </sheetPr>
  <dimension ref="B2:L19"/>
  <sheetViews>
    <sheetView zoomScale="85" zoomScaleNormal="85" workbookViewId="0"/>
  </sheetViews>
  <sheetFormatPr defaultRowHeight="12.75"/>
  <cols>
    <col min="1" max="1" width="2.5" style="11" customWidth="1"/>
    <col min="2" max="2" width="16.25" style="11" customWidth="1"/>
    <col min="3" max="3" width="9" style="11" customWidth="1"/>
    <col min="4" max="4" width="9" style="11"/>
    <col min="5" max="5" width="13.625" style="11" customWidth="1"/>
    <col min="6" max="7" width="9" style="11"/>
    <col min="8" max="8" width="13.625" style="11" customWidth="1"/>
    <col min="9" max="10" width="9" style="11"/>
    <col min="11" max="11" width="13.625" style="11" customWidth="1"/>
    <col min="12" max="16384" width="9" style="11"/>
  </cols>
  <sheetData>
    <row r="2" spans="2:12" s="30" customFormat="1" ht="30" customHeight="1">
      <c r="B2" s="29" t="s">
        <v>40</v>
      </c>
    </row>
    <row r="3" spans="2:12" s="30" customFormat="1" ht="20.25">
      <c r="B3" s="31" t="s">
        <v>41</v>
      </c>
    </row>
    <row r="4" spans="2:12" s="32" customFormat="1" ht="39.950000000000003" customHeight="1">
      <c r="B4" s="38" t="s">
        <v>53</v>
      </c>
      <c r="C4" s="39"/>
      <c r="D4" s="39"/>
      <c r="E4" s="39"/>
      <c r="F4" s="39"/>
      <c r="G4" s="39"/>
      <c r="H4" s="39"/>
      <c r="I4" s="39"/>
      <c r="J4" s="39"/>
      <c r="K4" s="39"/>
      <c r="L4" s="39"/>
    </row>
    <row r="6" spans="2:12" ht="16.5" customHeight="1">
      <c r="D6" s="40" t="s">
        <v>24</v>
      </c>
      <c r="E6" s="40"/>
      <c r="F6" s="40"/>
      <c r="G6" s="40" t="s">
        <v>25</v>
      </c>
      <c r="H6" s="40"/>
      <c r="I6" s="40"/>
      <c r="J6" s="40" t="s">
        <v>26</v>
      </c>
      <c r="K6" s="40"/>
      <c r="L6" s="40"/>
    </row>
    <row r="7" spans="2:12" ht="63" customHeight="1" thickBot="1">
      <c r="B7" s="37" t="s">
        <v>42</v>
      </c>
      <c r="C7" s="37"/>
      <c r="D7" s="33" t="s">
        <v>28</v>
      </c>
      <c r="E7" s="33" t="s">
        <v>43</v>
      </c>
      <c r="F7" s="33" t="s">
        <v>30</v>
      </c>
      <c r="G7" s="33" t="s">
        <v>28</v>
      </c>
      <c r="H7" s="33" t="s">
        <v>43</v>
      </c>
      <c r="I7" s="33" t="s">
        <v>30</v>
      </c>
      <c r="J7" s="33" t="s">
        <v>28</v>
      </c>
      <c r="K7" s="33" t="s">
        <v>43</v>
      </c>
      <c r="L7" s="33" t="s">
        <v>30</v>
      </c>
    </row>
    <row r="8" spans="2:12" ht="16.5" customHeight="1">
      <c r="B8" s="11" t="s">
        <v>44</v>
      </c>
      <c r="C8" s="6">
        <v>1</v>
      </c>
      <c r="D8" s="9">
        <f>Data!B3</f>
        <v>2104</v>
      </c>
      <c r="E8" s="34">
        <f>Data!C3</f>
        <v>391.96107215511529</v>
      </c>
      <c r="F8" s="34">
        <f>Data!D3</f>
        <v>124.14570784713899</v>
      </c>
      <c r="G8" s="9">
        <f>Data!E3</f>
        <v>284</v>
      </c>
      <c r="H8" s="34">
        <f>Data!F3</f>
        <v>62.237572208732544</v>
      </c>
      <c r="I8" s="34">
        <f>Data!G3</f>
        <v>189.51555720426128</v>
      </c>
      <c r="J8" s="9">
        <f>Data!H3</f>
        <v>1820</v>
      </c>
      <c r="K8" s="34">
        <f>Data!I3</f>
        <v>2261.6562282533055</v>
      </c>
      <c r="L8" s="34">
        <f>Data!J3</f>
        <v>117.80492310930329</v>
      </c>
    </row>
    <row r="9" spans="2:12" ht="16.5" customHeight="1">
      <c r="C9" s="6">
        <v>2</v>
      </c>
      <c r="D9" s="9">
        <f>Data!B4</f>
        <v>2219</v>
      </c>
      <c r="E9" s="34">
        <f>Data!C4</f>
        <v>413.49572528529154</v>
      </c>
      <c r="F9" s="34">
        <f>Data!D4</f>
        <v>115.33651043317563</v>
      </c>
      <c r="G9" s="9">
        <f>Data!E4</f>
        <v>250</v>
      </c>
      <c r="H9" s="34">
        <f>Data!F4</f>
        <v>55.912776069331841</v>
      </c>
      <c r="I9" s="34">
        <f>Data!G4</f>
        <v>162.58734870897936</v>
      </c>
      <c r="J9" s="9">
        <f>Data!H4</f>
        <v>1969</v>
      </c>
      <c r="K9" s="34">
        <f>Data!I4</f>
        <v>2199.5330600207776</v>
      </c>
      <c r="L9" s="34">
        <f>Data!J4</f>
        <v>111.23213267725068</v>
      </c>
    </row>
    <row r="10" spans="2:12" ht="16.5" customHeight="1">
      <c r="C10" s="6">
        <v>3</v>
      </c>
      <c r="D10" s="9">
        <f>Data!B5</f>
        <v>2268</v>
      </c>
      <c r="E10" s="34">
        <f>Data!C5</f>
        <v>422.99306761361407</v>
      </c>
      <c r="F10" s="34">
        <f>Data!D5</f>
        <v>105.3339778449206</v>
      </c>
      <c r="G10" s="9">
        <f>Data!E5</f>
        <v>208</v>
      </c>
      <c r="H10" s="34">
        <f>Data!F5</f>
        <v>47.646099433744439</v>
      </c>
      <c r="I10" s="34">
        <f>Data!G5</f>
        <v>131.52652104941356</v>
      </c>
      <c r="J10" s="9">
        <f>Data!H5</f>
        <v>2060</v>
      </c>
      <c r="K10" s="34">
        <f>Data!I5</f>
        <v>2067.7125678781854</v>
      </c>
      <c r="L10" s="34">
        <f>Data!J5</f>
        <v>103.25771205390933</v>
      </c>
    </row>
    <row r="11" spans="2:12" ht="16.5" customHeight="1">
      <c r="C11" s="6">
        <v>4</v>
      </c>
      <c r="D11" s="9">
        <f>Data!B6</f>
        <v>2172</v>
      </c>
      <c r="E11" s="34">
        <f>Data!C6</f>
        <v>404.44667895648286</v>
      </c>
      <c r="F11" s="34">
        <f>Data!D6</f>
        <v>101.13762828017103</v>
      </c>
      <c r="G11" s="9">
        <f>Data!E6</f>
        <v>201</v>
      </c>
      <c r="H11" s="34">
        <f>Data!F6</f>
        <v>46.078195385303118</v>
      </c>
      <c r="I11" s="34">
        <f>Data!G6</f>
        <v>123.45956853115577</v>
      </c>
      <c r="J11" s="9">
        <f>Data!H6</f>
        <v>1971</v>
      </c>
      <c r="K11" s="34">
        <f>Data!I6</f>
        <v>1955.0662103853592</v>
      </c>
      <c r="L11" s="34">
        <f>Data!J6</f>
        <v>99.306601322129339</v>
      </c>
    </row>
    <row r="12" spans="2:12" ht="16.5" customHeight="1">
      <c r="C12" s="6">
        <v>5</v>
      </c>
      <c r="D12" s="9">
        <f>Data!B7</f>
        <v>2255</v>
      </c>
      <c r="E12" s="34">
        <f>Data!C7</f>
        <v>421.56072811295957</v>
      </c>
      <c r="F12" s="34">
        <f>Data!D7</f>
        <v>100.70273037853165</v>
      </c>
      <c r="G12" s="9">
        <f>Data!E7</f>
        <v>156</v>
      </c>
      <c r="H12" s="34">
        <f>Data!F7</f>
        <v>36.26962279592292</v>
      </c>
      <c r="I12" s="34">
        <f>Data!G7</f>
        <v>93.595164604385531</v>
      </c>
      <c r="J12" s="9">
        <f>Data!H7</f>
        <v>2099</v>
      </c>
      <c r="K12" s="34">
        <f>Data!I7</f>
        <v>2002.7670435570824</v>
      </c>
      <c r="L12" s="34">
        <f>Data!J7</f>
        <v>101.27431290022835</v>
      </c>
    </row>
    <row r="13" spans="2:12" ht="16.5" customHeight="1">
      <c r="C13" s="6">
        <v>6</v>
      </c>
      <c r="D13" s="9">
        <f>Data!B8</f>
        <v>2111</v>
      </c>
      <c r="E13" s="34">
        <f>Data!C8</f>
        <v>393.01984834013808</v>
      </c>
      <c r="F13" s="34">
        <f>Data!D8</f>
        <v>94.867958153977426</v>
      </c>
      <c r="G13" s="9">
        <f>Data!E8</f>
        <v>134</v>
      </c>
      <c r="H13" s="34">
        <f>Data!F8</f>
        <v>31.136867445243261</v>
      </c>
      <c r="I13" s="34">
        <f>Data!G8</f>
        <v>78.012073908615292</v>
      </c>
      <c r="J13" s="9">
        <f>Data!H8</f>
        <v>1977</v>
      </c>
      <c r="K13" s="34">
        <f>Data!I8</f>
        <v>1851.7304360043083</v>
      </c>
      <c r="L13" s="34">
        <f>Data!J8</f>
        <v>96.277943670637242</v>
      </c>
    </row>
    <row r="14" spans="2:12" ht="16.5" customHeight="1">
      <c r="C14" s="6">
        <v>7</v>
      </c>
      <c r="D14" s="9">
        <f>Data!B9</f>
        <v>2159</v>
      </c>
      <c r="E14" s="34">
        <f>Data!C9</f>
        <v>399.45013163907765</v>
      </c>
      <c r="F14" s="34">
        <f>Data!D9</f>
        <v>99.262638891227326</v>
      </c>
      <c r="G14" s="9">
        <f>Data!E9</f>
        <v>119</v>
      </c>
      <c r="H14" s="34">
        <f>Data!F9</f>
        <v>27.23984800622625</v>
      </c>
      <c r="I14" s="34">
        <f>Data!G9</f>
        <v>68.722752678912386</v>
      </c>
      <c r="J14" s="9">
        <f>Data!H9</f>
        <v>2040</v>
      </c>
      <c r="K14" s="34">
        <f>Data!I9</f>
        <v>1968.4849420551368</v>
      </c>
      <c r="L14" s="34">
        <f>Data!J9</f>
        <v>101.9042941890667</v>
      </c>
    </row>
    <row r="15" spans="2:12" ht="16.5" customHeight="1">
      <c r="C15" s="6">
        <v>8</v>
      </c>
      <c r="D15" s="9">
        <f>Data!B10</f>
        <v>2039</v>
      </c>
      <c r="E15" s="34">
        <f>Data!C10</f>
        <v>378.99698698324721</v>
      </c>
      <c r="F15" s="34">
        <f>Data!D10</f>
        <v>97.258355775241512</v>
      </c>
      <c r="G15" s="9">
        <f>Data!E10</f>
        <v>125</v>
      </c>
      <c r="H15" s="34">
        <f>Data!F10</f>
        <v>28.536988503018069</v>
      </c>
      <c r="I15" s="34">
        <f>Data!G10</f>
        <v>72.315788820792932</v>
      </c>
      <c r="J15" s="9">
        <f>Data!H10</f>
        <v>1914</v>
      </c>
      <c r="K15" s="34">
        <f>Data!I10</f>
        <v>1914.5552210140943</v>
      </c>
      <c r="L15" s="34">
        <f>Data!J10</f>
        <v>99.499643555687641</v>
      </c>
    </row>
    <row r="16" spans="2:12" ht="16.5" customHeight="1">
      <c r="C16" s="6">
        <v>9</v>
      </c>
      <c r="D16" s="9">
        <f>Data!B11</f>
        <v>1882</v>
      </c>
      <c r="E16" s="34">
        <f>Data!C11</f>
        <v>348.79884944566555</v>
      </c>
      <c r="F16" s="34">
        <f>Data!D11</f>
        <v>89.346646440495121</v>
      </c>
      <c r="G16" s="9">
        <f>Data!E11</f>
        <v>98</v>
      </c>
      <c r="H16" s="34">
        <f>Data!F11</f>
        <v>22.311772875258978</v>
      </c>
      <c r="I16" s="34">
        <f>Data!G11</f>
        <v>57.025362409691262</v>
      </c>
      <c r="J16" s="9">
        <f>Data!H11</f>
        <v>1784</v>
      </c>
      <c r="K16" s="34">
        <f>Data!I11</f>
        <v>1778.0258332004466</v>
      </c>
      <c r="L16" s="34">
        <f>Data!J11</f>
        <v>92.217869012975996</v>
      </c>
    </row>
    <row r="17" spans="2:12" ht="16.5" customHeight="1">
      <c r="B17" s="11" t="s">
        <v>45</v>
      </c>
      <c r="C17" s="6">
        <v>10</v>
      </c>
      <c r="D17" s="9">
        <f>Data!B12</f>
        <v>1665</v>
      </c>
      <c r="E17" s="34">
        <f>Data!C12</f>
        <v>310.48314160455448</v>
      </c>
      <c r="F17" s="34">
        <f>Data!D12</f>
        <v>78.828458813696528</v>
      </c>
      <c r="G17" s="9">
        <f>Data!E12</f>
        <v>69</v>
      </c>
      <c r="H17" s="34">
        <f>Data!F12</f>
        <v>15.710167893881231</v>
      </c>
      <c r="I17" s="34">
        <f>Data!G12</f>
        <v>42.299643816342964</v>
      </c>
      <c r="J17" s="9">
        <f>Data!H12</f>
        <v>1596</v>
      </c>
      <c r="K17" s="34">
        <f>Data!I12</f>
        <v>1644.4284168770287</v>
      </c>
      <c r="L17" s="34">
        <f>Data!J12</f>
        <v>81.885652040381217</v>
      </c>
    </row>
    <row r="19" spans="2:12">
      <c r="B19" s="11" t="s">
        <v>47</v>
      </c>
    </row>
  </sheetData>
  <mergeCells count="5">
    <mergeCell ref="B7:C7"/>
    <mergeCell ref="B4:L4"/>
    <mergeCell ref="D6:F6"/>
    <mergeCell ref="G6:I6"/>
    <mergeCell ref="J6:L6"/>
  </mergeCells>
  <phoneticPr fontId="0" type="noConversion"/>
  <printOptions horizontalCentered="1"/>
  <pageMargins left="0.39370078740157483" right="0.39370078740157483" top="0.78740157480314965" bottom="0.78740157480314965" header="0.51181102362204722" footer="0.51181102362204722"/>
  <pageSetup paperSize="9" scale="76" orientation="landscape" r:id="rId1"/>
  <headerFooter alignWithMargins="0">
    <oddFooter>&amp;L&amp;"Arial,Regular"24/11/2009, ISD Scotland&amp;C&amp;"Arial,Regular"&amp;F (&amp;A)&amp;R&amp;"Arial,Regular"Page &amp;P of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Definitions</vt:lpstr>
      <vt:lpstr>Table DS1</vt:lpstr>
      <vt:lpstr>Definitions!Print_Area</vt:lpstr>
      <vt:lpstr>'Table DS1'!Print_Area</vt:lpstr>
      <vt:lpstr>Deaths!SPSS</vt:lpstr>
      <vt:lpstr>Expected_Deaths!SPSS</vt:lpstr>
      <vt:lpstr>SPSS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garryh01</cp:lastModifiedBy>
  <cp:lastPrinted>2019-01-18T12:55:55Z</cp:lastPrinted>
  <dcterms:created xsi:type="dcterms:W3CDTF">2012-09-06T12:49:34Z</dcterms:created>
  <dcterms:modified xsi:type="dcterms:W3CDTF">2019-01-24T09:33:53Z</dcterms:modified>
</cp:coreProperties>
</file>