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Briefing/"/>
    </mc:Choice>
  </mc:AlternateContent>
  <xr:revisionPtr revIDLastSave="0" documentId="13_ncr:1_{1A2734A8-3AAC-5644-9124-1FC44078812E}" xr6:coauthVersionLast="33" xr6:coauthVersionMax="33" xr10:uidLastSave="{00000000-0000-0000-0000-000000000000}"/>
  <bookViews>
    <workbookView xWindow="0" yWindow="460" windowWidth="28800" windowHeight="16240" xr2:uid="{00000000-000D-0000-FFFF-FFFF00000000}"/>
  </bookViews>
  <sheets>
    <sheet name="Costing Overview" sheetId="1" r:id="rId1"/>
  </sheets>
  <externalReferences>
    <externalReference r:id="rId2"/>
  </externalReferences>
  <definedNames>
    <definedName name="_xlnm.Print_Area" localSheetId="0">'Costing Overview'!$A$1:$Z$36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S20" i="1"/>
  <c r="X15" i="1" l="1"/>
  <c r="R15" i="1"/>
  <c r="S15" i="1"/>
  <c r="T15" i="1"/>
  <c r="U15" i="1"/>
  <c r="X11" i="1"/>
  <c r="W11" i="1"/>
  <c r="R11" i="1"/>
  <c r="S11" i="1"/>
  <c r="T11" i="1"/>
  <c r="U11" i="1"/>
  <c r="V11" i="1"/>
  <c r="X14" i="1"/>
  <c r="Y14" i="1"/>
  <c r="R14" i="1"/>
  <c r="S14" i="1"/>
  <c r="T14" i="1"/>
  <c r="U14" i="1"/>
  <c r="V14" i="1"/>
  <c r="W14" i="1"/>
  <c r="X10" i="1"/>
  <c r="W10" i="1"/>
  <c r="R10" i="1"/>
  <c r="S10" i="1"/>
  <c r="T10" i="1"/>
  <c r="U10" i="1"/>
  <c r="V10" i="1"/>
  <c r="X12" i="1"/>
  <c r="U12" i="1"/>
  <c r="T12" i="1"/>
  <c r="S12" i="1"/>
  <c r="R12" i="1"/>
  <c r="X13" i="1"/>
  <c r="U13" i="1"/>
  <c r="T13" i="1"/>
  <c r="S13" i="1"/>
  <c r="R13" i="1"/>
  <c r="Y9" i="1" l="1"/>
  <c r="X9" i="1"/>
  <c r="W9" i="1"/>
  <c r="V9" i="1"/>
  <c r="R9" i="1"/>
  <c r="S9" i="1"/>
  <c r="T9" i="1"/>
  <c r="U9" i="1"/>
  <c r="Y10" i="1" l="1"/>
  <c r="Y11" i="1"/>
  <c r="Y12" i="1"/>
  <c r="Y13" i="1"/>
  <c r="Y15" i="1"/>
  <c r="W12" i="1"/>
  <c r="W13" i="1"/>
  <c r="W15" i="1"/>
  <c r="V12" i="1"/>
  <c r="V13" i="1"/>
  <c r="V15" i="1"/>
  <c r="Y20" i="1"/>
  <c r="V20" i="1"/>
  <c r="T16" i="1" l="1"/>
  <c r="U33" i="1" s="1"/>
  <c r="S16" i="1"/>
  <c r="T33" i="1" s="1"/>
  <c r="W16" i="1"/>
  <c r="X33" i="1" s="1"/>
  <c r="X16" i="1"/>
  <c r="Y33" i="1" s="1"/>
  <c r="Y16" i="1"/>
  <c r="V16" i="1"/>
  <c r="W33" i="1" s="1"/>
  <c r="R16" i="1"/>
  <c r="R33" i="1"/>
  <c r="U16" i="1"/>
  <c r="V33" i="1" s="1"/>
  <c r="Y17" i="1" l="1"/>
  <c r="S17" i="1"/>
  <c r="X17" i="1"/>
  <c r="W17" i="1"/>
  <c r="T17" i="1"/>
  <c r="R17" i="1"/>
  <c r="V17" i="1"/>
  <c r="Z33" i="1"/>
  <c r="Z17" i="1"/>
  <c r="U17" i="1"/>
  <c r="R35" i="1" l="1"/>
  <c r="R36" i="1" s="1"/>
  <c r="S35" i="1" s="1"/>
  <c r="S36" i="1" s="1"/>
  <c r="T35" i="1" s="1"/>
  <c r="T36" i="1" s="1"/>
  <c r="U35" i="1" s="1"/>
  <c r="U36" i="1" s="1"/>
  <c r="V35" i="1" s="1"/>
  <c r="V36" i="1" s="1"/>
  <c r="W35" i="1" s="1"/>
  <c r="W36" i="1" s="1"/>
  <c r="X35" i="1" s="1"/>
  <c r="X36" i="1" s="1"/>
  <c r="Y35" i="1" s="1"/>
  <c r="Y36" i="1" s="1"/>
  <c r="Z35" i="1" s="1"/>
  <c r="Z36" i="1" s="1"/>
</calcChain>
</file>

<file path=xl/sharedStrings.xml><?xml version="1.0" encoding="utf-8"?>
<sst xmlns="http://schemas.openxmlformats.org/spreadsheetml/2006/main" count="142" uniqueCount="31">
  <si>
    <t>Rent</t>
  </si>
  <si>
    <t>Labour</t>
  </si>
  <si>
    <t>Vacation</t>
  </si>
  <si>
    <t>IT Infrastructure</t>
  </si>
  <si>
    <t>Total</t>
  </si>
  <si>
    <t>WEEK</t>
  </si>
  <si>
    <t>Payments Due</t>
  </si>
  <si>
    <t>Spring Term</t>
  </si>
  <si>
    <t>Summer Term</t>
  </si>
  <si>
    <t>Uitilities</t>
  </si>
  <si>
    <t>-</t>
  </si>
  <si>
    <t>IT Infrastructure Payments</t>
  </si>
  <si>
    <t>Rent Payments</t>
  </si>
  <si>
    <t>Labour Payments</t>
  </si>
  <si>
    <t>Remaining Payments</t>
  </si>
  <si>
    <t>Marketing Costs</t>
  </si>
  <si>
    <t>Utilities Payments</t>
  </si>
  <si>
    <t>Open</t>
  </si>
  <si>
    <t>Close</t>
  </si>
  <si>
    <t>Liam (Project Manager)</t>
  </si>
  <si>
    <t>Lauren (Lead Developer)</t>
  </si>
  <si>
    <t>Jon (QA &amp; Documentation)</t>
  </si>
  <si>
    <t>Jack (Testing &amp; Integration)</t>
  </si>
  <si>
    <t>James (GUI Developer)</t>
  </si>
  <si>
    <t>Ollie Marketing Manager</t>
  </si>
  <si>
    <t>Tom (Financial Manager)</t>
  </si>
  <si>
    <t>Interest Payments on Loan</t>
  </si>
  <si>
    <t>Loan Payments In</t>
  </si>
  <si>
    <t xml:space="preserve">Loan </t>
  </si>
  <si>
    <t>Module Payments Out</t>
  </si>
  <si>
    <t>Module Payments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</si>
</sst>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6" fillId="3" borderId="21" xfId="0" applyFont="1" applyFill="1" applyBorder="1" applyAlignment="1">
      <alignment vertical="center"/>
    </xf>
    <xf numFmtId="0" fontId="5" fillId="3" borderId="6" xfId="0" applyFont="1" applyFill="1" applyBorder="1"/>
    <xf numFmtId="0" fontId="5" fillId="3" borderId="7" xfId="0" applyFont="1" applyFill="1" applyBorder="1"/>
    <xf numFmtId="0" fontId="6" fillId="3" borderId="2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4" xfId="0" applyFont="1" applyFill="1" applyBorder="1"/>
    <xf numFmtId="0" fontId="0" fillId="0" borderId="5" xfId="0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2" borderId="15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7" xfId="0" applyFill="1" applyBorder="1"/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5" fillId="0" borderId="9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0" borderId="10" xfId="0" applyFont="1" applyFill="1" applyBorder="1"/>
    <xf numFmtId="0" fontId="5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talbot/Desktop/Work/Third%20Year/Spring%20Term/SWENG/Finance/Financial%20Report%201/financial%20repor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Spring Term</v>
          </cell>
        </row>
        <row r="17">
          <cell r="Q17">
            <v>1375</v>
          </cell>
        </row>
        <row r="37">
          <cell r="Q37">
            <v>26759.319999999992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1"/>
  <sheetViews>
    <sheetView tabSelected="1" zoomScale="63" zoomScaleNormal="64" workbookViewId="0">
      <selection activeCell="Z36" sqref="A1:Z36"/>
    </sheetView>
  </sheetViews>
  <sheetFormatPr baseColWidth="10" defaultColWidth="11" defaultRowHeight="16"/>
  <cols>
    <col min="1" max="1" width="27.33203125" bestFit="1" customWidth="1"/>
    <col min="2" max="4" width="7.5" bestFit="1" customWidth="1"/>
    <col min="5" max="5" width="9.5" bestFit="1" customWidth="1"/>
    <col min="6" max="6" width="12" bestFit="1" customWidth="1"/>
    <col min="7" max="18" width="9.5" bestFit="1" customWidth="1"/>
    <col min="19" max="19" width="10.5" bestFit="1" customWidth="1"/>
    <col min="20" max="20" width="13.6640625" bestFit="1" customWidth="1"/>
    <col min="21" max="25" width="10.5" bestFit="1" customWidth="1"/>
    <col min="26" max="26" width="19.5" bestFit="1" customWidth="1"/>
  </cols>
  <sheetData>
    <row r="1" spans="1:30">
      <c r="A1" s="7"/>
      <c r="B1" s="8"/>
      <c r="C1" s="9"/>
      <c r="D1" s="9"/>
      <c r="E1" s="9"/>
      <c r="F1" s="9" t="s">
        <v>7</v>
      </c>
      <c r="G1" s="9"/>
      <c r="H1" s="9"/>
      <c r="I1" s="9"/>
      <c r="J1" s="9"/>
      <c r="K1" s="9"/>
      <c r="L1" s="8"/>
      <c r="M1" s="78" t="s">
        <v>2</v>
      </c>
      <c r="N1" s="78"/>
      <c r="O1" s="9"/>
      <c r="P1" s="55"/>
      <c r="Q1" s="56"/>
      <c r="R1" s="57"/>
      <c r="S1" s="57"/>
      <c r="T1" s="57" t="s">
        <v>8</v>
      </c>
      <c r="U1" s="57"/>
      <c r="V1" s="57"/>
      <c r="W1" s="57"/>
      <c r="X1" s="57"/>
      <c r="Y1" s="58"/>
      <c r="Z1" s="59" t="s">
        <v>14</v>
      </c>
    </row>
    <row r="2" spans="1:30" s="1" customFormat="1">
      <c r="A2" s="10" t="s">
        <v>5</v>
      </c>
      <c r="B2" s="11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11">
        <v>1</v>
      </c>
      <c r="M2" s="32">
        <v>2</v>
      </c>
      <c r="N2" s="32">
        <v>3</v>
      </c>
      <c r="O2" s="32">
        <v>4</v>
      </c>
      <c r="P2" s="50">
        <v>1</v>
      </c>
      <c r="Q2" s="51">
        <v>2</v>
      </c>
      <c r="R2" s="52">
        <v>3</v>
      </c>
      <c r="S2" s="52">
        <v>4</v>
      </c>
      <c r="T2" s="52">
        <v>5</v>
      </c>
      <c r="U2" s="52">
        <v>6</v>
      </c>
      <c r="V2" s="52">
        <v>7</v>
      </c>
      <c r="W2" s="52">
        <v>8</v>
      </c>
      <c r="X2" s="52">
        <v>9</v>
      </c>
      <c r="Y2" s="53">
        <v>10</v>
      </c>
      <c r="Z2" s="60"/>
    </row>
    <row r="3" spans="1:30">
      <c r="A3" s="12"/>
      <c r="B3" s="13"/>
      <c r="C3" s="14"/>
      <c r="D3" s="14"/>
      <c r="E3" s="14"/>
      <c r="F3" s="14"/>
      <c r="G3" s="14"/>
      <c r="H3" s="14"/>
      <c r="I3" s="14"/>
      <c r="J3" s="14"/>
      <c r="K3" s="14"/>
      <c r="L3" s="13"/>
      <c r="M3" s="14"/>
      <c r="N3" s="14"/>
      <c r="O3" s="14"/>
      <c r="P3" s="42"/>
      <c r="Q3" s="33"/>
      <c r="R3" s="34"/>
      <c r="S3" s="34"/>
      <c r="T3" s="34"/>
      <c r="U3" s="34"/>
      <c r="V3" s="34"/>
      <c r="W3" s="34"/>
      <c r="X3" s="34"/>
      <c r="Y3" s="43"/>
      <c r="Z3" s="61"/>
    </row>
    <row r="4" spans="1:30">
      <c r="A4" s="15" t="s">
        <v>28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3"/>
      <c r="M4" s="14"/>
      <c r="N4" s="14"/>
      <c r="O4" s="14"/>
      <c r="P4" s="50"/>
      <c r="Q4" s="51"/>
      <c r="R4" s="52"/>
      <c r="S4" s="52"/>
      <c r="T4" s="52"/>
      <c r="U4" s="52"/>
      <c r="V4" s="52"/>
      <c r="W4" s="52"/>
      <c r="X4" s="52"/>
      <c r="Y4" s="53"/>
      <c r="Z4" s="62"/>
      <c r="AD4" s="3"/>
    </row>
    <row r="5" spans="1:30">
      <c r="A5" s="16" t="s">
        <v>27</v>
      </c>
      <c r="B5" s="13">
        <v>24000</v>
      </c>
      <c r="C5" s="14"/>
      <c r="D5" s="14"/>
      <c r="E5" s="14"/>
      <c r="F5" s="14"/>
      <c r="G5" s="14"/>
      <c r="H5" s="14"/>
      <c r="I5" s="14"/>
      <c r="J5" s="14"/>
      <c r="K5" s="14"/>
      <c r="L5" s="13"/>
      <c r="M5" s="14"/>
      <c r="N5" s="14"/>
      <c r="O5" s="14"/>
      <c r="P5" s="42">
        <v>30000</v>
      </c>
      <c r="Q5" s="33"/>
      <c r="R5" s="34"/>
      <c r="S5" s="34"/>
      <c r="T5" s="34"/>
      <c r="U5" s="34"/>
      <c r="V5" s="34"/>
      <c r="W5" s="34"/>
      <c r="X5" s="34"/>
      <c r="Y5" s="43"/>
      <c r="Z5" s="61"/>
      <c r="AB5" s="3"/>
      <c r="AC5" s="3"/>
      <c r="AD5" s="3"/>
    </row>
    <row r="6" spans="1:30">
      <c r="A6" s="16" t="s">
        <v>26</v>
      </c>
      <c r="B6" s="17">
        <v>175.08</v>
      </c>
      <c r="C6" s="18">
        <v>175.08</v>
      </c>
      <c r="D6" s="18">
        <v>175.08</v>
      </c>
      <c r="E6" s="18">
        <v>175.08</v>
      </c>
      <c r="F6" s="18">
        <v>175.08</v>
      </c>
      <c r="G6" s="18">
        <v>175.08</v>
      </c>
      <c r="H6" s="18">
        <v>175.08</v>
      </c>
      <c r="I6" s="18">
        <v>175.08</v>
      </c>
      <c r="J6" s="18">
        <v>175.08</v>
      </c>
      <c r="K6" s="18">
        <v>175.08</v>
      </c>
      <c r="L6" s="17">
        <v>175.08</v>
      </c>
      <c r="M6" s="18">
        <v>175.08</v>
      </c>
      <c r="N6" s="18">
        <v>175.08</v>
      </c>
      <c r="O6" s="18">
        <v>175.08</v>
      </c>
      <c r="P6" s="50">
        <v>175.08</v>
      </c>
      <c r="Q6" s="51">
        <v>175.08</v>
      </c>
      <c r="R6" s="52">
        <v>175.08</v>
      </c>
      <c r="S6" s="52">
        <v>175.08</v>
      </c>
      <c r="T6" s="52">
        <v>175.08</v>
      </c>
      <c r="U6" s="52">
        <v>175.08</v>
      </c>
      <c r="V6" s="52">
        <v>175.08</v>
      </c>
      <c r="W6" s="52">
        <v>175.08</v>
      </c>
      <c r="X6" s="52">
        <v>175.08</v>
      </c>
      <c r="Y6" s="53">
        <v>175.08</v>
      </c>
      <c r="Z6" s="61"/>
      <c r="AB6" s="3"/>
      <c r="AC6" s="3"/>
    </row>
    <row r="7" spans="1:30">
      <c r="A7" s="12"/>
      <c r="B7" s="11"/>
      <c r="C7" s="32"/>
      <c r="D7" s="32"/>
      <c r="E7" s="32"/>
      <c r="F7" s="32"/>
      <c r="G7" s="32"/>
      <c r="H7" s="32"/>
      <c r="I7" s="32"/>
      <c r="J7" s="32"/>
      <c r="K7" s="32"/>
      <c r="L7" s="11"/>
      <c r="M7" s="32"/>
      <c r="N7" s="32"/>
      <c r="O7" s="32"/>
      <c r="P7" s="50"/>
      <c r="Q7" s="51"/>
      <c r="R7" s="52"/>
      <c r="S7" s="52"/>
      <c r="T7" s="52"/>
      <c r="U7" s="52"/>
      <c r="V7" s="52"/>
      <c r="W7" s="52"/>
      <c r="X7" s="52"/>
      <c r="Y7" s="53"/>
      <c r="Z7" s="63"/>
    </row>
    <row r="8" spans="1:30">
      <c r="A8" s="15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7"/>
      <c r="M8" s="18"/>
      <c r="N8" s="18"/>
      <c r="O8" s="18"/>
      <c r="P8" s="42"/>
      <c r="Q8" s="33"/>
      <c r="R8" s="34"/>
      <c r="S8" s="34"/>
      <c r="T8" s="34"/>
      <c r="U8" s="34"/>
      <c r="V8" s="34"/>
      <c r="W8" s="34"/>
      <c r="X8" s="34"/>
      <c r="Y8" s="43"/>
      <c r="Z8" s="61"/>
    </row>
    <row r="9" spans="1:30">
      <c r="A9" s="12" t="s">
        <v>19</v>
      </c>
      <c r="B9" s="13">
        <v>0</v>
      </c>
      <c r="C9" s="14">
        <v>37.5</v>
      </c>
      <c r="D9" s="14">
        <v>62.5</v>
      </c>
      <c r="E9" s="14">
        <v>100</v>
      </c>
      <c r="F9" s="14">
        <v>125</v>
      </c>
      <c r="G9" s="14">
        <v>125</v>
      </c>
      <c r="H9" s="14">
        <v>150</v>
      </c>
      <c r="I9" s="14">
        <v>150</v>
      </c>
      <c r="J9" s="14">
        <v>200</v>
      </c>
      <c r="K9" s="14">
        <v>200</v>
      </c>
      <c r="L9" s="11">
        <v>200</v>
      </c>
      <c r="M9" s="32">
        <v>200</v>
      </c>
      <c r="N9" s="32">
        <v>200</v>
      </c>
      <c r="O9" s="32">
        <v>200</v>
      </c>
      <c r="P9" s="38">
        <v>200</v>
      </c>
      <c r="Q9" s="39">
        <v>200</v>
      </c>
      <c r="R9" s="40">
        <f t="shared" ref="R9:U10" si="0">16*12.5</f>
        <v>200</v>
      </c>
      <c r="S9" s="40">
        <f t="shared" si="0"/>
        <v>200</v>
      </c>
      <c r="T9" s="40">
        <f t="shared" si="0"/>
        <v>200</v>
      </c>
      <c r="U9" s="40">
        <f t="shared" si="0"/>
        <v>200</v>
      </c>
      <c r="V9" s="40">
        <f>14*12.5</f>
        <v>175</v>
      </c>
      <c r="W9" s="40">
        <f>12*12.5</f>
        <v>150</v>
      </c>
      <c r="X9" s="40">
        <f>10*12.5</f>
        <v>125</v>
      </c>
      <c r="Y9" s="41">
        <f>10*12.5</f>
        <v>125</v>
      </c>
      <c r="Z9" s="64" t="s">
        <v>10</v>
      </c>
    </row>
    <row r="10" spans="1:30">
      <c r="A10" s="12" t="s">
        <v>20</v>
      </c>
      <c r="B10" s="11">
        <v>0</v>
      </c>
      <c r="C10" s="32">
        <v>37.5</v>
      </c>
      <c r="D10" s="32">
        <v>62.5</v>
      </c>
      <c r="E10" s="32">
        <v>100</v>
      </c>
      <c r="F10" s="32">
        <v>87.5</v>
      </c>
      <c r="G10" s="32">
        <v>212.5</v>
      </c>
      <c r="H10" s="32">
        <v>175</v>
      </c>
      <c r="I10" s="32">
        <v>175</v>
      </c>
      <c r="J10" s="32">
        <v>175</v>
      </c>
      <c r="K10" s="32">
        <v>175</v>
      </c>
      <c r="L10" s="11">
        <v>200</v>
      </c>
      <c r="M10" s="32">
        <v>200</v>
      </c>
      <c r="N10" s="32">
        <v>200</v>
      </c>
      <c r="O10" s="32">
        <v>200</v>
      </c>
      <c r="P10" s="42">
        <v>200</v>
      </c>
      <c r="Q10" s="33">
        <v>200</v>
      </c>
      <c r="R10" s="34">
        <f t="shared" si="0"/>
        <v>200</v>
      </c>
      <c r="S10" s="34">
        <f t="shared" si="0"/>
        <v>200</v>
      </c>
      <c r="T10" s="34">
        <f t="shared" si="0"/>
        <v>200</v>
      </c>
      <c r="U10" s="34">
        <f t="shared" si="0"/>
        <v>200</v>
      </c>
      <c r="V10" s="34">
        <f>16*12.5</f>
        <v>200</v>
      </c>
      <c r="W10" s="34">
        <f>10*12.5</f>
        <v>125</v>
      </c>
      <c r="X10" s="34">
        <f>10*12.5</f>
        <v>125</v>
      </c>
      <c r="Y10" s="43">
        <f t="shared" ref="Y10:Y15" si="1">7*12.5</f>
        <v>87.5</v>
      </c>
      <c r="Z10" s="65" t="s">
        <v>10</v>
      </c>
    </row>
    <row r="11" spans="1:30">
      <c r="A11" s="12" t="s">
        <v>21</v>
      </c>
      <c r="B11" s="11">
        <v>0</v>
      </c>
      <c r="C11" s="32">
        <v>37.5</v>
      </c>
      <c r="D11" s="32">
        <v>62.5</v>
      </c>
      <c r="E11" s="32">
        <v>100</v>
      </c>
      <c r="F11" s="32">
        <v>87.5</v>
      </c>
      <c r="G11" s="32">
        <v>125</v>
      </c>
      <c r="H11" s="32">
        <v>150</v>
      </c>
      <c r="I11" s="32">
        <v>150</v>
      </c>
      <c r="J11" s="32">
        <v>175</v>
      </c>
      <c r="K11" s="32">
        <v>175</v>
      </c>
      <c r="L11" s="11">
        <v>162.5</v>
      </c>
      <c r="M11" s="32">
        <v>162.5</v>
      </c>
      <c r="N11" s="32">
        <v>162.5</v>
      </c>
      <c r="O11" s="32">
        <v>162.5</v>
      </c>
      <c r="P11" s="42">
        <v>175</v>
      </c>
      <c r="Q11" s="33">
        <v>175</v>
      </c>
      <c r="R11" s="34">
        <f t="shared" ref="R11:V11" si="2">14*12.5</f>
        <v>175</v>
      </c>
      <c r="S11" s="34">
        <f t="shared" si="2"/>
        <v>175</v>
      </c>
      <c r="T11" s="34">
        <f t="shared" si="2"/>
        <v>175</v>
      </c>
      <c r="U11" s="34">
        <f t="shared" si="2"/>
        <v>175</v>
      </c>
      <c r="V11" s="34">
        <f t="shared" si="2"/>
        <v>175</v>
      </c>
      <c r="W11" s="34">
        <f>12*12.5</f>
        <v>150</v>
      </c>
      <c r="X11" s="34">
        <f>10*12.5</f>
        <v>125</v>
      </c>
      <c r="Y11" s="43">
        <f t="shared" si="1"/>
        <v>87.5</v>
      </c>
      <c r="Z11" s="65" t="s">
        <v>10</v>
      </c>
    </row>
    <row r="12" spans="1:30">
      <c r="A12" s="12" t="s">
        <v>22</v>
      </c>
      <c r="B12" s="11">
        <v>0</v>
      </c>
      <c r="C12" s="32">
        <v>37.5</v>
      </c>
      <c r="D12" s="32">
        <v>62.5</v>
      </c>
      <c r="E12" s="32">
        <v>100</v>
      </c>
      <c r="F12" s="32">
        <v>87.5</v>
      </c>
      <c r="G12" s="32">
        <v>100</v>
      </c>
      <c r="H12" s="32">
        <v>100</v>
      </c>
      <c r="I12" s="32">
        <v>100</v>
      </c>
      <c r="J12" s="32">
        <v>150</v>
      </c>
      <c r="K12" s="32">
        <v>200</v>
      </c>
      <c r="L12" s="11">
        <v>162.5</v>
      </c>
      <c r="M12" s="32">
        <v>162.5</v>
      </c>
      <c r="N12" s="32">
        <v>162.5</v>
      </c>
      <c r="O12" s="32">
        <v>162.5</v>
      </c>
      <c r="P12" s="42">
        <v>175</v>
      </c>
      <c r="Q12" s="33">
        <v>212.5</v>
      </c>
      <c r="R12" s="34">
        <f>17*12.5</f>
        <v>212.5</v>
      </c>
      <c r="S12" s="34">
        <f>17*12.5</f>
        <v>212.5</v>
      </c>
      <c r="T12" s="34">
        <f>16*12.5</f>
        <v>200</v>
      </c>
      <c r="U12" s="34">
        <f>16*12.5</f>
        <v>200</v>
      </c>
      <c r="V12" s="35">
        <f t="shared" ref="V12:V15" si="3">12*12.5</f>
        <v>150</v>
      </c>
      <c r="W12" s="34">
        <f t="shared" ref="W12:W15" si="4">10*12.5</f>
        <v>125</v>
      </c>
      <c r="X12" s="34">
        <f>10*12.5</f>
        <v>125</v>
      </c>
      <c r="Y12" s="43">
        <f t="shared" si="1"/>
        <v>87.5</v>
      </c>
      <c r="Z12" s="65" t="s">
        <v>10</v>
      </c>
    </row>
    <row r="13" spans="1:30">
      <c r="A13" s="12" t="s">
        <v>23</v>
      </c>
      <c r="B13" s="11">
        <v>0</v>
      </c>
      <c r="C13" s="32">
        <v>37.5</v>
      </c>
      <c r="D13" s="32">
        <v>62.5</v>
      </c>
      <c r="E13" s="32">
        <v>112.5</v>
      </c>
      <c r="F13" s="32">
        <v>87.5</v>
      </c>
      <c r="G13" s="32">
        <v>100</v>
      </c>
      <c r="H13" s="32">
        <v>137.5</v>
      </c>
      <c r="I13" s="32">
        <v>162.5</v>
      </c>
      <c r="J13" s="32">
        <v>175</v>
      </c>
      <c r="K13" s="32">
        <v>175</v>
      </c>
      <c r="L13" s="11">
        <v>175</v>
      </c>
      <c r="M13" s="32">
        <v>175</v>
      </c>
      <c r="N13" s="32">
        <v>175</v>
      </c>
      <c r="O13" s="32">
        <v>175</v>
      </c>
      <c r="P13" s="42">
        <v>175</v>
      </c>
      <c r="Q13" s="33">
        <v>200</v>
      </c>
      <c r="R13" s="34">
        <f>16*12.5</f>
        <v>200</v>
      </c>
      <c r="S13" s="34">
        <f>16*12.5</f>
        <v>200</v>
      </c>
      <c r="T13" s="34">
        <f>18*12.5</f>
        <v>225</v>
      </c>
      <c r="U13" s="34">
        <f>18*12.5</f>
        <v>225</v>
      </c>
      <c r="V13" s="34">
        <f t="shared" si="3"/>
        <v>150</v>
      </c>
      <c r="W13" s="34">
        <f t="shared" si="4"/>
        <v>125</v>
      </c>
      <c r="X13" s="34">
        <f>10*12.5</f>
        <v>125</v>
      </c>
      <c r="Y13" s="43">
        <f t="shared" si="1"/>
        <v>87.5</v>
      </c>
      <c r="Z13" s="65" t="s">
        <v>10</v>
      </c>
      <c r="AD13" s="4"/>
    </row>
    <row r="14" spans="1:30">
      <c r="A14" s="12" t="s">
        <v>24</v>
      </c>
      <c r="B14" s="11">
        <v>0</v>
      </c>
      <c r="C14" s="32">
        <v>37.5</v>
      </c>
      <c r="D14" s="32">
        <v>37.5</v>
      </c>
      <c r="E14" s="32">
        <v>100</v>
      </c>
      <c r="F14" s="32">
        <v>75</v>
      </c>
      <c r="G14" s="32">
        <v>150</v>
      </c>
      <c r="H14" s="32">
        <v>150</v>
      </c>
      <c r="I14" s="32">
        <v>150</v>
      </c>
      <c r="J14" s="32">
        <v>150</v>
      </c>
      <c r="K14" s="32">
        <v>175</v>
      </c>
      <c r="L14" s="11">
        <v>162.5</v>
      </c>
      <c r="M14" s="32">
        <v>162.5</v>
      </c>
      <c r="N14" s="32">
        <v>162.5</v>
      </c>
      <c r="O14" s="32">
        <v>162.5</v>
      </c>
      <c r="P14" s="42">
        <v>187.5</v>
      </c>
      <c r="Q14" s="33">
        <v>187.5</v>
      </c>
      <c r="R14" s="34">
        <f t="shared" ref="R14:W14" si="5">15*12.5</f>
        <v>187.5</v>
      </c>
      <c r="S14" s="34">
        <f t="shared" si="5"/>
        <v>187.5</v>
      </c>
      <c r="T14" s="34">
        <f t="shared" si="5"/>
        <v>187.5</v>
      </c>
      <c r="U14" s="34">
        <f t="shared" si="5"/>
        <v>187.5</v>
      </c>
      <c r="V14" s="34">
        <f t="shared" si="5"/>
        <v>187.5</v>
      </c>
      <c r="W14" s="34">
        <f t="shared" si="5"/>
        <v>187.5</v>
      </c>
      <c r="X14" s="34">
        <f>14*12.5</f>
        <v>175</v>
      </c>
      <c r="Y14" s="43">
        <f>14*12.5</f>
        <v>175</v>
      </c>
      <c r="Z14" s="65" t="s">
        <v>10</v>
      </c>
    </row>
    <row r="15" spans="1:30">
      <c r="A15" s="16" t="s">
        <v>25</v>
      </c>
      <c r="B15" s="19">
        <v>0</v>
      </c>
      <c r="C15" s="20">
        <v>37.5</v>
      </c>
      <c r="D15" s="20">
        <v>62.5</v>
      </c>
      <c r="E15" s="20">
        <v>100</v>
      </c>
      <c r="F15" s="20">
        <v>125</v>
      </c>
      <c r="G15" s="20">
        <v>150</v>
      </c>
      <c r="H15" s="20">
        <v>175</v>
      </c>
      <c r="I15" s="20">
        <v>175</v>
      </c>
      <c r="J15" s="20">
        <v>175</v>
      </c>
      <c r="K15" s="20">
        <v>175</v>
      </c>
      <c r="L15" s="19">
        <v>162.5</v>
      </c>
      <c r="M15" s="20">
        <v>162.5</v>
      </c>
      <c r="N15" s="20">
        <v>162.5</v>
      </c>
      <c r="O15" s="20">
        <v>162.5</v>
      </c>
      <c r="P15" s="46">
        <v>200</v>
      </c>
      <c r="Q15" s="47">
        <v>200</v>
      </c>
      <c r="R15" s="48">
        <f t="shared" ref="R15:U15" si="6">16*12.5</f>
        <v>200</v>
      </c>
      <c r="S15" s="48">
        <f t="shared" si="6"/>
        <v>200</v>
      </c>
      <c r="T15" s="48">
        <f t="shared" si="6"/>
        <v>200</v>
      </c>
      <c r="U15" s="48">
        <f t="shared" si="6"/>
        <v>200</v>
      </c>
      <c r="V15" s="48">
        <f t="shared" si="3"/>
        <v>150</v>
      </c>
      <c r="W15" s="48">
        <f t="shared" si="4"/>
        <v>125</v>
      </c>
      <c r="X15" s="48">
        <f>10*12.5</f>
        <v>125</v>
      </c>
      <c r="Y15" s="49">
        <f t="shared" si="1"/>
        <v>87.5</v>
      </c>
      <c r="Z15" s="66" t="s">
        <v>10</v>
      </c>
    </row>
    <row r="16" spans="1:30">
      <c r="A16" s="21" t="s">
        <v>4</v>
      </c>
      <c r="B16" s="11" t="s">
        <v>10</v>
      </c>
      <c r="C16" s="32">
        <v>262.5</v>
      </c>
      <c r="D16" s="32">
        <v>412.5</v>
      </c>
      <c r="E16" s="32">
        <v>712.5</v>
      </c>
      <c r="F16" s="32">
        <v>675</v>
      </c>
      <c r="G16" s="32">
        <v>962.5</v>
      </c>
      <c r="H16" s="32">
        <v>1037.5</v>
      </c>
      <c r="I16" s="32">
        <v>1062.5</v>
      </c>
      <c r="J16" s="32">
        <v>1200</v>
      </c>
      <c r="K16" s="32">
        <v>1275</v>
      </c>
      <c r="L16" s="11">
        <v>1225</v>
      </c>
      <c r="M16" s="32">
        <v>1225</v>
      </c>
      <c r="N16" s="32">
        <v>1225</v>
      </c>
      <c r="O16" s="32">
        <v>1225</v>
      </c>
      <c r="P16" s="50">
        <v>1312.5</v>
      </c>
      <c r="Q16" s="51">
        <v>1375</v>
      </c>
      <c r="R16" s="52">
        <f t="shared" ref="R16:Y16" si="7">SUM(R9:R15)</f>
        <v>1375</v>
      </c>
      <c r="S16" s="52">
        <f t="shared" si="7"/>
        <v>1375</v>
      </c>
      <c r="T16" s="52">
        <f t="shared" si="7"/>
        <v>1387.5</v>
      </c>
      <c r="U16" s="52">
        <f t="shared" si="7"/>
        <v>1387.5</v>
      </c>
      <c r="V16" s="52">
        <f t="shared" si="7"/>
        <v>1187.5</v>
      </c>
      <c r="W16" s="52">
        <f t="shared" si="7"/>
        <v>987.5</v>
      </c>
      <c r="X16" s="52">
        <f t="shared" si="7"/>
        <v>925</v>
      </c>
      <c r="Y16" s="53">
        <f t="shared" si="7"/>
        <v>737.5</v>
      </c>
      <c r="Z16" s="67" t="s">
        <v>10</v>
      </c>
    </row>
    <row r="17" spans="1:30">
      <c r="A17" s="22" t="s">
        <v>13</v>
      </c>
      <c r="B17" s="17" t="s">
        <v>10</v>
      </c>
      <c r="C17" s="18" t="s">
        <v>10</v>
      </c>
      <c r="D17" s="18">
        <v>262.5</v>
      </c>
      <c r="E17" s="18">
        <v>412.5</v>
      </c>
      <c r="F17" s="18">
        <v>712.5</v>
      </c>
      <c r="G17" s="18">
        <v>675</v>
      </c>
      <c r="H17" s="18">
        <v>962.5</v>
      </c>
      <c r="I17" s="18">
        <v>1037.5</v>
      </c>
      <c r="J17" s="18">
        <v>1062.5</v>
      </c>
      <c r="K17" s="18">
        <v>1200</v>
      </c>
      <c r="L17" s="17">
        <v>1275</v>
      </c>
      <c r="M17" s="18">
        <v>1225</v>
      </c>
      <c r="N17" s="18">
        <v>1225</v>
      </c>
      <c r="O17" s="18">
        <v>1225</v>
      </c>
      <c r="P17" s="50">
        <v>1225</v>
      </c>
      <c r="Q17" s="51">
        <v>1312.5</v>
      </c>
      <c r="R17" s="52">
        <f>[1]Sheet1!Q17</f>
        <v>1375</v>
      </c>
      <c r="S17" s="52">
        <f t="shared" ref="S17:Z17" si="8">R16</f>
        <v>1375</v>
      </c>
      <c r="T17" s="52">
        <f t="shared" si="8"/>
        <v>1375</v>
      </c>
      <c r="U17" s="52">
        <f t="shared" si="8"/>
        <v>1387.5</v>
      </c>
      <c r="V17" s="52">
        <f t="shared" si="8"/>
        <v>1387.5</v>
      </c>
      <c r="W17" s="52">
        <f t="shared" si="8"/>
        <v>1187.5</v>
      </c>
      <c r="X17" s="52">
        <f t="shared" si="8"/>
        <v>987.5</v>
      </c>
      <c r="Y17" s="53">
        <f t="shared" si="8"/>
        <v>925</v>
      </c>
      <c r="Z17" s="67">
        <f t="shared" si="8"/>
        <v>737.5</v>
      </c>
      <c r="AD17" s="5"/>
    </row>
    <row r="18" spans="1:30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4"/>
      <c r="M18" s="25"/>
      <c r="N18" s="25"/>
      <c r="O18" s="25"/>
      <c r="P18" s="44"/>
      <c r="Q18" s="36"/>
      <c r="R18" s="37"/>
      <c r="S18" s="37"/>
      <c r="T18" s="37"/>
      <c r="U18" s="37"/>
      <c r="V18" s="37"/>
      <c r="W18" s="37"/>
      <c r="X18" s="37"/>
      <c r="Y18" s="45"/>
      <c r="Z18" s="68"/>
    </row>
    <row r="19" spans="1:30">
      <c r="A19" s="23" t="s">
        <v>0</v>
      </c>
      <c r="B19" s="19">
        <v>632.69000000000005</v>
      </c>
      <c r="C19" s="20">
        <v>632.69000000000005</v>
      </c>
      <c r="D19" s="20">
        <v>632.69000000000005</v>
      </c>
      <c r="E19" s="20">
        <v>632.69000000000005</v>
      </c>
      <c r="F19" s="20">
        <v>632.69000000000005</v>
      </c>
      <c r="G19" s="20">
        <v>632.69000000000005</v>
      </c>
      <c r="H19" s="20">
        <v>632.69000000000005</v>
      </c>
      <c r="I19" s="20">
        <v>632.69000000000005</v>
      </c>
      <c r="J19" s="20">
        <v>632.69000000000005</v>
      </c>
      <c r="K19" s="20">
        <v>632.69000000000005</v>
      </c>
      <c r="L19" s="19">
        <v>632.69000000000005</v>
      </c>
      <c r="M19" s="20">
        <v>632.69000000000005</v>
      </c>
      <c r="N19" s="20">
        <v>632.69000000000005</v>
      </c>
      <c r="O19" s="20">
        <v>632.69000000000005</v>
      </c>
      <c r="P19" s="50">
        <v>632.69000000000005</v>
      </c>
      <c r="Q19" s="51">
        <v>632.69000000000005</v>
      </c>
      <c r="R19" s="52">
        <v>632.69000000000005</v>
      </c>
      <c r="S19" s="52">
        <v>632.69000000000005</v>
      </c>
      <c r="T19" s="52">
        <v>632.69000000000005</v>
      </c>
      <c r="U19" s="52">
        <v>632.69000000000005</v>
      </c>
      <c r="V19" s="52">
        <v>632.69000000000005</v>
      </c>
      <c r="W19" s="52">
        <v>632.69000000000005</v>
      </c>
      <c r="X19" s="52">
        <v>632.69000000000005</v>
      </c>
      <c r="Y19" s="53">
        <v>632.69000000000005</v>
      </c>
      <c r="Z19" s="67" t="s">
        <v>10</v>
      </c>
      <c r="AC19" s="4"/>
    </row>
    <row r="20" spans="1:30">
      <c r="A20" s="26" t="s">
        <v>12</v>
      </c>
      <c r="B20" s="20" t="s">
        <v>10</v>
      </c>
      <c r="C20" s="20" t="s">
        <v>10</v>
      </c>
      <c r="D20" s="20" t="s">
        <v>10</v>
      </c>
      <c r="E20" s="20">
        <v>2530.7600000000002</v>
      </c>
      <c r="F20" s="20" t="s">
        <v>10</v>
      </c>
      <c r="G20" s="20" t="s">
        <v>10</v>
      </c>
      <c r="H20" s="20">
        <v>1898.07</v>
      </c>
      <c r="I20" s="20" t="s">
        <v>10</v>
      </c>
      <c r="J20" s="20" t="s">
        <v>10</v>
      </c>
      <c r="K20" s="20">
        <v>1898.07</v>
      </c>
      <c r="L20" s="19" t="s">
        <v>10</v>
      </c>
      <c r="M20" s="20" t="s">
        <v>10</v>
      </c>
      <c r="N20" s="20" t="s">
        <v>10</v>
      </c>
      <c r="O20" s="20" t="s">
        <v>10</v>
      </c>
      <c r="P20" s="38" t="s">
        <v>10</v>
      </c>
      <c r="Q20" s="39" t="s">
        <v>10</v>
      </c>
      <c r="R20" s="40" t="s">
        <v>10</v>
      </c>
      <c r="S20" s="40">
        <f>SUM(L19:R19)</f>
        <v>4428.83</v>
      </c>
      <c r="T20" s="40" t="s">
        <v>10</v>
      </c>
      <c r="U20" s="40" t="s">
        <v>10</v>
      </c>
      <c r="V20" s="40">
        <f>SUM(T19:V19)</f>
        <v>1898.0700000000002</v>
      </c>
      <c r="W20" s="40" t="s">
        <v>10</v>
      </c>
      <c r="X20" s="40" t="s">
        <v>10</v>
      </c>
      <c r="Y20" s="41">
        <f>SUM(W19:Y19)</f>
        <v>1898.0700000000002</v>
      </c>
      <c r="Z20" s="64" t="s">
        <v>10</v>
      </c>
      <c r="AB20" s="5"/>
    </row>
    <row r="21" spans="1:30">
      <c r="A21" s="2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4"/>
      <c r="M21" s="25"/>
      <c r="N21" s="25"/>
      <c r="O21" s="25"/>
      <c r="P21" s="74"/>
      <c r="Q21" s="77"/>
      <c r="R21" s="75"/>
      <c r="S21" s="75"/>
      <c r="T21" s="75"/>
      <c r="U21" s="75"/>
      <c r="V21" s="75"/>
      <c r="W21" s="75"/>
      <c r="X21" s="75"/>
      <c r="Y21" s="76"/>
      <c r="Z21" s="67"/>
      <c r="AB21" s="4"/>
    </row>
    <row r="22" spans="1:30">
      <c r="A22" s="22" t="s">
        <v>3</v>
      </c>
      <c r="B22" s="19">
        <v>100</v>
      </c>
      <c r="C22" s="20">
        <v>100</v>
      </c>
      <c r="D22" s="20">
        <v>100</v>
      </c>
      <c r="E22" s="20">
        <v>100</v>
      </c>
      <c r="F22" s="20">
        <v>100</v>
      </c>
      <c r="G22" s="20">
        <v>100</v>
      </c>
      <c r="H22" s="20">
        <v>100</v>
      </c>
      <c r="I22" s="20">
        <v>100</v>
      </c>
      <c r="J22" s="20">
        <v>100</v>
      </c>
      <c r="K22" s="20">
        <v>100</v>
      </c>
      <c r="L22" s="19">
        <v>100</v>
      </c>
      <c r="M22" s="20">
        <v>100</v>
      </c>
      <c r="N22" s="20">
        <v>100</v>
      </c>
      <c r="O22" s="20">
        <v>100</v>
      </c>
      <c r="P22" s="46">
        <v>100</v>
      </c>
      <c r="Q22" s="47">
        <v>100</v>
      </c>
      <c r="R22" s="48">
        <v>100</v>
      </c>
      <c r="S22" s="48">
        <v>100</v>
      </c>
      <c r="T22" s="48">
        <v>100</v>
      </c>
      <c r="U22" s="48">
        <v>100</v>
      </c>
      <c r="V22" s="48">
        <v>100</v>
      </c>
      <c r="W22" s="48">
        <v>100</v>
      </c>
      <c r="X22" s="48">
        <v>100</v>
      </c>
      <c r="Y22" s="49">
        <v>100</v>
      </c>
      <c r="Z22" s="66" t="s">
        <v>10</v>
      </c>
      <c r="AB22" s="6"/>
    </row>
    <row r="23" spans="1:30">
      <c r="A23" s="23" t="s">
        <v>11</v>
      </c>
      <c r="B23" s="19" t="s">
        <v>10</v>
      </c>
      <c r="C23" s="20" t="s">
        <v>10</v>
      </c>
      <c r="D23" s="20" t="s">
        <v>10</v>
      </c>
      <c r="E23" s="20" t="s">
        <v>10</v>
      </c>
      <c r="F23" s="20" t="s">
        <v>10</v>
      </c>
      <c r="G23" s="20">
        <v>600</v>
      </c>
      <c r="H23" s="20" t="s">
        <v>10</v>
      </c>
      <c r="I23" s="20" t="s">
        <v>10</v>
      </c>
      <c r="J23" s="20" t="s">
        <v>10</v>
      </c>
      <c r="K23" s="20">
        <v>400</v>
      </c>
      <c r="L23" s="19" t="s">
        <v>10</v>
      </c>
      <c r="M23" s="20" t="s">
        <v>10</v>
      </c>
      <c r="N23" s="20" t="s">
        <v>10</v>
      </c>
      <c r="O23" s="20" t="s">
        <v>10</v>
      </c>
      <c r="P23" s="50" t="s">
        <v>10</v>
      </c>
      <c r="Q23" s="51" t="s">
        <v>10</v>
      </c>
      <c r="R23" s="52" t="s">
        <v>10</v>
      </c>
      <c r="S23" s="52" t="s">
        <v>10</v>
      </c>
      <c r="T23" s="52" t="s">
        <v>10</v>
      </c>
      <c r="U23" s="54">
        <v>1000</v>
      </c>
      <c r="V23" s="52" t="s">
        <v>10</v>
      </c>
      <c r="W23" s="52" t="s">
        <v>10</v>
      </c>
      <c r="X23" s="52" t="s">
        <v>10</v>
      </c>
      <c r="Y23" s="53">
        <v>400</v>
      </c>
      <c r="Z23" s="64" t="s">
        <v>10</v>
      </c>
      <c r="AB23" s="6"/>
      <c r="AC23" s="6"/>
    </row>
    <row r="24" spans="1:30">
      <c r="A24" s="12"/>
      <c r="B24" s="11"/>
      <c r="C24" s="32"/>
      <c r="D24" s="32"/>
      <c r="E24" s="32"/>
      <c r="F24" s="32"/>
      <c r="G24" s="32"/>
      <c r="H24" s="32"/>
      <c r="I24" s="32"/>
      <c r="J24" s="32"/>
      <c r="K24" s="32"/>
      <c r="L24" s="11"/>
      <c r="M24" s="32"/>
      <c r="N24" s="32"/>
      <c r="O24" s="32"/>
      <c r="P24" s="42"/>
      <c r="Q24" s="33"/>
      <c r="R24" s="34"/>
      <c r="S24" s="34"/>
      <c r="T24" s="34"/>
      <c r="U24" s="34"/>
      <c r="V24" s="34"/>
      <c r="W24" s="34"/>
      <c r="X24" s="34"/>
      <c r="Y24" s="43"/>
      <c r="Z24" s="67"/>
    </row>
    <row r="25" spans="1:30">
      <c r="A25" s="22" t="s">
        <v>9</v>
      </c>
      <c r="B25" s="13">
        <v>50</v>
      </c>
      <c r="C25" s="14">
        <v>50</v>
      </c>
      <c r="D25" s="14">
        <v>50</v>
      </c>
      <c r="E25" s="14">
        <v>50</v>
      </c>
      <c r="F25" s="14">
        <v>50</v>
      </c>
      <c r="G25" s="14">
        <v>50</v>
      </c>
      <c r="H25" s="14">
        <v>50</v>
      </c>
      <c r="I25" s="14">
        <v>50</v>
      </c>
      <c r="J25" s="14">
        <v>50</v>
      </c>
      <c r="K25" s="14">
        <v>50</v>
      </c>
      <c r="L25" s="13">
        <v>50</v>
      </c>
      <c r="M25" s="14">
        <v>50</v>
      </c>
      <c r="N25" s="14">
        <v>50</v>
      </c>
      <c r="O25" s="14">
        <v>50</v>
      </c>
      <c r="P25" s="50">
        <v>50</v>
      </c>
      <c r="Q25" s="51">
        <v>50</v>
      </c>
      <c r="R25" s="52">
        <v>50</v>
      </c>
      <c r="S25" s="52">
        <v>50</v>
      </c>
      <c r="T25" s="52">
        <v>50</v>
      </c>
      <c r="U25" s="52">
        <v>50</v>
      </c>
      <c r="V25" s="52">
        <v>50</v>
      </c>
      <c r="W25" s="52">
        <v>50</v>
      </c>
      <c r="X25" s="52">
        <v>50</v>
      </c>
      <c r="Y25" s="53">
        <v>50</v>
      </c>
      <c r="Z25" s="66" t="s">
        <v>10</v>
      </c>
    </row>
    <row r="26" spans="1:30">
      <c r="A26" s="23" t="s">
        <v>16</v>
      </c>
      <c r="B26" s="17" t="s">
        <v>10</v>
      </c>
      <c r="C26" s="18" t="s">
        <v>10</v>
      </c>
      <c r="D26" s="18" t="s">
        <v>10</v>
      </c>
      <c r="E26" s="18" t="s">
        <v>10</v>
      </c>
      <c r="F26" s="18" t="s">
        <v>10</v>
      </c>
      <c r="G26" s="18">
        <v>300</v>
      </c>
      <c r="H26" s="18" t="s">
        <v>10</v>
      </c>
      <c r="I26" s="18" t="s">
        <v>10</v>
      </c>
      <c r="J26" s="18" t="s">
        <v>10</v>
      </c>
      <c r="K26" s="18">
        <v>200</v>
      </c>
      <c r="L26" s="17" t="s">
        <v>10</v>
      </c>
      <c r="M26" s="18" t="s">
        <v>10</v>
      </c>
      <c r="N26" s="18" t="s">
        <v>10</v>
      </c>
      <c r="O26" s="18" t="s">
        <v>10</v>
      </c>
      <c r="P26" s="50" t="s">
        <v>10</v>
      </c>
      <c r="Q26" s="51" t="s">
        <v>10</v>
      </c>
      <c r="R26" s="52" t="s">
        <v>10</v>
      </c>
      <c r="S26" s="52" t="s">
        <v>10</v>
      </c>
      <c r="T26" s="52" t="s">
        <v>10</v>
      </c>
      <c r="U26" s="52">
        <v>500</v>
      </c>
      <c r="V26" s="52" t="s">
        <v>10</v>
      </c>
      <c r="W26" s="52" t="s">
        <v>10</v>
      </c>
      <c r="X26" s="52" t="s">
        <v>10</v>
      </c>
      <c r="Y26" s="53">
        <v>200</v>
      </c>
      <c r="Z26" s="64" t="s">
        <v>10</v>
      </c>
    </row>
    <row r="27" spans="1:30">
      <c r="A27" s="12"/>
      <c r="B27" s="27"/>
      <c r="C27" s="32"/>
      <c r="D27" s="32"/>
      <c r="E27" s="32"/>
      <c r="F27" s="32"/>
      <c r="G27" s="32"/>
      <c r="H27" s="32"/>
      <c r="I27" s="32"/>
      <c r="J27" s="32"/>
      <c r="K27" s="32"/>
      <c r="L27" s="11"/>
      <c r="M27" s="32"/>
      <c r="N27" s="32"/>
      <c r="O27" s="32"/>
      <c r="P27" s="42"/>
      <c r="Q27" s="33"/>
      <c r="R27" s="34"/>
      <c r="S27" s="34"/>
      <c r="T27" s="34"/>
      <c r="U27" s="34"/>
      <c r="V27" s="34"/>
      <c r="W27" s="34"/>
      <c r="X27" s="34"/>
      <c r="Y27" s="43"/>
      <c r="Z27" s="67"/>
    </row>
    <row r="28" spans="1:30">
      <c r="A28" s="22" t="s">
        <v>29</v>
      </c>
      <c r="B28" s="17" t="s">
        <v>10</v>
      </c>
      <c r="C28" s="18" t="s">
        <v>10</v>
      </c>
      <c r="D28" s="18" t="s">
        <v>10</v>
      </c>
      <c r="E28" s="18" t="s">
        <v>10</v>
      </c>
      <c r="F28" s="18" t="s">
        <v>10</v>
      </c>
      <c r="G28" s="18" t="s">
        <v>10</v>
      </c>
      <c r="H28" s="18" t="s">
        <v>10</v>
      </c>
      <c r="I28" s="18">
        <v>500</v>
      </c>
      <c r="J28" s="18" t="s">
        <v>10</v>
      </c>
      <c r="K28" s="18" t="s">
        <v>10</v>
      </c>
      <c r="L28" s="17" t="s">
        <v>10</v>
      </c>
      <c r="M28" s="18" t="s">
        <v>10</v>
      </c>
      <c r="N28" s="18" t="s">
        <v>10</v>
      </c>
      <c r="O28" s="18" t="s">
        <v>10</v>
      </c>
      <c r="P28" s="50">
        <v>1000</v>
      </c>
      <c r="Q28" s="51">
        <v>500</v>
      </c>
      <c r="R28" s="52" t="s">
        <v>10</v>
      </c>
      <c r="S28" s="52" t="s">
        <v>10</v>
      </c>
      <c r="T28" s="52" t="s">
        <v>10</v>
      </c>
      <c r="U28" s="52" t="s">
        <v>10</v>
      </c>
      <c r="V28" s="52" t="s">
        <v>10</v>
      </c>
      <c r="W28" s="52" t="s">
        <v>10</v>
      </c>
      <c r="X28" s="52" t="s">
        <v>10</v>
      </c>
      <c r="Y28" s="53" t="s">
        <v>10</v>
      </c>
      <c r="Z28" s="65" t="s">
        <v>10</v>
      </c>
    </row>
    <row r="29" spans="1:30">
      <c r="A29" s="23" t="s">
        <v>30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19"/>
      <c r="M29" s="20"/>
      <c r="N29" s="20"/>
      <c r="O29" s="20"/>
      <c r="P29" s="42"/>
      <c r="Q29" s="33"/>
      <c r="R29" s="34"/>
      <c r="S29" s="34"/>
      <c r="T29" s="34"/>
      <c r="U29" s="34"/>
      <c r="V29" s="34"/>
      <c r="W29" s="34"/>
      <c r="X29" s="34"/>
      <c r="Y29" s="43"/>
      <c r="Z29" s="67"/>
    </row>
    <row r="30" spans="1:30">
      <c r="A30" s="12"/>
      <c r="B30" s="11"/>
      <c r="C30" s="32"/>
      <c r="D30" s="32"/>
      <c r="E30" s="32"/>
      <c r="F30" s="32"/>
      <c r="G30" s="32"/>
      <c r="H30" s="32"/>
      <c r="I30" s="32"/>
      <c r="J30" s="32"/>
      <c r="K30" s="32"/>
      <c r="L30" s="11"/>
      <c r="M30" s="32"/>
      <c r="N30" s="32"/>
      <c r="O30" s="32"/>
      <c r="P30" s="50"/>
      <c r="Q30" s="51"/>
      <c r="R30" s="52"/>
      <c r="S30" s="52"/>
      <c r="T30" s="52"/>
      <c r="U30" s="52"/>
      <c r="V30" s="52"/>
      <c r="W30" s="52"/>
      <c r="X30" s="52"/>
      <c r="Y30" s="53"/>
      <c r="Z30" s="65"/>
    </row>
    <row r="31" spans="1:30">
      <c r="A31" s="22" t="s">
        <v>15</v>
      </c>
      <c r="B31" s="17" t="s">
        <v>10</v>
      </c>
      <c r="C31" s="18" t="s">
        <v>10</v>
      </c>
      <c r="D31" s="18" t="s">
        <v>10</v>
      </c>
      <c r="E31" s="18" t="s">
        <v>10</v>
      </c>
      <c r="F31" s="18" t="s">
        <v>10</v>
      </c>
      <c r="G31" s="18" t="s">
        <v>10</v>
      </c>
      <c r="H31" s="18" t="s">
        <v>10</v>
      </c>
      <c r="I31" s="18" t="s">
        <v>10</v>
      </c>
      <c r="J31" s="18" t="s">
        <v>10</v>
      </c>
      <c r="K31" s="18" t="s">
        <v>10</v>
      </c>
      <c r="L31" s="17" t="s">
        <v>10</v>
      </c>
      <c r="M31" s="18" t="s">
        <v>10</v>
      </c>
      <c r="N31" s="18" t="s">
        <v>10</v>
      </c>
      <c r="O31" s="18" t="s">
        <v>10</v>
      </c>
      <c r="P31" s="42">
        <v>400</v>
      </c>
      <c r="Q31" s="33">
        <v>400</v>
      </c>
      <c r="R31" s="34">
        <v>400</v>
      </c>
      <c r="S31" s="34">
        <v>400</v>
      </c>
      <c r="T31" s="34">
        <v>400</v>
      </c>
      <c r="U31" s="34">
        <v>400</v>
      </c>
      <c r="V31" s="34">
        <v>400</v>
      </c>
      <c r="W31" s="34">
        <v>400</v>
      </c>
      <c r="X31" s="34">
        <v>400</v>
      </c>
      <c r="Y31" s="43">
        <v>400</v>
      </c>
      <c r="Z31" s="67" t="s">
        <v>10</v>
      </c>
    </row>
    <row r="32" spans="1:30">
      <c r="A32" s="21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19"/>
      <c r="M32" s="20"/>
      <c r="N32" s="20"/>
      <c r="O32" s="20"/>
      <c r="P32" s="50"/>
      <c r="Q32" s="51"/>
      <c r="R32" s="52"/>
      <c r="S32" s="52"/>
      <c r="T32" s="52"/>
      <c r="U32" s="52"/>
      <c r="V32" s="52"/>
      <c r="W32" s="52"/>
      <c r="X32" s="52"/>
      <c r="Y32" s="53"/>
      <c r="Z32" s="67"/>
    </row>
    <row r="33" spans="1:26">
      <c r="A33" s="22" t="s">
        <v>6</v>
      </c>
      <c r="B33" s="19">
        <v>175.08</v>
      </c>
      <c r="C33" s="20">
        <v>175.08</v>
      </c>
      <c r="D33" s="20">
        <v>437.58</v>
      </c>
      <c r="E33" s="20">
        <v>3118.34</v>
      </c>
      <c r="F33" s="20">
        <v>887.58</v>
      </c>
      <c r="G33" s="20">
        <v>1750.08</v>
      </c>
      <c r="H33" s="20">
        <v>3035.65</v>
      </c>
      <c r="I33" s="20">
        <v>1712.58</v>
      </c>
      <c r="J33" s="20">
        <v>1237.58</v>
      </c>
      <c r="K33" s="20">
        <v>3873.15</v>
      </c>
      <c r="L33" s="19">
        <v>1450.08</v>
      </c>
      <c r="M33" s="20">
        <v>1400.08</v>
      </c>
      <c r="N33" s="20">
        <v>1400.08</v>
      </c>
      <c r="O33" s="20">
        <v>1400.08</v>
      </c>
      <c r="P33" s="42">
        <v>2800.08</v>
      </c>
      <c r="Q33" s="33">
        <v>2387.58</v>
      </c>
      <c r="R33" s="34">
        <f>[1]Sheet1!Q17+R31+R6</f>
        <v>1950.08</v>
      </c>
      <c r="S33" s="34">
        <f>R16+S20+S31+S6</f>
        <v>6378.91</v>
      </c>
      <c r="T33" s="34">
        <f>S16+T31+T6</f>
        <v>1950.08</v>
      </c>
      <c r="U33" s="34">
        <f>T16+SUM(R22:U22)+SUM(R25:U25)+U31+U6</f>
        <v>2562.58</v>
      </c>
      <c r="V33" s="34">
        <f>SUM(T19:V19) +U16+V31+V6</f>
        <v>3860.65</v>
      </c>
      <c r="W33" s="34">
        <f>V16+W31+W6</f>
        <v>1762.58</v>
      </c>
      <c r="X33" s="34">
        <f>W16+X31+X6</f>
        <v>1562.58</v>
      </c>
      <c r="Y33" s="43">
        <f>X16+SUM(W19:Y19)+SUM(V22:Y22)+SUM(V25:Y25)+Y31+Y6</f>
        <v>3998.15</v>
      </c>
      <c r="Z33" s="65">
        <f>Y16</f>
        <v>737.5</v>
      </c>
    </row>
    <row r="34" spans="1:26">
      <c r="A34" s="12"/>
      <c r="B34" s="11"/>
      <c r="C34" s="32"/>
      <c r="D34" s="32"/>
      <c r="E34" s="32"/>
      <c r="F34" s="32"/>
      <c r="G34" s="32"/>
      <c r="H34" s="32"/>
      <c r="I34" s="32"/>
      <c r="J34" s="32"/>
      <c r="K34" s="32"/>
      <c r="L34" s="11"/>
      <c r="M34" s="32"/>
      <c r="N34" s="32"/>
      <c r="O34" s="32"/>
      <c r="P34" s="50"/>
      <c r="Q34" s="51"/>
      <c r="R34" s="52"/>
      <c r="S34" s="52"/>
      <c r="T34" s="52"/>
      <c r="U34" s="52"/>
      <c r="V34" s="52"/>
      <c r="W34" s="52"/>
      <c r="X34" s="52"/>
      <c r="Y34" s="53"/>
      <c r="Z34" s="67"/>
    </row>
    <row r="35" spans="1:26">
      <c r="A35" s="28" t="s">
        <v>17</v>
      </c>
      <c r="B35" s="13">
        <v>24000</v>
      </c>
      <c r="C35" s="14">
        <v>23824.92</v>
      </c>
      <c r="D35" s="14">
        <v>23649.84</v>
      </c>
      <c r="E35" s="14">
        <v>23212.26</v>
      </c>
      <c r="F35" s="14">
        <v>20093.919999999998</v>
      </c>
      <c r="G35" s="14">
        <v>19206.34</v>
      </c>
      <c r="H35" s="14">
        <v>17456.259999999998</v>
      </c>
      <c r="I35" s="14">
        <v>14420.61</v>
      </c>
      <c r="J35" s="14">
        <v>12708.03</v>
      </c>
      <c r="K35" s="14">
        <v>11470.45</v>
      </c>
      <c r="L35" s="13">
        <v>7597.3</v>
      </c>
      <c r="M35" s="14">
        <v>6147.22</v>
      </c>
      <c r="N35" s="14">
        <v>4747.1400000000003</v>
      </c>
      <c r="O35" s="14">
        <v>3347.06</v>
      </c>
      <c r="P35" s="42">
        <v>31946.98</v>
      </c>
      <c r="Q35" s="33">
        <v>29146.9</v>
      </c>
      <c r="R35" s="34">
        <f>[1]Sheet1!Q37</f>
        <v>26759.319999999992</v>
      </c>
      <c r="S35" s="34">
        <f t="shared" ref="S35:Z35" si="9">R36</f>
        <v>24809.239999999991</v>
      </c>
      <c r="T35" s="34">
        <f t="shared" si="9"/>
        <v>18430.329999999991</v>
      </c>
      <c r="U35" s="34">
        <f t="shared" si="9"/>
        <v>16480.249999999993</v>
      </c>
      <c r="V35" s="34">
        <f t="shared" si="9"/>
        <v>13917.669999999993</v>
      </c>
      <c r="W35" s="34">
        <f t="shared" si="9"/>
        <v>10057.019999999993</v>
      </c>
      <c r="X35" s="34">
        <f t="shared" si="9"/>
        <v>8294.4399999999932</v>
      </c>
      <c r="Y35" s="43">
        <f t="shared" si="9"/>
        <v>6731.8599999999933</v>
      </c>
      <c r="Z35" s="66">
        <f t="shared" si="9"/>
        <v>2733.7099999999932</v>
      </c>
    </row>
    <row r="36" spans="1:26" ht="17" thickBot="1">
      <c r="A36" s="29" t="s">
        <v>18</v>
      </c>
      <c r="B36" s="30">
        <v>23824.92</v>
      </c>
      <c r="C36" s="31">
        <v>23649.84</v>
      </c>
      <c r="D36" s="31">
        <v>23212.26</v>
      </c>
      <c r="E36" s="31">
        <v>20093.919999999998</v>
      </c>
      <c r="F36" s="31">
        <v>19206.34</v>
      </c>
      <c r="G36" s="31">
        <v>17456.259999999998</v>
      </c>
      <c r="H36" s="31">
        <v>14420.61</v>
      </c>
      <c r="I36" s="31">
        <v>12708.03</v>
      </c>
      <c r="J36" s="31">
        <v>11470.45</v>
      </c>
      <c r="K36" s="31">
        <v>7597.3</v>
      </c>
      <c r="L36" s="30">
        <v>6147.22</v>
      </c>
      <c r="M36" s="31">
        <v>4747.1400000000003</v>
      </c>
      <c r="N36" s="31">
        <v>3347.06</v>
      </c>
      <c r="O36" s="31">
        <v>1946.98</v>
      </c>
      <c r="P36" s="69">
        <v>29146.9</v>
      </c>
      <c r="Q36" s="70">
        <v>26759.32</v>
      </c>
      <c r="R36" s="71">
        <f t="shared" ref="R36:Z36" si="10">R35-R33</f>
        <v>24809.239999999991</v>
      </c>
      <c r="S36" s="71">
        <f t="shared" si="10"/>
        <v>18430.329999999991</v>
      </c>
      <c r="T36" s="71">
        <f t="shared" si="10"/>
        <v>16480.249999999993</v>
      </c>
      <c r="U36" s="71">
        <f t="shared" si="10"/>
        <v>13917.669999999993</v>
      </c>
      <c r="V36" s="71">
        <f t="shared" si="10"/>
        <v>10057.019999999993</v>
      </c>
      <c r="W36" s="71">
        <f t="shared" si="10"/>
        <v>8294.4399999999932</v>
      </c>
      <c r="X36" s="71">
        <f t="shared" si="10"/>
        <v>6731.8599999999933</v>
      </c>
      <c r="Y36" s="72">
        <f t="shared" si="10"/>
        <v>2733.7099999999932</v>
      </c>
      <c r="Z36" s="73">
        <f t="shared" si="10"/>
        <v>1996.2099999999932</v>
      </c>
    </row>
    <row r="41" spans="1:26">
      <c r="C41" s="2"/>
    </row>
  </sheetData>
  <sheetProtection algorithmName="SHA-512" hashValue="Ii/Yg2/3GF6X5Eew7EyBXJqT/5lvGvT6e8aEjcagYG4jmMak+2X90JCKnU5B5Zujqc8ViqPwkLTFTZpiWrY0ow==" saltValue="AnhO5XKNJnrh8IFiHBf8/w==" spinCount="100000" sheet="1" objects="1" scenarios="1"/>
  <mergeCells count="1">
    <mergeCell ref="M1:N1"/>
  </mergeCells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Overview</vt:lpstr>
      <vt:lpstr>'Costing Overview'!Print_Area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2018-06-06T17:11:14Z</cp:lastPrinted>
  <dcterms:created xsi:type="dcterms:W3CDTF">2018-01-30T12:22:37Z</dcterms:created>
  <dcterms:modified xsi:type="dcterms:W3CDTF">2018-06-06T17:11:37Z</dcterms:modified>
</cp:coreProperties>
</file>