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talbot/Desktop/Work/Third Year/Spring Term/SWENG/Finance/Financial Report 3/"/>
    </mc:Choice>
  </mc:AlternateContent>
  <xr:revisionPtr revIDLastSave="0" documentId="13_ncr:1_{3023DF19-8E4E-9C42-8AA2-FF918E07C2AD}" xr6:coauthVersionLast="33" xr6:coauthVersionMax="33" xr10:uidLastSave="{00000000-0000-0000-0000-000000000000}"/>
  <workbookProtection workbookAlgorithmName="SHA-512" workbookHashValue="VAbrwgGUWHShSVursZGQF8wL5eatNHArMZAAjQWEMYd2ZxuWUydQk1KrKkPCL/MXK2g7nllz8wYWrhe494YU+w==" workbookSaltValue="eNhCHdUr0oEdjRPRAAg1dQ==" workbookSpinCount="100000" lockStructure="1"/>
  <bookViews>
    <workbookView xWindow="1380" yWindow="460" windowWidth="27420" windowHeight="16200" xr2:uid="{E7C3D644-FFC2-BD41-B211-16B1308DD9F5}"/>
  </bookViews>
  <sheets>
    <sheet name="Sheet1" sheetId="1" r:id="rId1"/>
  </sheets>
  <definedNames>
    <definedName name="_xlnm.Print_Area" localSheetId="0">Sheet1!$A$1:$Q$75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4" i="1" l="1"/>
  <c r="P54" i="1"/>
  <c r="N54" i="1"/>
  <c r="M54" i="1"/>
  <c r="L54" i="1"/>
  <c r="O54" i="1"/>
  <c r="Q53" i="1"/>
  <c r="P53" i="1"/>
  <c r="O53" i="1"/>
  <c r="N53" i="1"/>
  <c r="M53" i="1"/>
  <c r="L53" i="1"/>
  <c r="K53" i="1"/>
  <c r="Q48" i="1"/>
  <c r="P48" i="1"/>
  <c r="O48" i="1"/>
  <c r="N48" i="1"/>
  <c r="M48" i="1"/>
  <c r="L48" i="1"/>
  <c r="K48" i="1"/>
  <c r="Q49" i="1"/>
  <c r="P49" i="1"/>
  <c r="O49" i="1"/>
  <c r="N49" i="1"/>
  <c r="M49" i="1"/>
  <c r="L49" i="1"/>
  <c r="K49" i="1"/>
  <c r="Q50" i="1"/>
  <c r="P50" i="1"/>
  <c r="O50" i="1"/>
  <c r="N50" i="1"/>
  <c r="M50" i="1"/>
  <c r="K50" i="1"/>
  <c r="K52" i="1"/>
  <c r="Q51" i="1"/>
  <c r="P51" i="1"/>
  <c r="O51" i="1"/>
  <c r="N51" i="1"/>
  <c r="M51" i="1"/>
  <c r="L51" i="1"/>
  <c r="K51" i="1"/>
  <c r="B74" i="1" l="1"/>
  <c r="C72" i="1"/>
  <c r="B72" i="1"/>
  <c r="K59" i="1"/>
  <c r="H59" i="1"/>
  <c r="E59" i="1"/>
  <c r="K54" i="1"/>
  <c r="J54" i="1"/>
  <c r="I54" i="1"/>
  <c r="H54" i="1"/>
  <c r="G54" i="1"/>
  <c r="F54" i="1"/>
  <c r="E54" i="1"/>
  <c r="D54" i="1"/>
  <c r="C54" i="1"/>
  <c r="J53" i="1"/>
  <c r="I53" i="1"/>
  <c r="H53" i="1"/>
  <c r="G53" i="1"/>
  <c r="F53" i="1"/>
  <c r="E53" i="1"/>
  <c r="D53" i="1"/>
  <c r="C53" i="1"/>
  <c r="Q52" i="1"/>
  <c r="P52" i="1"/>
  <c r="O52" i="1"/>
  <c r="N52" i="1"/>
  <c r="M52" i="1"/>
  <c r="L52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L50" i="1"/>
  <c r="J50" i="1"/>
  <c r="I50" i="1"/>
  <c r="H50" i="1"/>
  <c r="G50" i="1"/>
  <c r="F50" i="1"/>
  <c r="E50" i="1"/>
  <c r="D50" i="1"/>
  <c r="C50" i="1"/>
  <c r="J49" i="1"/>
  <c r="I49" i="1"/>
  <c r="H49" i="1"/>
  <c r="G49" i="1"/>
  <c r="F49" i="1"/>
  <c r="E49" i="1"/>
  <c r="D49" i="1"/>
  <c r="C49" i="1"/>
  <c r="J48" i="1"/>
  <c r="I48" i="1"/>
  <c r="H48" i="1"/>
  <c r="G48" i="1"/>
  <c r="F48" i="1"/>
  <c r="E48" i="1"/>
  <c r="D48" i="1"/>
  <c r="C48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M17" i="1"/>
  <c r="N34" i="1" s="1"/>
  <c r="E21" i="1"/>
  <c r="H21" i="1"/>
  <c r="K21" i="1"/>
  <c r="B34" i="1"/>
  <c r="B37" i="1" s="1"/>
  <c r="C36" i="1" s="1"/>
  <c r="C37" i="1" s="1"/>
  <c r="D36" i="1" s="1"/>
  <c r="C34" i="1"/>
  <c r="B36" i="1"/>
  <c r="Q17" i="1" l="1"/>
  <c r="E17" i="1"/>
  <c r="F34" i="1" s="1"/>
  <c r="I17" i="1"/>
  <c r="J34" i="1" s="1"/>
  <c r="P17" i="1"/>
  <c r="D17" i="1"/>
  <c r="C17" i="1"/>
  <c r="D18" i="1" s="1"/>
  <c r="F17" i="1"/>
  <c r="G34" i="1" s="1"/>
  <c r="F55" i="1"/>
  <c r="J55" i="1"/>
  <c r="N55" i="1"/>
  <c r="O72" i="1" s="1"/>
  <c r="L17" i="1"/>
  <c r="M34" i="1" s="1"/>
  <c r="O17" i="1"/>
  <c r="G17" i="1"/>
  <c r="H34" i="1" s="1"/>
  <c r="N17" i="1"/>
  <c r="D55" i="1"/>
  <c r="E72" i="1" s="1"/>
  <c r="H55" i="1"/>
  <c r="I72" i="1" s="1"/>
  <c r="L55" i="1"/>
  <c r="M56" i="1" s="1"/>
  <c r="P55" i="1"/>
  <c r="Q72" i="1" s="1"/>
  <c r="C55" i="1"/>
  <c r="D56" i="1" s="1"/>
  <c r="G55" i="1"/>
  <c r="K55" i="1"/>
  <c r="L56" i="1" s="1"/>
  <c r="O55" i="1"/>
  <c r="H17" i="1"/>
  <c r="I34" i="1" s="1"/>
  <c r="K17" i="1"/>
  <c r="L18" i="1" s="1"/>
  <c r="J17" i="1"/>
  <c r="K18" i="1" s="1"/>
  <c r="E55" i="1"/>
  <c r="F72" i="1" s="1"/>
  <c r="I55" i="1"/>
  <c r="J72" i="1" s="1"/>
  <c r="M55" i="1"/>
  <c r="N72" i="1" s="1"/>
  <c r="Q55" i="1"/>
  <c r="B75" i="1"/>
  <c r="C74" i="1" s="1"/>
  <c r="C75" i="1" s="1"/>
  <c r="D74" i="1" s="1"/>
  <c r="G56" i="1"/>
  <c r="G72" i="1"/>
  <c r="K56" i="1"/>
  <c r="K72" i="1"/>
  <c r="O56" i="1"/>
  <c r="I56" i="1"/>
  <c r="H56" i="1"/>
  <c r="H72" i="1"/>
  <c r="F56" i="1"/>
  <c r="N56" i="1"/>
  <c r="Q18" i="1"/>
  <c r="Q34" i="1"/>
  <c r="E34" i="1"/>
  <c r="E18" i="1"/>
  <c r="P18" i="1"/>
  <c r="P34" i="1"/>
  <c r="L34" i="1"/>
  <c r="H18" i="1"/>
  <c r="O34" i="1"/>
  <c r="O18" i="1"/>
  <c r="K34" i="1"/>
  <c r="G18" i="1"/>
  <c r="N18" i="1"/>
  <c r="F18" i="1"/>
  <c r="P56" i="1" l="1"/>
  <c r="P72" i="1"/>
  <c r="J18" i="1"/>
  <c r="D34" i="1"/>
  <c r="I18" i="1"/>
  <c r="J56" i="1"/>
  <c r="Q56" i="1"/>
  <c r="L72" i="1"/>
  <c r="M72" i="1"/>
  <c r="M18" i="1"/>
  <c r="D72" i="1"/>
  <c r="D75" i="1" s="1"/>
  <c r="E74" i="1" s="1"/>
  <c r="E75" i="1" s="1"/>
  <c r="F74" i="1" s="1"/>
  <c r="F75" i="1" s="1"/>
  <c r="G74" i="1" s="1"/>
  <c r="G75" i="1" s="1"/>
  <c r="H74" i="1" s="1"/>
  <c r="H75" i="1" s="1"/>
  <c r="I74" i="1" s="1"/>
  <c r="I75" i="1" s="1"/>
  <c r="J74" i="1" s="1"/>
  <c r="J75" i="1" s="1"/>
  <c r="K74" i="1" s="1"/>
  <c r="K75" i="1" s="1"/>
  <c r="L74" i="1" s="1"/>
  <c r="L75" i="1" s="1"/>
  <c r="M74" i="1" s="1"/>
  <c r="E56" i="1"/>
  <c r="D37" i="1" l="1"/>
  <c r="E36" i="1" s="1"/>
  <c r="E37" i="1" s="1"/>
  <c r="F36" i="1" s="1"/>
  <c r="F37" i="1" s="1"/>
  <c r="G36" i="1" s="1"/>
  <c r="G37" i="1" s="1"/>
  <c r="H36" i="1" s="1"/>
  <c r="H37" i="1" s="1"/>
  <c r="I36" i="1" s="1"/>
  <c r="I37" i="1" s="1"/>
  <c r="J36" i="1" s="1"/>
  <c r="J37" i="1" s="1"/>
  <c r="K36" i="1" s="1"/>
  <c r="K37" i="1" s="1"/>
  <c r="L36" i="1" s="1"/>
  <c r="L37" i="1" s="1"/>
  <c r="M36" i="1" s="1"/>
  <c r="M37" i="1" s="1"/>
  <c r="N36" i="1" s="1"/>
  <c r="N37" i="1" s="1"/>
  <c r="O36" i="1" s="1"/>
  <c r="O37" i="1" s="1"/>
  <c r="P36" i="1" s="1"/>
  <c r="P37" i="1" s="1"/>
  <c r="Q36" i="1" s="1"/>
  <c r="Q37" i="1" s="1"/>
  <c r="M75" i="1"/>
  <c r="N74" i="1" s="1"/>
  <c r="N75" i="1" s="1"/>
  <c r="O74" i="1" s="1"/>
  <c r="O75" i="1" s="1"/>
  <c r="P74" i="1" s="1"/>
  <c r="P75" i="1" s="1"/>
  <c r="Q74" i="1" s="1"/>
  <c r="Q75" i="1" s="1"/>
</calcChain>
</file>

<file path=xl/sharedStrings.xml><?xml version="1.0" encoding="utf-8"?>
<sst xmlns="http://schemas.openxmlformats.org/spreadsheetml/2006/main" count="213" uniqueCount="31">
  <si>
    <t>Projected</t>
  </si>
  <si>
    <t>Close</t>
  </si>
  <si>
    <t>Open</t>
  </si>
  <si>
    <t>Payments Due</t>
  </si>
  <si>
    <t>-</t>
  </si>
  <si>
    <t>Marketing Costs</t>
  </si>
  <si>
    <t>Module Payments In</t>
  </si>
  <si>
    <t>Module Payments Out</t>
  </si>
  <si>
    <t>Utilities Payments</t>
  </si>
  <si>
    <t>Uitilities</t>
  </si>
  <si>
    <t>IT Infrastructure Payments</t>
  </si>
  <si>
    <t>IT Infrastructure</t>
  </si>
  <si>
    <t>Rent Payments</t>
  </si>
  <si>
    <t>Rent</t>
  </si>
  <si>
    <t>Labour Payments</t>
  </si>
  <si>
    <t>Total</t>
  </si>
  <si>
    <t>Tom (Financial Manager)</t>
  </si>
  <si>
    <t>Ollie Marketing Manager</t>
  </si>
  <si>
    <t>James (GUI Developer)</t>
  </si>
  <si>
    <t>Jack (Testing &amp; Integration)</t>
  </si>
  <si>
    <t>Jon (QA &amp; Documentation)</t>
  </si>
  <si>
    <t>Lauren (Lead Developer)</t>
  </si>
  <si>
    <t>Liam (Project Manager)</t>
  </si>
  <si>
    <t>Labour</t>
  </si>
  <si>
    <t>Interest Payments on Loan</t>
  </si>
  <si>
    <t>Loan Payments In</t>
  </si>
  <si>
    <t xml:space="preserve">Loan </t>
  </si>
  <si>
    <t>WEEK</t>
  </si>
  <si>
    <t>Vacation</t>
  </si>
  <si>
    <t>Spring Term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</si>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</sst>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7" xfId="0" applyFill="1" applyBorder="1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7" xfId="0" applyFill="1" applyBorder="1"/>
    <xf numFmtId="0" fontId="0" fillId="2" borderId="12" xfId="0" applyFill="1" applyBorder="1" applyAlignment="1">
      <alignment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vertical="center"/>
    </xf>
    <xf numFmtId="0" fontId="0" fillId="2" borderId="24" xfId="0" applyFill="1" applyBorder="1" applyAlignment="1">
      <alignment vertical="center"/>
    </xf>
    <xf numFmtId="0" fontId="0" fillId="2" borderId="25" xfId="0" applyFill="1" applyBorder="1" applyAlignment="1">
      <alignment horizontal="center" vertical="center"/>
    </xf>
    <xf numFmtId="0" fontId="1" fillId="2" borderId="19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0" fontId="0" fillId="2" borderId="22" xfId="0" applyFill="1" applyBorder="1"/>
    <xf numFmtId="0" fontId="0" fillId="2" borderId="21" xfId="0" applyFill="1" applyBorder="1"/>
    <xf numFmtId="0" fontId="1" fillId="2" borderId="23" xfId="0" applyFont="1" applyFill="1" applyBorder="1" applyAlignment="1">
      <alignment vertical="center"/>
    </xf>
    <xf numFmtId="0" fontId="1" fillId="2" borderId="26" xfId="0" applyFont="1" applyFill="1" applyBorder="1" applyAlignment="1">
      <alignment vertical="center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0" fillId="0" borderId="0" xfId="0" applyBorder="1"/>
    <xf numFmtId="0" fontId="0" fillId="2" borderId="0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18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7DA7C-56F3-2F46-AE4A-066F24108757}">
  <sheetPr>
    <pageSetUpPr fitToPage="1"/>
  </sheetPr>
  <dimension ref="A1:S75"/>
  <sheetViews>
    <sheetView tabSelected="1" zoomScale="37" workbookViewId="0">
      <selection activeCell="D15" sqref="D15"/>
    </sheetView>
  </sheetViews>
  <sheetFormatPr baseColWidth="10" defaultRowHeight="16"/>
  <cols>
    <col min="1" max="1" width="24" bestFit="1" customWidth="1"/>
  </cols>
  <sheetData>
    <row r="1" spans="1:17" ht="17" thickBot="1">
      <c r="A1" t="s">
        <v>0</v>
      </c>
    </row>
    <row r="2" spans="1:17">
      <c r="A2" s="18"/>
      <c r="B2" s="19"/>
      <c r="C2" s="20"/>
      <c r="D2" s="20"/>
      <c r="E2" s="20"/>
      <c r="F2" s="20" t="s">
        <v>29</v>
      </c>
      <c r="G2" s="20"/>
      <c r="H2" s="20"/>
      <c r="I2" s="20"/>
      <c r="J2" s="20"/>
      <c r="K2" s="20"/>
      <c r="L2" s="19"/>
      <c r="M2" s="57" t="s">
        <v>28</v>
      </c>
      <c r="N2" s="57"/>
      <c r="O2" s="21"/>
      <c r="P2" s="20"/>
      <c r="Q2" s="22"/>
    </row>
    <row r="3" spans="1:17">
      <c r="A3" s="23" t="s">
        <v>27</v>
      </c>
      <c r="B3" s="6">
        <v>1</v>
      </c>
      <c r="C3" s="5">
        <v>2</v>
      </c>
      <c r="D3" s="5">
        <v>3</v>
      </c>
      <c r="E3" s="5">
        <v>4</v>
      </c>
      <c r="F3" s="5">
        <v>5</v>
      </c>
      <c r="G3" s="5">
        <v>6</v>
      </c>
      <c r="H3" s="5">
        <v>7</v>
      </c>
      <c r="I3" s="5">
        <v>8</v>
      </c>
      <c r="J3" s="5">
        <v>9</v>
      </c>
      <c r="K3" s="5">
        <v>10</v>
      </c>
      <c r="L3" s="6">
        <v>1</v>
      </c>
      <c r="M3" s="5">
        <v>2</v>
      </c>
      <c r="N3" s="5">
        <v>3</v>
      </c>
      <c r="O3" s="4">
        <v>4</v>
      </c>
      <c r="P3" s="6">
        <v>1</v>
      </c>
      <c r="Q3" s="24">
        <v>2</v>
      </c>
    </row>
    <row r="4" spans="1:17">
      <c r="A4" s="25"/>
      <c r="B4" s="6"/>
      <c r="C4" s="5"/>
      <c r="D4" s="5"/>
      <c r="E4" s="5"/>
      <c r="F4" s="5"/>
      <c r="G4" s="5"/>
      <c r="H4" s="5"/>
      <c r="I4" s="5"/>
      <c r="J4" s="5"/>
      <c r="K4" s="5"/>
      <c r="L4" s="6"/>
      <c r="M4" s="5"/>
      <c r="N4" s="5"/>
      <c r="O4" s="4"/>
      <c r="P4" s="6"/>
      <c r="Q4" s="24"/>
    </row>
    <row r="5" spans="1:17">
      <c r="A5" s="26" t="s">
        <v>26</v>
      </c>
      <c r="B5" s="6"/>
      <c r="C5" s="5"/>
      <c r="D5" s="5"/>
      <c r="E5" s="5"/>
      <c r="F5" s="5"/>
      <c r="G5" s="5"/>
      <c r="H5" s="5"/>
      <c r="I5" s="5"/>
      <c r="J5" s="5"/>
      <c r="K5" s="5"/>
      <c r="L5" s="6"/>
      <c r="M5" s="5"/>
      <c r="N5" s="5"/>
      <c r="O5" s="4"/>
      <c r="P5" s="6"/>
      <c r="Q5" s="24"/>
    </row>
    <row r="6" spans="1:17">
      <c r="A6" s="23" t="s">
        <v>25</v>
      </c>
      <c r="B6" s="6">
        <v>24000</v>
      </c>
      <c r="C6" s="5"/>
      <c r="D6" s="5"/>
      <c r="E6" s="5"/>
      <c r="F6" s="5"/>
      <c r="G6" s="5"/>
      <c r="H6" s="5"/>
      <c r="I6" s="5"/>
      <c r="J6" s="5"/>
      <c r="K6" s="5"/>
      <c r="L6" s="6"/>
      <c r="M6" s="5"/>
      <c r="N6" s="5"/>
      <c r="O6" s="4"/>
      <c r="P6" s="6">
        <v>30000</v>
      </c>
      <c r="Q6" s="24"/>
    </row>
    <row r="7" spans="1:17">
      <c r="A7" s="23" t="s">
        <v>24</v>
      </c>
      <c r="B7" s="2">
        <v>175.08</v>
      </c>
      <c r="C7" s="1">
        <v>175.08</v>
      </c>
      <c r="D7" s="1">
        <v>175.08</v>
      </c>
      <c r="E7" s="1">
        <v>175.08</v>
      </c>
      <c r="F7" s="1">
        <v>175.08</v>
      </c>
      <c r="G7" s="1">
        <v>175.08</v>
      </c>
      <c r="H7" s="1">
        <v>175.08</v>
      </c>
      <c r="I7" s="1">
        <v>175.08</v>
      </c>
      <c r="J7" s="1">
        <v>175.08</v>
      </c>
      <c r="K7" s="1">
        <v>175.08</v>
      </c>
      <c r="L7" s="2">
        <v>175.08</v>
      </c>
      <c r="M7" s="1">
        <v>175.08</v>
      </c>
      <c r="N7" s="1">
        <v>175.08</v>
      </c>
      <c r="O7" s="3">
        <v>175.08</v>
      </c>
      <c r="P7" s="1">
        <v>175.08</v>
      </c>
      <c r="Q7" s="27">
        <v>175.08</v>
      </c>
    </row>
    <row r="8" spans="1:17">
      <c r="A8" s="25"/>
      <c r="B8" s="8"/>
      <c r="C8" s="7"/>
      <c r="D8" s="7"/>
      <c r="E8" s="7"/>
      <c r="F8" s="7"/>
      <c r="G8" s="7"/>
      <c r="H8" s="7"/>
      <c r="I8" s="7"/>
      <c r="J8" s="7"/>
      <c r="K8" s="7"/>
      <c r="L8" s="8"/>
      <c r="M8" s="7"/>
      <c r="N8" s="7"/>
      <c r="O8" s="9"/>
      <c r="P8" s="8"/>
      <c r="Q8" s="28"/>
    </row>
    <row r="9" spans="1:17">
      <c r="A9" s="26" t="s">
        <v>23</v>
      </c>
      <c r="B9" s="6"/>
      <c r="C9" s="5"/>
      <c r="D9" s="5"/>
      <c r="E9" s="5"/>
      <c r="F9" s="5"/>
      <c r="G9" s="5"/>
      <c r="H9" s="5"/>
      <c r="I9" s="5"/>
      <c r="J9" s="5"/>
      <c r="K9" s="5"/>
      <c r="L9" s="2"/>
      <c r="M9" s="1"/>
      <c r="N9" s="1"/>
      <c r="O9" s="3"/>
      <c r="P9" s="6"/>
      <c r="Q9" s="24"/>
    </row>
    <row r="10" spans="1:17">
      <c r="A10" s="29" t="s">
        <v>22</v>
      </c>
      <c r="B10" s="6">
        <v>0</v>
      </c>
      <c r="C10" s="5">
        <f t="shared" ref="C10:C16" si="0">3*12.5</f>
        <v>37.5</v>
      </c>
      <c r="D10" s="5">
        <f>5*12.5</f>
        <v>62.5</v>
      </c>
      <c r="E10" s="5">
        <f>8*12.5</f>
        <v>100</v>
      </c>
      <c r="F10" s="5">
        <f>10*12.5</f>
        <v>125</v>
      </c>
      <c r="G10" s="5">
        <f>10*12.5</f>
        <v>125</v>
      </c>
      <c r="H10" s="5">
        <f>12*12.5</f>
        <v>150</v>
      </c>
      <c r="I10" s="5">
        <f>12.5*12</f>
        <v>150</v>
      </c>
      <c r="J10" s="5">
        <f t="shared" ref="J10:Q10" si="1">16*12.5</f>
        <v>200</v>
      </c>
      <c r="K10" s="5">
        <f t="shared" si="1"/>
        <v>200</v>
      </c>
      <c r="L10" s="6">
        <f t="shared" si="1"/>
        <v>200</v>
      </c>
      <c r="M10" s="5">
        <f t="shared" si="1"/>
        <v>200</v>
      </c>
      <c r="N10" s="5">
        <f t="shared" si="1"/>
        <v>200</v>
      </c>
      <c r="O10" s="4">
        <f t="shared" si="1"/>
        <v>200</v>
      </c>
      <c r="P10" s="6">
        <f t="shared" si="1"/>
        <v>200</v>
      </c>
      <c r="Q10" s="24">
        <f t="shared" si="1"/>
        <v>200</v>
      </c>
    </row>
    <row r="11" spans="1:17">
      <c r="A11" s="25" t="s">
        <v>21</v>
      </c>
      <c r="B11" s="8">
        <v>0</v>
      </c>
      <c r="C11" s="7">
        <f t="shared" si="0"/>
        <v>37.5</v>
      </c>
      <c r="D11" s="7">
        <f>5*12.5</f>
        <v>62.5</v>
      </c>
      <c r="E11" s="7">
        <f>8*12.5</f>
        <v>100</v>
      </c>
      <c r="F11" s="7">
        <f>7*12.5</f>
        <v>87.5</v>
      </c>
      <c r="G11" s="7">
        <f>17*12.5</f>
        <v>212.5</v>
      </c>
      <c r="H11" s="7">
        <f>14*12.5</f>
        <v>175</v>
      </c>
      <c r="I11" s="7">
        <f>14*12.5</f>
        <v>175</v>
      </c>
      <c r="J11" s="7">
        <f>14*12.5</f>
        <v>175</v>
      </c>
      <c r="K11" s="7">
        <f>14*12.5</f>
        <v>175</v>
      </c>
      <c r="L11" s="8">
        <f t="shared" ref="L11:Q11" si="2">16*12.5</f>
        <v>200</v>
      </c>
      <c r="M11" s="7">
        <f t="shared" si="2"/>
        <v>200</v>
      </c>
      <c r="N11" s="7">
        <f t="shared" si="2"/>
        <v>200</v>
      </c>
      <c r="O11" s="9">
        <f t="shared" si="2"/>
        <v>200</v>
      </c>
      <c r="P11" s="8">
        <f t="shared" si="2"/>
        <v>200</v>
      </c>
      <c r="Q11" s="28">
        <f t="shared" si="2"/>
        <v>200</v>
      </c>
    </row>
    <row r="12" spans="1:17">
      <c r="A12" s="25" t="s">
        <v>20</v>
      </c>
      <c r="B12" s="8">
        <v>0</v>
      </c>
      <c r="C12" s="7">
        <f t="shared" si="0"/>
        <v>37.5</v>
      </c>
      <c r="D12" s="7">
        <f>5*12.5</f>
        <v>62.5</v>
      </c>
      <c r="E12" s="7">
        <f>8*12.5</f>
        <v>100</v>
      </c>
      <c r="F12" s="7">
        <f>7*12.5</f>
        <v>87.5</v>
      </c>
      <c r="G12" s="7">
        <f>10*12.5</f>
        <v>125</v>
      </c>
      <c r="H12" s="7">
        <f>12*12.5</f>
        <v>150</v>
      </c>
      <c r="I12" s="7">
        <f>12*12.5</f>
        <v>150</v>
      </c>
      <c r="J12" s="7">
        <f>14*12.5</f>
        <v>175</v>
      </c>
      <c r="K12" s="7">
        <f>14*12.5</f>
        <v>175</v>
      </c>
      <c r="L12" s="8">
        <f t="shared" ref="L12:O13" si="3">13*12.5</f>
        <v>162.5</v>
      </c>
      <c r="M12" s="7">
        <f t="shared" si="3"/>
        <v>162.5</v>
      </c>
      <c r="N12" s="7">
        <f t="shared" si="3"/>
        <v>162.5</v>
      </c>
      <c r="O12" s="9">
        <f t="shared" si="3"/>
        <v>162.5</v>
      </c>
      <c r="P12" s="8">
        <f>14*12.5</f>
        <v>175</v>
      </c>
      <c r="Q12" s="28">
        <f>14*12.5</f>
        <v>175</v>
      </c>
    </row>
    <row r="13" spans="1:17">
      <c r="A13" s="25" t="s">
        <v>19</v>
      </c>
      <c r="B13" s="8">
        <v>0</v>
      </c>
      <c r="C13" s="7">
        <f t="shared" si="0"/>
        <v>37.5</v>
      </c>
      <c r="D13" s="7">
        <f>5*12.5</f>
        <v>62.5</v>
      </c>
      <c r="E13" s="7">
        <f>8*12.5</f>
        <v>100</v>
      </c>
      <c r="F13" s="7">
        <f>7*12.5</f>
        <v>87.5</v>
      </c>
      <c r="G13" s="7">
        <f>8*12.5</f>
        <v>100</v>
      </c>
      <c r="H13" s="7">
        <f>8*12.5</f>
        <v>100</v>
      </c>
      <c r="I13" s="7">
        <f>12.5*8</f>
        <v>100</v>
      </c>
      <c r="J13" s="7">
        <f>12*12.5</f>
        <v>150</v>
      </c>
      <c r="K13" s="7">
        <f>16*12.5</f>
        <v>200</v>
      </c>
      <c r="L13" s="8">
        <f t="shared" si="3"/>
        <v>162.5</v>
      </c>
      <c r="M13" s="7">
        <f t="shared" si="3"/>
        <v>162.5</v>
      </c>
      <c r="N13" s="7">
        <f t="shared" si="3"/>
        <v>162.5</v>
      </c>
      <c r="O13" s="9">
        <f t="shared" si="3"/>
        <v>162.5</v>
      </c>
      <c r="P13" s="8">
        <f>14*12.5</f>
        <v>175</v>
      </c>
      <c r="Q13" s="28">
        <f>17*12.5</f>
        <v>212.5</v>
      </c>
    </row>
    <row r="14" spans="1:17">
      <c r="A14" s="25" t="s">
        <v>18</v>
      </c>
      <c r="B14" s="8">
        <v>0</v>
      </c>
      <c r="C14" s="7">
        <f t="shared" si="0"/>
        <v>37.5</v>
      </c>
      <c r="D14" s="7">
        <f>5*12.5</f>
        <v>62.5</v>
      </c>
      <c r="E14" s="7">
        <f>9*12.5</f>
        <v>112.5</v>
      </c>
      <c r="F14" s="7">
        <f>7*12.5</f>
        <v>87.5</v>
      </c>
      <c r="G14" s="7">
        <f>8*12.5</f>
        <v>100</v>
      </c>
      <c r="H14" s="7">
        <f>11*12.5</f>
        <v>137.5</v>
      </c>
      <c r="I14" s="7">
        <f>12.5*13</f>
        <v>162.5</v>
      </c>
      <c r="J14" s="7">
        <f t="shared" ref="J14:O14" si="4">14*12.5</f>
        <v>175</v>
      </c>
      <c r="K14" s="7">
        <f t="shared" si="4"/>
        <v>175</v>
      </c>
      <c r="L14" s="8">
        <f t="shared" si="4"/>
        <v>175</v>
      </c>
      <c r="M14" s="7">
        <f t="shared" si="4"/>
        <v>175</v>
      </c>
      <c r="N14" s="7">
        <f t="shared" si="4"/>
        <v>175</v>
      </c>
      <c r="O14" s="9">
        <f t="shared" si="4"/>
        <v>175</v>
      </c>
      <c r="P14" s="8">
        <f>14*12.5</f>
        <v>175</v>
      </c>
      <c r="Q14" s="28">
        <f>16*12.5</f>
        <v>200</v>
      </c>
    </row>
    <row r="15" spans="1:17">
      <c r="A15" s="25" t="s">
        <v>17</v>
      </c>
      <c r="B15" s="8">
        <v>0</v>
      </c>
      <c r="C15" s="7">
        <f t="shared" si="0"/>
        <v>37.5</v>
      </c>
      <c r="D15" s="7">
        <f>3*12.5</f>
        <v>37.5</v>
      </c>
      <c r="E15" s="7">
        <f>8*12.5</f>
        <v>100</v>
      </c>
      <c r="F15" s="7">
        <f>6*12.5</f>
        <v>75</v>
      </c>
      <c r="G15" s="7">
        <f>12*12.5</f>
        <v>150</v>
      </c>
      <c r="H15" s="7">
        <f>12*12.5</f>
        <v>150</v>
      </c>
      <c r="I15" s="7">
        <f>12*12.5</f>
        <v>150</v>
      </c>
      <c r="J15" s="7">
        <f>12*12.5</f>
        <v>150</v>
      </c>
      <c r="K15" s="7">
        <f>14*12.5</f>
        <v>175</v>
      </c>
      <c r="L15" s="8">
        <f t="shared" ref="L15:O16" si="5">13*12.5</f>
        <v>162.5</v>
      </c>
      <c r="M15" s="7">
        <f t="shared" si="5"/>
        <v>162.5</v>
      </c>
      <c r="N15" s="7">
        <f t="shared" si="5"/>
        <v>162.5</v>
      </c>
      <c r="O15" s="9">
        <f t="shared" si="5"/>
        <v>162.5</v>
      </c>
      <c r="P15" s="8">
        <f>15*12.5</f>
        <v>187.5</v>
      </c>
      <c r="Q15" s="28">
        <f>15*12.5</f>
        <v>187.5</v>
      </c>
    </row>
    <row r="16" spans="1:17">
      <c r="A16" s="30" t="s">
        <v>16</v>
      </c>
      <c r="B16" s="12">
        <v>0</v>
      </c>
      <c r="C16" s="11">
        <f t="shared" si="0"/>
        <v>37.5</v>
      </c>
      <c r="D16" s="11">
        <f>5*12.5</f>
        <v>62.5</v>
      </c>
      <c r="E16" s="11">
        <f>8*12.5</f>
        <v>100</v>
      </c>
      <c r="F16" s="11">
        <f>10*12.5</f>
        <v>125</v>
      </c>
      <c r="G16" s="11">
        <f>12*12.5</f>
        <v>150</v>
      </c>
      <c r="H16" s="11">
        <f>14*12.5</f>
        <v>175</v>
      </c>
      <c r="I16" s="11">
        <f>12.5*14</f>
        <v>175</v>
      </c>
      <c r="J16" s="11">
        <f>12.5*14</f>
        <v>175</v>
      </c>
      <c r="K16" s="11">
        <f>12.5*14</f>
        <v>175</v>
      </c>
      <c r="L16" s="12">
        <f t="shared" si="5"/>
        <v>162.5</v>
      </c>
      <c r="M16" s="11">
        <f t="shared" si="5"/>
        <v>162.5</v>
      </c>
      <c r="N16" s="11">
        <f t="shared" si="5"/>
        <v>162.5</v>
      </c>
      <c r="O16" s="13">
        <f t="shared" si="5"/>
        <v>162.5</v>
      </c>
      <c r="P16" s="12">
        <f>16*12.5</f>
        <v>200</v>
      </c>
      <c r="Q16" s="31">
        <f>16*12.5</f>
        <v>200</v>
      </c>
    </row>
    <row r="17" spans="1:17">
      <c r="A17" s="32" t="s">
        <v>15</v>
      </c>
      <c r="B17" s="8" t="s">
        <v>4</v>
      </c>
      <c r="C17" s="7">
        <f t="shared" ref="C17:Q17" si="6">SUM(C10:C16)</f>
        <v>262.5</v>
      </c>
      <c r="D17" s="7">
        <f t="shared" si="6"/>
        <v>412.5</v>
      </c>
      <c r="E17" s="7">
        <f t="shared" si="6"/>
        <v>712.5</v>
      </c>
      <c r="F17" s="7">
        <f t="shared" si="6"/>
        <v>675</v>
      </c>
      <c r="G17" s="7">
        <f t="shared" si="6"/>
        <v>962.5</v>
      </c>
      <c r="H17" s="7">
        <f t="shared" si="6"/>
        <v>1037.5</v>
      </c>
      <c r="I17" s="7">
        <f t="shared" si="6"/>
        <v>1062.5</v>
      </c>
      <c r="J17" s="7">
        <f t="shared" si="6"/>
        <v>1200</v>
      </c>
      <c r="K17" s="7">
        <f t="shared" si="6"/>
        <v>1275</v>
      </c>
      <c r="L17" s="6">
        <f t="shared" si="6"/>
        <v>1225</v>
      </c>
      <c r="M17" s="5">
        <f t="shared" si="6"/>
        <v>1225</v>
      </c>
      <c r="N17" s="5">
        <f t="shared" si="6"/>
        <v>1225</v>
      </c>
      <c r="O17" s="4">
        <f t="shared" si="6"/>
        <v>1225</v>
      </c>
      <c r="P17" s="6">
        <f t="shared" si="6"/>
        <v>1312.5</v>
      </c>
      <c r="Q17" s="24">
        <f t="shared" si="6"/>
        <v>1375</v>
      </c>
    </row>
    <row r="18" spans="1:17">
      <c r="A18" s="33" t="s">
        <v>14</v>
      </c>
      <c r="B18" s="2" t="s">
        <v>4</v>
      </c>
      <c r="C18" s="1" t="s">
        <v>4</v>
      </c>
      <c r="D18" s="1">
        <f t="shared" ref="D18:Q18" si="7">C17</f>
        <v>262.5</v>
      </c>
      <c r="E18" s="1">
        <f t="shared" si="7"/>
        <v>412.5</v>
      </c>
      <c r="F18" s="1">
        <f t="shared" si="7"/>
        <v>712.5</v>
      </c>
      <c r="G18" s="1">
        <f t="shared" si="7"/>
        <v>675</v>
      </c>
      <c r="H18" s="1">
        <f t="shared" si="7"/>
        <v>962.5</v>
      </c>
      <c r="I18" s="1">
        <f t="shared" si="7"/>
        <v>1037.5</v>
      </c>
      <c r="J18" s="1">
        <f t="shared" si="7"/>
        <v>1062.5</v>
      </c>
      <c r="K18" s="1">
        <f t="shared" si="7"/>
        <v>1200</v>
      </c>
      <c r="L18" s="2">
        <f t="shared" si="7"/>
        <v>1275</v>
      </c>
      <c r="M18" s="1">
        <f t="shared" si="7"/>
        <v>1225</v>
      </c>
      <c r="N18" s="1">
        <f t="shared" si="7"/>
        <v>1225</v>
      </c>
      <c r="O18" s="3">
        <f t="shared" si="7"/>
        <v>1225</v>
      </c>
      <c r="P18" s="2">
        <f t="shared" si="7"/>
        <v>1225</v>
      </c>
      <c r="Q18" s="27">
        <f t="shared" si="7"/>
        <v>1312.5</v>
      </c>
    </row>
    <row r="19" spans="1:17">
      <c r="A19" s="33"/>
      <c r="B19" s="15"/>
      <c r="C19" s="14"/>
      <c r="D19" s="14"/>
      <c r="E19" s="14"/>
      <c r="F19" s="14"/>
      <c r="G19" s="14"/>
      <c r="H19" s="14"/>
      <c r="I19" s="14"/>
      <c r="J19" s="14"/>
      <c r="K19" s="14"/>
      <c r="L19" s="15"/>
      <c r="M19" s="14"/>
      <c r="N19" s="14"/>
      <c r="O19" s="16"/>
      <c r="P19" s="17"/>
      <c r="Q19" s="34"/>
    </row>
    <row r="20" spans="1:17">
      <c r="A20" s="33" t="s">
        <v>13</v>
      </c>
      <c r="B20" s="2">
        <v>632.69000000000005</v>
      </c>
      <c r="C20" s="1">
        <v>632.69000000000005</v>
      </c>
      <c r="D20" s="1">
        <v>632.69000000000005</v>
      </c>
      <c r="E20" s="1">
        <v>632.69000000000005</v>
      </c>
      <c r="F20" s="1">
        <v>632.69000000000005</v>
      </c>
      <c r="G20" s="1">
        <v>632.69000000000005</v>
      </c>
      <c r="H20" s="1">
        <v>632.69000000000005</v>
      </c>
      <c r="I20" s="1">
        <v>632.69000000000005</v>
      </c>
      <c r="J20" s="1">
        <v>632.69000000000005</v>
      </c>
      <c r="K20" s="1">
        <v>632.69000000000005</v>
      </c>
      <c r="L20" s="2">
        <v>632.69000000000005</v>
      </c>
      <c r="M20" s="1">
        <v>632.69000000000005</v>
      </c>
      <c r="N20" s="1">
        <v>632.69000000000005</v>
      </c>
      <c r="O20" s="3">
        <v>632.69000000000005</v>
      </c>
      <c r="P20" s="2">
        <v>632.69000000000005</v>
      </c>
      <c r="Q20" s="27">
        <v>632.69000000000005</v>
      </c>
    </row>
    <row r="21" spans="1:17">
      <c r="A21" s="26" t="s">
        <v>12</v>
      </c>
      <c r="B21" s="2" t="s">
        <v>4</v>
      </c>
      <c r="C21" s="1" t="s">
        <v>4</v>
      </c>
      <c r="D21" s="1" t="s">
        <v>4</v>
      </c>
      <c r="E21" s="1">
        <f>SUM(B20:E20)</f>
        <v>2530.7600000000002</v>
      </c>
      <c r="F21" s="1" t="s">
        <v>4</v>
      </c>
      <c r="G21" s="1" t="s">
        <v>4</v>
      </c>
      <c r="H21" s="1">
        <f>SUM(F20:H20)</f>
        <v>1898.0700000000002</v>
      </c>
      <c r="I21" s="1" t="s">
        <v>4</v>
      </c>
      <c r="J21" s="1" t="s">
        <v>4</v>
      </c>
      <c r="K21" s="1">
        <f>SUM(I20:K20)</f>
        <v>1898.0700000000002</v>
      </c>
      <c r="L21" s="2" t="s">
        <v>4</v>
      </c>
      <c r="M21" s="1" t="s">
        <v>4</v>
      </c>
      <c r="N21" s="1" t="s">
        <v>4</v>
      </c>
      <c r="O21" s="3" t="s">
        <v>4</v>
      </c>
      <c r="P21" s="2" t="s">
        <v>4</v>
      </c>
      <c r="Q21" s="27" t="s">
        <v>4</v>
      </c>
    </row>
    <row r="22" spans="1:17">
      <c r="A22" s="32"/>
      <c r="B22" s="15"/>
      <c r="C22" s="14"/>
      <c r="D22" s="14"/>
      <c r="E22" s="14"/>
      <c r="F22" s="14"/>
      <c r="G22" s="14"/>
      <c r="H22" s="14"/>
      <c r="I22" s="14"/>
      <c r="J22" s="14"/>
      <c r="K22" s="14"/>
      <c r="L22" s="15"/>
      <c r="M22" s="14"/>
      <c r="N22" s="14"/>
      <c r="O22" s="16"/>
      <c r="P22" s="15"/>
      <c r="Q22" s="35"/>
    </row>
    <row r="23" spans="1:17">
      <c r="A23" s="33" t="s">
        <v>11</v>
      </c>
      <c r="B23" s="2">
        <v>100</v>
      </c>
      <c r="C23" s="1">
        <v>100</v>
      </c>
      <c r="D23" s="1">
        <v>100</v>
      </c>
      <c r="E23" s="1">
        <v>100</v>
      </c>
      <c r="F23" s="1">
        <v>100</v>
      </c>
      <c r="G23" s="1">
        <v>100</v>
      </c>
      <c r="H23" s="1">
        <v>100</v>
      </c>
      <c r="I23" s="1">
        <v>100</v>
      </c>
      <c r="J23" s="1">
        <v>100</v>
      </c>
      <c r="K23" s="1">
        <v>100</v>
      </c>
      <c r="L23" s="2">
        <v>100</v>
      </c>
      <c r="M23" s="1">
        <v>100</v>
      </c>
      <c r="N23" s="1">
        <v>100</v>
      </c>
      <c r="O23" s="3">
        <v>100</v>
      </c>
      <c r="P23" s="2">
        <v>100</v>
      </c>
      <c r="Q23" s="27">
        <v>100</v>
      </c>
    </row>
    <row r="24" spans="1:17">
      <c r="A24" s="33" t="s">
        <v>10</v>
      </c>
      <c r="B24" s="2" t="s">
        <v>4</v>
      </c>
      <c r="C24" s="1" t="s">
        <v>4</v>
      </c>
      <c r="D24" s="1" t="s">
        <v>4</v>
      </c>
      <c r="E24" s="1" t="s">
        <v>4</v>
      </c>
      <c r="F24" s="1" t="s">
        <v>4</v>
      </c>
      <c r="G24" s="1">
        <v>600</v>
      </c>
      <c r="H24" s="1" t="s">
        <v>4</v>
      </c>
      <c r="I24" s="1" t="s">
        <v>4</v>
      </c>
      <c r="J24" s="1" t="s">
        <v>4</v>
      </c>
      <c r="K24" s="1">
        <v>400</v>
      </c>
      <c r="L24" s="2" t="s">
        <v>4</v>
      </c>
      <c r="M24" s="1" t="s">
        <v>4</v>
      </c>
      <c r="N24" s="1" t="s">
        <v>4</v>
      </c>
      <c r="O24" s="3" t="s">
        <v>4</v>
      </c>
      <c r="P24" s="2" t="s">
        <v>4</v>
      </c>
      <c r="Q24" s="27" t="s">
        <v>4</v>
      </c>
    </row>
    <row r="25" spans="1:17">
      <c r="A25" s="25"/>
      <c r="B25" s="8"/>
      <c r="C25" s="7"/>
      <c r="D25" s="7"/>
      <c r="E25" s="7"/>
      <c r="F25" s="7"/>
      <c r="G25" s="7"/>
      <c r="H25" s="7"/>
      <c r="I25" s="7"/>
      <c r="J25" s="7"/>
      <c r="K25" s="7"/>
      <c r="L25" s="8"/>
      <c r="M25" s="7"/>
      <c r="N25" s="7"/>
      <c r="O25" s="9"/>
      <c r="P25" s="8"/>
      <c r="Q25" s="28"/>
    </row>
    <row r="26" spans="1:17">
      <c r="A26" s="33" t="s">
        <v>9</v>
      </c>
      <c r="B26" s="6">
        <v>50</v>
      </c>
      <c r="C26" s="5">
        <v>50</v>
      </c>
      <c r="D26" s="5">
        <v>50</v>
      </c>
      <c r="E26" s="5">
        <v>50</v>
      </c>
      <c r="F26" s="5">
        <v>50</v>
      </c>
      <c r="G26" s="5">
        <v>50</v>
      </c>
      <c r="H26" s="5">
        <v>50</v>
      </c>
      <c r="I26" s="5">
        <v>50</v>
      </c>
      <c r="J26" s="5">
        <v>50</v>
      </c>
      <c r="K26" s="5">
        <v>50</v>
      </c>
      <c r="L26" s="6">
        <v>50</v>
      </c>
      <c r="M26" s="5">
        <v>50</v>
      </c>
      <c r="N26" s="5">
        <v>50</v>
      </c>
      <c r="O26" s="4">
        <v>50</v>
      </c>
      <c r="P26" s="6">
        <v>50</v>
      </c>
      <c r="Q26" s="24">
        <v>50</v>
      </c>
    </row>
    <row r="27" spans="1:17">
      <c r="A27" s="33" t="s">
        <v>8</v>
      </c>
      <c r="B27" s="2" t="s">
        <v>4</v>
      </c>
      <c r="C27" s="1" t="s">
        <v>4</v>
      </c>
      <c r="D27" s="1" t="s">
        <v>4</v>
      </c>
      <c r="E27" s="1" t="s">
        <v>4</v>
      </c>
      <c r="F27" s="1" t="s">
        <v>4</v>
      </c>
      <c r="G27" s="1">
        <v>300</v>
      </c>
      <c r="H27" s="1" t="s">
        <v>4</v>
      </c>
      <c r="I27" s="1" t="s">
        <v>4</v>
      </c>
      <c r="J27" s="1" t="s">
        <v>4</v>
      </c>
      <c r="K27" s="1">
        <v>200</v>
      </c>
      <c r="L27" s="2" t="s">
        <v>4</v>
      </c>
      <c r="M27" s="1" t="s">
        <v>4</v>
      </c>
      <c r="N27" s="1" t="s">
        <v>4</v>
      </c>
      <c r="O27" s="3" t="s">
        <v>4</v>
      </c>
      <c r="P27" s="2" t="s">
        <v>4</v>
      </c>
      <c r="Q27" s="27" t="s">
        <v>4</v>
      </c>
    </row>
    <row r="28" spans="1:17">
      <c r="A28" s="25"/>
      <c r="B28" s="10"/>
      <c r="C28" s="7"/>
      <c r="D28" s="7"/>
      <c r="E28" s="7"/>
      <c r="F28" s="7"/>
      <c r="G28" s="7"/>
      <c r="H28" s="7"/>
      <c r="I28" s="7"/>
      <c r="J28" s="7"/>
      <c r="K28" s="7"/>
      <c r="L28" s="8"/>
      <c r="M28" s="7"/>
      <c r="N28" s="7"/>
      <c r="O28" s="9"/>
      <c r="P28" s="12"/>
      <c r="Q28" s="31"/>
    </row>
    <row r="29" spans="1:17">
      <c r="A29" s="33" t="s">
        <v>7</v>
      </c>
      <c r="B29" s="2" t="s">
        <v>4</v>
      </c>
      <c r="C29" s="1" t="s">
        <v>4</v>
      </c>
      <c r="D29" s="1" t="s">
        <v>4</v>
      </c>
      <c r="E29" s="1" t="s">
        <v>4</v>
      </c>
      <c r="F29" s="1" t="s">
        <v>4</v>
      </c>
      <c r="G29" s="1" t="s">
        <v>4</v>
      </c>
      <c r="H29" s="1" t="s">
        <v>4</v>
      </c>
      <c r="I29" s="1">
        <v>500</v>
      </c>
      <c r="J29" s="1" t="s">
        <v>4</v>
      </c>
      <c r="K29" s="1" t="s">
        <v>4</v>
      </c>
      <c r="L29" s="2" t="s">
        <v>4</v>
      </c>
      <c r="M29" s="1" t="s">
        <v>4</v>
      </c>
      <c r="N29" s="1" t="s">
        <v>4</v>
      </c>
      <c r="O29" s="3" t="s">
        <v>4</v>
      </c>
      <c r="P29" s="2">
        <v>1000</v>
      </c>
      <c r="Q29" s="27">
        <v>500</v>
      </c>
    </row>
    <row r="30" spans="1:17">
      <c r="A30" s="33" t="s">
        <v>6</v>
      </c>
      <c r="B30" s="2"/>
      <c r="C30" s="1"/>
      <c r="D30" s="1"/>
      <c r="E30" s="1"/>
      <c r="F30" s="1"/>
      <c r="G30" s="1"/>
      <c r="H30" s="1"/>
      <c r="I30" s="1"/>
      <c r="J30" s="1"/>
      <c r="K30" s="1"/>
      <c r="L30" s="2"/>
      <c r="M30" s="1"/>
      <c r="N30" s="1"/>
      <c r="O30" s="3"/>
      <c r="P30" s="2"/>
      <c r="Q30" s="27"/>
    </row>
    <row r="31" spans="1:17">
      <c r="A31" s="25"/>
      <c r="B31" s="8"/>
      <c r="C31" s="7"/>
      <c r="D31" s="7"/>
      <c r="E31" s="7"/>
      <c r="F31" s="7"/>
      <c r="G31" s="7"/>
      <c r="H31" s="7"/>
      <c r="I31" s="7"/>
      <c r="J31" s="7"/>
      <c r="K31" s="7"/>
      <c r="L31" s="8"/>
      <c r="M31" s="7"/>
      <c r="N31" s="7"/>
      <c r="O31" s="9"/>
      <c r="P31" s="8"/>
      <c r="Q31" s="28"/>
    </row>
    <row r="32" spans="1:17">
      <c r="A32" s="33" t="s">
        <v>5</v>
      </c>
      <c r="B32" s="2" t="s">
        <v>4</v>
      </c>
      <c r="C32" s="1" t="s">
        <v>4</v>
      </c>
      <c r="D32" s="1" t="s">
        <v>4</v>
      </c>
      <c r="E32" s="1" t="s">
        <v>4</v>
      </c>
      <c r="F32" s="1" t="s">
        <v>4</v>
      </c>
      <c r="G32" s="1" t="s">
        <v>4</v>
      </c>
      <c r="H32" s="1" t="s">
        <v>4</v>
      </c>
      <c r="I32" s="1" t="s">
        <v>4</v>
      </c>
      <c r="J32" s="1" t="s">
        <v>4</v>
      </c>
      <c r="K32" s="1" t="s">
        <v>4</v>
      </c>
      <c r="L32" s="2" t="s">
        <v>4</v>
      </c>
      <c r="M32" s="1" t="s">
        <v>4</v>
      </c>
      <c r="N32" s="1" t="s">
        <v>4</v>
      </c>
      <c r="O32" s="3" t="s">
        <v>4</v>
      </c>
      <c r="P32" s="2">
        <v>400</v>
      </c>
      <c r="Q32" s="27">
        <v>400</v>
      </c>
    </row>
    <row r="33" spans="1:17">
      <c r="A33" s="32"/>
      <c r="B33" s="12"/>
      <c r="C33" s="11"/>
      <c r="D33" s="11"/>
      <c r="E33" s="11"/>
      <c r="F33" s="11"/>
      <c r="G33" s="11"/>
      <c r="H33" s="11"/>
      <c r="I33" s="11"/>
      <c r="J33" s="11"/>
      <c r="K33" s="11"/>
      <c r="L33" s="12"/>
      <c r="M33" s="11"/>
      <c r="N33" s="11"/>
      <c r="O33" s="13"/>
      <c r="P33" s="12"/>
      <c r="Q33" s="31"/>
    </row>
    <row r="34" spans="1:17">
      <c r="A34" s="33" t="s">
        <v>3</v>
      </c>
      <c r="B34" s="2">
        <f>SUM(B7)</f>
        <v>175.08</v>
      </c>
      <c r="C34" s="1">
        <f>SUM(C7)</f>
        <v>175.08</v>
      </c>
      <c r="D34" s="1">
        <f>SUM(C17+D7)</f>
        <v>437.58000000000004</v>
      </c>
      <c r="E34" s="1">
        <f>SUM(B20:E20) +D17+E7</f>
        <v>3118.34</v>
      </c>
      <c r="F34" s="1">
        <f>SUM(E17+F7)</f>
        <v>887.58</v>
      </c>
      <c r="G34" s="1">
        <f>SUM(B26:G26)+SUM(B23:G23)+F17+G7</f>
        <v>1750.08</v>
      </c>
      <c r="H34" s="1">
        <f>G17+SUM(F20:H20)+H7</f>
        <v>3035.65</v>
      </c>
      <c r="I34" s="1">
        <f>H17+I29+I7</f>
        <v>1712.58</v>
      </c>
      <c r="J34" s="1">
        <f>I17+J7</f>
        <v>1237.58</v>
      </c>
      <c r="K34" s="1">
        <f>SUM(I20:K20)+SUM(H23:K23)+SUM(H26:K26)+J17+K7</f>
        <v>3873.15</v>
      </c>
      <c r="L34" s="2">
        <f>K17+L7</f>
        <v>1450.08</v>
      </c>
      <c r="M34" s="1">
        <f>L17+M7</f>
        <v>1400.08</v>
      </c>
      <c r="N34" s="1">
        <f>M17+N7</f>
        <v>1400.08</v>
      </c>
      <c r="O34" s="3">
        <f>N17+O7</f>
        <v>1400.08</v>
      </c>
      <c r="P34" s="2">
        <f>O17+P32+P29+P7</f>
        <v>2800.08</v>
      </c>
      <c r="Q34" s="27">
        <f>P17+Q32+Q29+Q7</f>
        <v>2387.58</v>
      </c>
    </row>
    <row r="35" spans="1:17">
      <c r="A35" s="25"/>
      <c r="B35" s="8"/>
      <c r="C35" s="7"/>
      <c r="D35" s="7"/>
      <c r="E35" s="7"/>
      <c r="F35" s="7"/>
      <c r="G35" s="7"/>
      <c r="H35" s="7"/>
      <c r="I35" s="7"/>
      <c r="J35" s="7"/>
      <c r="K35" s="7"/>
      <c r="L35" s="8"/>
      <c r="M35" s="7"/>
      <c r="N35" s="7"/>
      <c r="O35" s="9"/>
      <c r="P35" s="8"/>
      <c r="Q35" s="28"/>
    </row>
    <row r="36" spans="1:17">
      <c r="A36" s="36" t="s">
        <v>2</v>
      </c>
      <c r="B36" s="6">
        <f>B6</f>
        <v>24000</v>
      </c>
      <c r="C36" s="5">
        <f t="shared" ref="C36:O36" si="8">B37</f>
        <v>23824.92</v>
      </c>
      <c r="D36" s="5">
        <f t="shared" si="8"/>
        <v>23649.839999999997</v>
      </c>
      <c r="E36" s="5">
        <f t="shared" si="8"/>
        <v>23212.259999999995</v>
      </c>
      <c r="F36" s="5">
        <f t="shared" si="8"/>
        <v>20093.919999999995</v>
      </c>
      <c r="G36" s="5">
        <f t="shared" si="8"/>
        <v>19206.339999999993</v>
      </c>
      <c r="H36" s="5">
        <f t="shared" si="8"/>
        <v>17456.259999999995</v>
      </c>
      <c r="I36" s="5">
        <f t="shared" si="8"/>
        <v>14420.609999999995</v>
      </c>
      <c r="J36" s="5">
        <f t="shared" si="8"/>
        <v>12708.029999999995</v>
      </c>
      <c r="K36" s="5">
        <f t="shared" si="8"/>
        <v>11470.449999999995</v>
      </c>
      <c r="L36" s="6">
        <f t="shared" si="8"/>
        <v>7597.2999999999956</v>
      </c>
      <c r="M36" s="5">
        <f t="shared" si="8"/>
        <v>6147.2199999999957</v>
      </c>
      <c r="N36" s="5">
        <f t="shared" si="8"/>
        <v>4747.1399999999958</v>
      </c>
      <c r="O36" s="4">
        <f t="shared" si="8"/>
        <v>3347.0599999999959</v>
      </c>
      <c r="P36" s="2">
        <f>O37+P6</f>
        <v>31946.979999999996</v>
      </c>
      <c r="Q36" s="27">
        <f>P37</f>
        <v>29146.899999999994</v>
      </c>
    </row>
    <row r="37" spans="1:17" ht="17" thickBot="1">
      <c r="A37" s="37" t="s">
        <v>1</v>
      </c>
      <c r="B37" s="38">
        <f t="shared" ref="B37:Q37" si="9">B36-B34</f>
        <v>23824.92</v>
      </c>
      <c r="C37" s="39">
        <f t="shared" si="9"/>
        <v>23649.839999999997</v>
      </c>
      <c r="D37" s="39">
        <f t="shared" si="9"/>
        <v>23212.259999999995</v>
      </c>
      <c r="E37" s="39">
        <f t="shared" si="9"/>
        <v>20093.919999999995</v>
      </c>
      <c r="F37" s="39">
        <f t="shared" si="9"/>
        <v>19206.339999999993</v>
      </c>
      <c r="G37" s="39">
        <f t="shared" si="9"/>
        <v>17456.259999999995</v>
      </c>
      <c r="H37" s="39">
        <f t="shared" si="9"/>
        <v>14420.609999999995</v>
      </c>
      <c r="I37" s="39">
        <f t="shared" si="9"/>
        <v>12708.029999999995</v>
      </c>
      <c r="J37" s="39">
        <f t="shared" si="9"/>
        <v>11470.449999999995</v>
      </c>
      <c r="K37" s="39">
        <f t="shared" si="9"/>
        <v>7597.2999999999956</v>
      </c>
      <c r="L37" s="38">
        <f t="shared" si="9"/>
        <v>6147.2199999999957</v>
      </c>
      <c r="M37" s="39">
        <f t="shared" si="9"/>
        <v>4747.1399999999958</v>
      </c>
      <c r="N37" s="39">
        <f t="shared" si="9"/>
        <v>3347.0599999999959</v>
      </c>
      <c r="O37" s="40">
        <f t="shared" si="9"/>
        <v>1946.9799999999959</v>
      </c>
      <c r="P37" s="38">
        <f t="shared" si="9"/>
        <v>29146.899999999994</v>
      </c>
      <c r="Q37" s="41">
        <f t="shared" si="9"/>
        <v>26759.319999999992</v>
      </c>
    </row>
    <row r="38" spans="1:17">
      <c r="A38" s="43"/>
    </row>
    <row r="39" spans="1:17" ht="17" thickBot="1">
      <c r="A39" s="42" t="s">
        <v>30</v>
      </c>
    </row>
    <row r="40" spans="1:17">
      <c r="A40" s="18"/>
      <c r="B40" s="19"/>
      <c r="C40" s="20"/>
      <c r="D40" s="20"/>
      <c r="E40" s="20"/>
      <c r="F40" s="20" t="s">
        <v>29</v>
      </c>
      <c r="G40" s="20"/>
      <c r="H40" s="20"/>
      <c r="I40" s="20"/>
      <c r="J40" s="20"/>
      <c r="K40" s="20"/>
      <c r="L40" s="19"/>
      <c r="M40" s="57" t="s">
        <v>28</v>
      </c>
      <c r="N40" s="57"/>
      <c r="O40" s="21"/>
      <c r="P40" s="20"/>
      <c r="Q40" s="22"/>
    </row>
    <row r="41" spans="1:17">
      <c r="A41" s="23" t="s">
        <v>27</v>
      </c>
      <c r="B41" s="6">
        <v>1</v>
      </c>
      <c r="C41" s="5">
        <v>2</v>
      </c>
      <c r="D41" s="5">
        <v>3</v>
      </c>
      <c r="E41" s="5">
        <v>4</v>
      </c>
      <c r="F41" s="5">
        <v>5</v>
      </c>
      <c r="G41" s="5">
        <v>6</v>
      </c>
      <c r="H41" s="5">
        <v>7</v>
      </c>
      <c r="I41" s="5">
        <v>8</v>
      </c>
      <c r="J41" s="5">
        <v>9</v>
      </c>
      <c r="K41" s="5">
        <v>10</v>
      </c>
      <c r="L41" s="6">
        <v>1</v>
      </c>
      <c r="M41" s="5">
        <v>2</v>
      </c>
      <c r="N41" s="5">
        <v>3</v>
      </c>
      <c r="O41" s="4">
        <v>4</v>
      </c>
      <c r="P41" s="6">
        <v>1</v>
      </c>
      <c r="Q41" s="24">
        <v>2</v>
      </c>
    </row>
    <row r="42" spans="1:17">
      <c r="A42" s="25"/>
      <c r="B42" s="6"/>
      <c r="C42" s="5"/>
      <c r="D42" s="5"/>
      <c r="E42" s="5"/>
      <c r="F42" s="5"/>
      <c r="G42" s="5"/>
      <c r="H42" s="5"/>
      <c r="I42" s="5"/>
      <c r="J42" s="5"/>
      <c r="K42" s="5"/>
      <c r="L42" s="6"/>
      <c r="M42" s="5"/>
      <c r="N42" s="5"/>
      <c r="O42" s="4"/>
      <c r="P42" s="6"/>
      <c r="Q42" s="24"/>
    </row>
    <row r="43" spans="1:17">
      <c r="A43" s="26" t="s">
        <v>26</v>
      </c>
      <c r="B43" s="6"/>
      <c r="C43" s="5"/>
      <c r="D43" s="5"/>
      <c r="E43" s="5"/>
      <c r="F43" s="5"/>
      <c r="G43" s="5"/>
      <c r="H43" s="5"/>
      <c r="I43" s="5"/>
      <c r="J43" s="5"/>
      <c r="K43" s="5"/>
      <c r="L43" s="6"/>
      <c r="M43" s="5"/>
      <c r="N43" s="5"/>
      <c r="O43" s="4"/>
      <c r="P43" s="6"/>
      <c r="Q43" s="24"/>
    </row>
    <row r="44" spans="1:17">
      <c r="A44" s="23" t="s">
        <v>25</v>
      </c>
      <c r="B44" s="6">
        <v>24000</v>
      </c>
      <c r="C44" s="5"/>
      <c r="D44" s="5"/>
      <c r="E44" s="5"/>
      <c r="F44" s="5"/>
      <c r="G44" s="5"/>
      <c r="H44" s="5"/>
      <c r="I44" s="5"/>
      <c r="J44" s="5"/>
      <c r="K44" s="5"/>
      <c r="L44" s="6"/>
      <c r="M44" s="5"/>
      <c r="N44" s="5"/>
      <c r="O44" s="4"/>
      <c r="P44" s="6">
        <v>30000</v>
      </c>
      <c r="Q44" s="24"/>
    </row>
    <row r="45" spans="1:17">
      <c r="A45" s="23" t="s">
        <v>24</v>
      </c>
      <c r="B45" s="2">
        <v>175.08</v>
      </c>
      <c r="C45" s="1">
        <v>175.08</v>
      </c>
      <c r="D45" s="1">
        <v>175.08</v>
      </c>
      <c r="E45" s="1">
        <v>175.08</v>
      </c>
      <c r="F45" s="1">
        <v>175.08</v>
      </c>
      <c r="G45" s="1">
        <v>175.08</v>
      </c>
      <c r="H45" s="1">
        <v>175.08</v>
      </c>
      <c r="I45" s="1">
        <v>175.08</v>
      </c>
      <c r="J45" s="1">
        <v>175.08</v>
      </c>
      <c r="K45" s="1">
        <v>175.08</v>
      </c>
      <c r="L45" s="2">
        <v>175.08</v>
      </c>
      <c r="M45" s="1">
        <v>175.08</v>
      </c>
      <c r="N45" s="1">
        <v>175.08</v>
      </c>
      <c r="O45" s="3">
        <v>175.08</v>
      </c>
      <c r="P45" s="1">
        <v>175.08</v>
      </c>
      <c r="Q45" s="27">
        <v>175.08</v>
      </c>
    </row>
    <row r="46" spans="1:17">
      <c r="A46" s="25"/>
      <c r="B46" s="8"/>
      <c r="C46" s="7"/>
      <c r="D46" s="7"/>
      <c r="E46" s="7"/>
      <c r="F46" s="7"/>
      <c r="G46" s="7"/>
      <c r="H46" s="7"/>
      <c r="I46" s="7"/>
      <c r="J46" s="7"/>
      <c r="K46" s="7"/>
      <c r="L46" s="8"/>
      <c r="M46" s="7"/>
      <c r="N46" s="7"/>
      <c r="O46" s="9"/>
      <c r="P46" s="8"/>
      <c r="Q46" s="28"/>
    </row>
    <row r="47" spans="1:17">
      <c r="A47" s="26" t="s">
        <v>23</v>
      </c>
      <c r="B47" s="6"/>
      <c r="C47" s="5"/>
      <c r="D47" s="5"/>
      <c r="E47" s="5"/>
      <c r="F47" s="5"/>
      <c r="G47" s="5"/>
      <c r="H47" s="5"/>
      <c r="I47" s="5"/>
      <c r="J47" s="5"/>
      <c r="K47" s="5"/>
      <c r="L47" s="2"/>
      <c r="M47" s="1"/>
      <c r="N47" s="1"/>
      <c r="O47" s="3"/>
      <c r="P47" s="6"/>
      <c r="Q47" s="24"/>
    </row>
    <row r="48" spans="1:17">
      <c r="A48" s="29" t="s">
        <v>22</v>
      </c>
      <c r="B48" s="6">
        <v>0</v>
      </c>
      <c r="C48" s="5">
        <f t="shared" ref="C48:C54" si="10">3*12.5</f>
        <v>37.5</v>
      </c>
      <c r="D48" s="5">
        <f>5*12.5</f>
        <v>62.5</v>
      </c>
      <c r="E48" s="5">
        <f>8*12.5</f>
        <v>100</v>
      </c>
      <c r="F48" s="5">
        <f>10*12.5</f>
        <v>125</v>
      </c>
      <c r="G48" s="5">
        <f>10*12.5</f>
        <v>125</v>
      </c>
      <c r="H48" s="5">
        <f>12*12.5</f>
        <v>150</v>
      </c>
      <c r="I48" s="5">
        <f>12.5*12</f>
        <v>150</v>
      </c>
      <c r="J48" s="5">
        <f t="shared" ref="J48" si="11">16*12.5</f>
        <v>200</v>
      </c>
      <c r="K48" s="48">
        <f>21*12.5</f>
        <v>262.5</v>
      </c>
      <c r="L48" s="49">
        <f>6*12.5</f>
        <v>75</v>
      </c>
      <c r="M48" s="48">
        <f>6*12.5</f>
        <v>75</v>
      </c>
      <c r="N48" s="48">
        <f>6*12.5</f>
        <v>75</v>
      </c>
      <c r="O48" s="50">
        <f>12*12.5</f>
        <v>150</v>
      </c>
      <c r="P48" s="49">
        <f>12*12.5</f>
        <v>150</v>
      </c>
      <c r="Q48" s="51">
        <f>4*12.5</f>
        <v>50</v>
      </c>
    </row>
    <row r="49" spans="1:19">
      <c r="A49" s="25" t="s">
        <v>21</v>
      </c>
      <c r="B49" s="8">
        <v>0</v>
      </c>
      <c r="C49" s="7">
        <f t="shared" si="10"/>
        <v>37.5</v>
      </c>
      <c r="D49" s="7">
        <f>5*12.5</f>
        <v>62.5</v>
      </c>
      <c r="E49" s="7">
        <f>8*12.5</f>
        <v>100</v>
      </c>
      <c r="F49" s="7">
        <f>7*12.5</f>
        <v>87.5</v>
      </c>
      <c r="G49" s="7">
        <f>17*12.5</f>
        <v>212.5</v>
      </c>
      <c r="H49" s="7">
        <f>14*12.5</f>
        <v>175</v>
      </c>
      <c r="I49" s="7">
        <f>14*12.5</f>
        <v>175</v>
      </c>
      <c r="J49" s="7">
        <f>14*12.5</f>
        <v>175</v>
      </c>
      <c r="K49" s="44">
        <f>17*12.5</f>
        <v>212.5</v>
      </c>
      <c r="L49" s="45">
        <f>0*12.5</f>
        <v>0</v>
      </c>
      <c r="M49" s="44">
        <f>0*12.5</f>
        <v>0</v>
      </c>
      <c r="N49" s="44">
        <f>0*12.5</f>
        <v>0</v>
      </c>
      <c r="O49" s="46">
        <f>26*12.5</f>
        <v>325</v>
      </c>
      <c r="P49" s="45">
        <f>1*12.5</f>
        <v>12.5</v>
      </c>
      <c r="Q49" s="47">
        <f>1*12.5</f>
        <v>12.5</v>
      </c>
    </row>
    <row r="50" spans="1:19">
      <c r="A50" s="25" t="s">
        <v>20</v>
      </c>
      <c r="B50" s="8">
        <v>0</v>
      </c>
      <c r="C50" s="7">
        <f t="shared" si="10"/>
        <v>37.5</v>
      </c>
      <c r="D50" s="7">
        <f>5*12.5</f>
        <v>62.5</v>
      </c>
      <c r="E50" s="7">
        <f>8*12.5</f>
        <v>100</v>
      </c>
      <c r="F50" s="7">
        <f>7*12.5</f>
        <v>87.5</v>
      </c>
      <c r="G50" s="7">
        <f>10*12.5</f>
        <v>125</v>
      </c>
      <c r="H50" s="7">
        <f>12*12.5</f>
        <v>150</v>
      </c>
      <c r="I50" s="7">
        <f>12*12.5</f>
        <v>150</v>
      </c>
      <c r="J50" s="7">
        <f>14*12.5</f>
        <v>175</v>
      </c>
      <c r="K50" s="44">
        <f>18.5*12.5</f>
        <v>231.25</v>
      </c>
      <c r="L50" s="45">
        <f t="shared" ref="L50" si="12">13*12.5</f>
        <v>162.5</v>
      </c>
      <c r="M50" s="44">
        <f>10*12.5</f>
        <v>125</v>
      </c>
      <c r="N50" s="44">
        <f>5*12.5</f>
        <v>62.5</v>
      </c>
      <c r="O50" s="46">
        <f>8*12.5</f>
        <v>100</v>
      </c>
      <c r="P50" s="45">
        <f>8*12.5</f>
        <v>100</v>
      </c>
      <c r="Q50" s="47">
        <f>8*12.5</f>
        <v>100</v>
      </c>
    </row>
    <row r="51" spans="1:19">
      <c r="A51" s="25" t="s">
        <v>19</v>
      </c>
      <c r="B51" s="8">
        <v>0</v>
      </c>
      <c r="C51" s="7">
        <f t="shared" si="10"/>
        <v>37.5</v>
      </c>
      <c r="D51" s="7">
        <f>5*12.5</f>
        <v>62.5</v>
      </c>
      <c r="E51" s="7">
        <f>8*12.5</f>
        <v>100</v>
      </c>
      <c r="F51" s="7">
        <f>7*12.5</f>
        <v>87.5</v>
      </c>
      <c r="G51" s="7">
        <f>8*12.5</f>
        <v>100</v>
      </c>
      <c r="H51" s="7">
        <f>8*12.5</f>
        <v>100</v>
      </c>
      <c r="I51" s="7">
        <f>12.5*8</f>
        <v>100</v>
      </c>
      <c r="J51" s="7">
        <f>12*12.5</f>
        <v>150</v>
      </c>
      <c r="K51" s="7">
        <f>18*12.5</f>
        <v>225</v>
      </c>
      <c r="L51" s="8">
        <f>0*12.5</f>
        <v>0</v>
      </c>
      <c r="M51" s="7">
        <f>0*12.5</f>
        <v>0</v>
      </c>
      <c r="N51" s="7">
        <f>8*12.5</f>
        <v>100</v>
      </c>
      <c r="O51" s="9">
        <f>17*12.5</f>
        <v>212.5</v>
      </c>
      <c r="P51" s="8">
        <f>20*12.5</f>
        <v>250</v>
      </c>
      <c r="Q51" s="28">
        <f>0*12.5</f>
        <v>0</v>
      </c>
    </row>
    <row r="52" spans="1:19">
      <c r="A52" s="25" t="s">
        <v>18</v>
      </c>
      <c r="B52" s="8">
        <v>0</v>
      </c>
      <c r="C52" s="7">
        <f t="shared" si="10"/>
        <v>37.5</v>
      </c>
      <c r="D52" s="7">
        <f>5*12.5</f>
        <v>62.5</v>
      </c>
      <c r="E52" s="7">
        <f>9*12.5</f>
        <v>112.5</v>
      </c>
      <c r="F52" s="7">
        <f>7*12.5</f>
        <v>87.5</v>
      </c>
      <c r="G52" s="7">
        <f>8*12.5</f>
        <v>100</v>
      </c>
      <c r="H52" s="7">
        <f>11*12.5</f>
        <v>137.5</v>
      </c>
      <c r="I52" s="7">
        <f>12.5*13</f>
        <v>162.5</v>
      </c>
      <c r="J52" s="7">
        <f t="shared" ref="J52:O52" si="13">14*12.5</f>
        <v>175</v>
      </c>
      <c r="K52" s="7">
        <f>12*12.5</f>
        <v>150</v>
      </c>
      <c r="L52" s="45">
        <f t="shared" si="13"/>
        <v>175</v>
      </c>
      <c r="M52" s="44">
        <f t="shared" si="13"/>
        <v>175</v>
      </c>
      <c r="N52" s="44">
        <f t="shared" si="13"/>
        <v>175</v>
      </c>
      <c r="O52" s="46">
        <f t="shared" si="13"/>
        <v>175</v>
      </c>
      <c r="P52" s="45">
        <f>14*12.5</f>
        <v>175</v>
      </c>
      <c r="Q52" s="47">
        <f>16*12.5</f>
        <v>200</v>
      </c>
    </row>
    <row r="53" spans="1:19">
      <c r="A53" s="25" t="s">
        <v>17</v>
      </c>
      <c r="B53" s="8">
        <v>0</v>
      </c>
      <c r="C53" s="7">
        <f t="shared" si="10"/>
        <v>37.5</v>
      </c>
      <c r="D53" s="7">
        <f>3*12.5</f>
        <v>37.5</v>
      </c>
      <c r="E53" s="7">
        <f>8*12.5</f>
        <v>100</v>
      </c>
      <c r="F53" s="7">
        <f>6*12.5</f>
        <v>75</v>
      </c>
      <c r="G53" s="7">
        <f>12*12.5</f>
        <v>150</v>
      </c>
      <c r="H53" s="7">
        <f>12*12.5</f>
        <v>150</v>
      </c>
      <c r="I53" s="7">
        <f>12*12.5</f>
        <v>150</v>
      </c>
      <c r="J53" s="7">
        <f>12*12.5</f>
        <v>150</v>
      </c>
      <c r="K53" s="44">
        <f>12.5*12.5</f>
        <v>156.25</v>
      </c>
      <c r="L53" s="45">
        <f>0*12.5</f>
        <v>0</v>
      </c>
      <c r="M53" s="44">
        <f>0*12.5</f>
        <v>0</v>
      </c>
      <c r="N53" s="44">
        <f>4*12.5</f>
        <v>50</v>
      </c>
      <c r="O53" s="46">
        <f>7*12.5</f>
        <v>87.5</v>
      </c>
      <c r="P53" s="45">
        <f>4*12.5</f>
        <v>50</v>
      </c>
      <c r="Q53" s="47">
        <f>10*12.5</f>
        <v>125</v>
      </c>
    </row>
    <row r="54" spans="1:19">
      <c r="A54" s="30" t="s">
        <v>16</v>
      </c>
      <c r="B54" s="12">
        <v>0</v>
      </c>
      <c r="C54" s="11">
        <f t="shared" si="10"/>
        <v>37.5</v>
      </c>
      <c r="D54" s="11">
        <f>5*12.5</f>
        <v>62.5</v>
      </c>
      <c r="E54" s="11">
        <f>8*12.5</f>
        <v>100</v>
      </c>
      <c r="F54" s="11">
        <f>10*12.5</f>
        <v>125</v>
      </c>
      <c r="G54" s="11">
        <f>12*12.5</f>
        <v>150</v>
      </c>
      <c r="H54" s="11">
        <f>14*12.5</f>
        <v>175</v>
      </c>
      <c r="I54" s="11">
        <f>12.5*14</f>
        <v>175</v>
      </c>
      <c r="J54" s="11">
        <f>12.5*14</f>
        <v>175</v>
      </c>
      <c r="K54" s="53">
        <f>12.5*14</f>
        <v>175</v>
      </c>
      <c r="L54" s="54">
        <f>10*12.5</f>
        <v>125</v>
      </c>
      <c r="M54" s="53">
        <f>6*12.5</f>
        <v>75</v>
      </c>
      <c r="N54" s="53">
        <f>9*12.5</f>
        <v>112.5</v>
      </c>
      <c r="O54" s="55">
        <f>10*12.5</f>
        <v>125</v>
      </c>
      <c r="P54" s="54">
        <f>9*12.5</f>
        <v>112.5</v>
      </c>
      <c r="Q54" s="56">
        <f>9*12.5</f>
        <v>112.5</v>
      </c>
    </row>
    <row r="55" spans="1:19">
      <c r="A55" s="32" t="s">
        <v>15</v>
      </c>
      <c r="B55" s="8" t="s">
        <v>4</v>
      </c>
      <c r="C55" s="7">
        <f t="shared" ref="C55:Q55" si="14">SUM(C48:C54)</f>
        <v>262.5</v>
      </c>
      <c r="D55" s="7">
        <f t="shared" si="14"/>
        <v>412.5</v>
      </c>
      <c r="E55" s="7">
        <f t="shared" si="14"/>
        <v>712.5</v>
      </c>
      <c r="F55" s="7">
        <f t="shared" si="14"/>
        <v>675</v>
      </c>
      <c r="G55" s="7">
        <f t="shared" si="14"/>
        <v>962.5</v>
      </c>
      <c r="H55" s="7">
        <f t="shared" si="14"/>
        <v>1037.5</v>
      </c>
      <c r="I55" s="7">
        <f t="shared" si="14"/>
        <v>1062.5</v>
      </c>
      <c r="J55" s="7">
        <f t="shared" si="14"/>
        <v>1200</v>
      </c>
      <c r="K55" s="7">
        <f t="shared" si="14"/>
        <v>1412.5</v>
      </c>
      <c r="L55" s="6">
        <f t="shared" si="14"/>
        <v>537.5</v>
      </c>
      <c r="M55" s="52">
        <f t="shared" si="14"/>
        <v>450</v>
      </c>
      <c r="N55" s="5">
        <f t="shared" si="14"/>
        <v>575</v>
      </c>
      <c r="O55" s="4">
        <f t="shared" si="14"/>
        <v>1175</v>
      </c>
      <c r="P55" s="6">
        <f t="shared" si="14"/>
        <v>850</v>
      </c>
      <c r="Q55" s="24">
        <f t="shared" si="14"/>
        <v>600</v>
      </c>
    </row>
    <row r="56" spans="1:19">
      <c r="A56" s="33" t="s">
        <v>14</v>
      </c>
      <c r="B56" s="2" t="s">
        <v>4</v>
      </c>
      <c r="C56" s="1" t="s">
        <v>4</v>
      </c>
      <c r="D56" s="1">
        <f t="shared" ref="D56:Q56" si="15">C55</f>
        <v>262.5</v>
      </c>
      <c r="E56" s="1">
        <f t="shared" si="15"/>
        <v>412.5</v>
      </c>
      <c r="F56" s="1">
        <f t="shared" si="15"/>
        <v>712.5</v>
      </c>
      <c r="G56" s="1">
        <f t="shared" si="15"/>
        <v>675</v>
      </c>
      <c r="H56" s="1">
        <f t="shared" si="15"/>
        <v>962.5</v>
      </c>
      <c r="I56" s="1">
        <f t="shared" si="15"/>
        <v>1037.5</v>
      </c>
      <c r="J56" s="1">
        <f t="shared" si="15"/>
        <v>1062.5</v>
      </c>
      <c r="K56" s="1">
        <f t="shared" si="15"/>
        <v>1200</v>
      </c>
      <c r="L56" s="2">
        <f t="shared" si="15"/>
        <v>1412.5</v>
      </c>
      <c r="M56" s="1">
        <f t="shared" si="15"/>
        <v>537.5</v>
      </c>
      <c r="N56" s="1">
        <f t="shared" si="15"/>
        <v>450</v>
      </c>
      <c r="O56" s="3">
        <f t="shared" si="15"/>
        <v>575</v>
      </c>
      <c r="P56" s="2">
        <f t="shared" si="15"/>
        <v>1175</v>
      </c>
      <c r="Q56" s="27">
        <f t="shared" si="15"/>
        <v>850</v>
      </c>
      <c r="S56" s="7"/>
    </row>
    <row r="57" spans="1:19">
      <c r="A57" s="33"/>
      <c r="B57" s="15"/>
      <c r="C57" s="14"/>
      <c r="D57" s="14"/>
      <c r="E57" s="14"/>
      <c r="F57" s="14"/>
      <c r="G57" s="14"/>
      <c r="H57" s="14"/>
      <c r="I57" s="14"/>
      <c r="J57" s="14"/>
      <c r="K57" s="14"/>
      <c r="L57" s="15"/>
      <c r="M57" s="14"/>
      <c r="N57" s="14"/>
      <c r="O57" s="16"/>
      <c r="P57" s="17"/>
      <c r="Q57" s="34"/>
    </row>
    <row r="58" spans="1:19">
      <c r="A58" s="33" t="s">
        <v>13</v>
      </c>
      <c r="B58" s="2">
        <v>632.69000000000005</v>
      </c>
      <c r="C58" s="1">
        <v>632.69000000000005</v>
      </c>
      <c r="D58" s="1">
        <v>632.69000000000005</v>
      </c>
      <c r="E58" s="1">
        <v>632.69000000000005</v>
      </c>
      <c r="F58" s="1">
        <v>632.69000000000005</v>
      </c>
      <c r="G58" s="1">
        <v>632.69000000000005</v>
      </c>
      <c r="H58" s="1">
        <v>632.69000000000005</v>
      </c>
      <c r="I58" s="1">
        <v>632.69000000000005</v>
      </c>
      <c r="J58" s="1">
        <v>632.69000000000005</v>
      </c>
      <c r="K58" s="1">
        <v>632.69000000000005</v>
      </c>
      <c r="L58" s="2">
        <v>632.69000000000005</v>
      </c>
      <c r="M58" s="1">
        <v>632.69000000000005</v>
      </c>
      <c r="N58" s="1">
        <v>632.69000000000005</v>
      </c>
      <c r="O58" s="3">
        <v>632.69000000000005</v>
      </c>
      <c r="P58" s="2">
        <v>632.69000000000005</v>
      </c>
      <c r="Q58" s="27">
        <v>632.69000000000005</v>
      </c>
    </row>
    <row r="59" spans="1:19">
      <c r="A59" s="26" t="s">
        <v>12</v>
      </c>
      <c r="B59" s="2" t="s">
        <v>4</v>
      </c>
      <c r="C59" s="1" t="s">
        <v>4</v>
      </c>
      <c r="D59" s="1" t="s">
        <v>4</v>
      </c>
      <c r="E59" s="1">
        <f>SUM(B58:E58)</f>
        <v>2530.7600000000002</v>
      </c>
      <c r="F59" s="1" t="s">
        <v>4</v>
      </c>
      <c r="G59" s="1" t="s">
        <v>4</v>
      </c>
      <c r="H59" s="1">
        <f>SUM(F58:H58)</f>
        <v>1898.0700000000002</v>
      </c>
      <c r="I59" s="1" t="s">
        <v>4</v>
      </c>
      <c r="J59" s="1" t="s">
        <v>4</v>
      </c>
      <c r="K59" s="1">
        <f>SUM(I58:K58)</f>
        <v>1898.0700000000002</v>
      </c>
      <c r="L59" s="2" t="s">
        <v>4</v>
      </c>
      <c r="M59" s="1" t="s">
        <v>4</v>
      </c>
      <c r="N59" s="1" t="s">
        <v>4</v>
      </c>
      <c r="O59" s="3" t="s">
        <v>4</v>
      </c>
      <c r="P59" s="2" t="s">
        <v>4</v>
      </c>
      <c r="Q59" s="27" t="s">
        <v>4</v>
      </c>
    </row>
    <row r="60" spans="1:19">
      <c r="A60" s="32"/>
      <c r="B60" s="15"/>
      <c r="C60" s="14"/>
      <c r="D60" s="14"/>
      <c r="E60" s="14"/>
      <c r="F60" s="14"/>
      <c r="G60" s="14"/>
      <c r="H60" s="14"/>
      <c r="I60" s="14"/>
      <c r="J60" s="14"/>
      <c r="K60" s="14"/>
      <c r="L60" s="15"/>
      <c r="M60" s="14"/>
      <c r="N60" s="14"/>
      <c r="O60" s="16"/>
      <c r="P60" s="15"/>
      <c r="Q60" s="35"/>
    </row>
    <row r="61" spans="1:19">
      <c r="A61" s="33" t="s">
        <v>11</v>
      </c>
      <c r="B61" s="2">
        <v>100</v>
      </c>
      <c r="C61" s="1">
        <v>100</v>
      </c>
      <c r="D61" s="1">
        <v>100</v>
      </c>
      <c r="E61" s="1">
        <v>100</v>
      </c>
      <c r="F61" s="1">
        <v>100</v>
      </c>
      <c r="G61" s="1">
        <v>100</v>
      </c>
      <c r="H61" s="1">
        <v>100</v>
      </c>
      <c r="I61" s="1">
        <v>100</v>
      </c>
      <c r="J61" s="1">
        <v>100</v>
      </c>
      <c r="K61" s="1">
        <v>100</v>
      </c>
      <c r="L61" s="2">
        <v>100</v>
      </c>
      <c r="M61" s="1">
        <v>100</v>
      </c>
      <c r="N61" s="1">
        <v>100</v>
      </c>
      <c r="O61" s="3">
        <v>100</v>
      </c>
      <c r="P61" s="2">
        <v>100</v>
      </c>
      <c r="Q61" s="27">
        <v>100</v>
      </c>
    </row>
    <row r="62" spans="1:19">
      <c r="A62" s="33" t="s">
        <v>10</v>
      </c>
      <c r="B62" s="2" t="s">
        <v>4</v>
      </c>
      <c r="C62" s="1" t="s">
        <v>4</v>
      </c>
      <c r="D62" s="1" t="s">
        <v>4</v>
      </c>
      <c r="E62" s="1" t="s">
        <v>4</v>
      </c>
      <c r="F62" s="1" t="s">
        <v>4</v>
      </c>
      <c r="G62" s="1">
        <v>600</v>
      </c>
      <c r="H62" s="1" t="s">
        <v>4</v>
      </c>
      <c r="I62" s="1" t="s">
        <v>4</v>
      </c>
      <c r="J62" s="1" t="s">
        <v>4</v>
      </c>
      <c r="K62" s="1">
        <v>400</v>
      </c>
      <c r="L62" s="2" t="s">
        <v>4</v>
      </c>
      <c r="M62" s="1" t="s">
        <v>4</v>
      </c>
      <c r="N62" s="1" t="s">
        <v>4</v>
      </c>
      <c r="O62" s="3" t="s">
        <v>4</v>
      </c>
      <c r="P62" s="2" t="s">
        <v>4</v>
      </c>
      <c r="Q62" s="27" t="s">
        <v>4</v>
      </c>
    </row>
    <row r="63" spans="1:19">
      <c r="A63" s="25"/>
      <c r="B63" s="8"/>
      <c r="C63" s="7"/>
      <c r="D63" s="7"/>
      <c r="E63" s="7"/>
      <c r="F63" s="7"/>
      <c r="G63" s="7"/>
      <c r="H63" s="7"/>
      <c r="I63" s="7"/>
      <c r="J63" s="7"/>
      <c r="K63" s="7"/>
      <c r="L63" s="8"/>
      <c r="M63" s="7"/>
      <c r="N63" s="7"/>
      <c r="O63" s="9"/>
      <c r="P63" s="8"/>
      <c r="Q63" s="28"/>
    </row>
    <row r="64" spans="1:19">
      <c r="A64" s="33" t="s">
        <v>9</v>
      </c>
      <c r="B64" s="6">
        <v>50</v>
      </c>
      <c r="C64" s="5">
        <v>50</v>
      </c>
      <c r="D64" s="5">
        <v>50</v>
      </c>
      <c r="E64" s="5">
        <v>50</v>
      </c>
      <c r="F64" s="5">
        <v>50</v>
      </c>
      <c r="G64" s="5">
        <v>50</v>
      </c>
      <c r="H64" s="5">
        <v>50</v>
      </c>
      <c r="I64" s="5">
        <v>50</v>
      </c>
      <c r="J64" s="5">
        <v>50</v>
      </c>
      <c r="K64" s="5">
        <v>50</v>
      </c>
      <c r="L64" s="6">
        <v>50</v>
      </c>
      <c r="M64" s="5">
        <v>50</v>
      </c>
      <c r="N64" s="5">
        <v>50</v>
      </c>
      <c r="O64" s="4">
        <v>50</v>
      </c>
      <c r="P64" s="6">
        <v>50</v>
      </c>
      <c r="Q64" s="24">
        <v>50</v>
      </c>
    </row>
    <row r="65" spans="1:17">
      <c r="A65" s="33" t="s">
        <v>8</v>
      </c>
      <c r="B65" s="2" t="s">
        <v>4</v>
      </c>
      <c r="C65" s="1" t="s">
        <v>4</v>
      </c>
      <c r="D65" s="1" t="s">
        <v>4</v>
      </c>
      <c r="E65" s="1" t="s">
        <v>4</v>
      </c>
      <c r="F65" s="1" t="s">
        <v>4</v>
      </c>
      <c r="G65" s="1">
        <v>300</v>
      </c>
      <c r="H65" s="1" t="s">
        <v>4</v>
      </c>
      <c r="I65" s="1" t="s">
        <v>4</v>
      </c>
      <c r="J65" s="1" t="s">
        <v>4</v>
      </c>
      <c r="K65" s="1">
        <v>200</v>
      </c>
      <c r="L65" s="2" t="s">
        <v>4</v>
      </c>
      <c r="M65" s="1" t="s">
        <v>4</v>
      </c>
      <c r="N65" s="1" t="s">
        <v>4</v>
      </c>
      <c r="O65" s="3" t="s">
        <v>4</v>
      </c>
      <c r="P65" s="2" t="s">
        <v>4</v>
      </c>
      <c r="Q65" s="27" t="s">
        <v>4</v>
      </c>
    </row>
    <row r="66" spans="1:17">
      <c r="A66" s="25"/>
      <c r="B66" s="10"/>
      <c r="C66" s="7"/>
      <c r="D66" s="7"/>
      <c r="E66" s="7"/>
      <c r="F66" s="7"/>
      <c r="G66" s="7"/>
      <c r="H66" s="7"/>
      <c r="I66" s="7"/>
      <c r="J66" s="7"/>
      <c r="K66" s="7"/>
      <c r="L66" s="8"/>
      <c r="M66" s="7"/>
      <c r="N66" s="7"/>
      <c r="O66" s="9"/>
      <c r="P66" s="12"/>
      <c r="Q66" s="31"/>
    </row>
    <row r="67" spans="1:17">
      <c r="A67" s="33" t="s">
        <v>7</v>
      </c>
      <c r="B67" s="2" t="s">
        <v>4</v>
      </c>
      <c r="C67" s="1" t="s">
        <v>4</v>
      </c>
      <c r="D67" s="1" t="s">
        <v>4</v>
      </c>
      <c r="E67" s="1" t="s">
        <v>4</v>
      </c>
      <c r="F67" s="1" t="s">
        <v>4</v>
      </c>
      <c r="G67" s="1" t="s">
        <v>4</v>
      </c>
      <c r="H67" s="1" t="s">
        <v>4</v>
      </c>
      <c r="I67" s="1">
        <v>750</v>
      </c>
      <c r="J67" s="1" t="s">
        <v>4</v>
      </c>
      <c r="K67" s="1" t="s">
        <v>4</v>
      </c>
      <c r="L67" s="2" t="s">
        <v>4</v>
      </c>
      <c r="M67" s="1" t="s">
        <v>4</v>
      </c>
      <c r="N67" s="1" t="s">
        <v>4</v>
      </c>
      <c r="O67" s="3" t="s">
        <v>4</v>
      </c>
      <c r="P67" s="2">
        <v>1500</v>
      </c>
      <c r="Q67" s="27">
        <v>750</v>
      </c>
    </row>
    <row r="68" spans="1:17">
      <c r="A68" s="33" t="s">
        <v>6</v>
      </c>
      <c r="B68" s="2" t="s">
        <v>4</v>
      </c>
      <c r="C68" s="1" t="s">
        <v>4</v>
      </c>
      <c r="D68" s="1" t="s">
        <v>4</v>
      </c>
      <c r="E68" s="1" t="s">
        <v>4</v>
      </c>
      <c r="F68" s="1" t="s">
        <v>4</v>
      </c>
      <c r="G68" s="1" t="s">
        <v>4</v>
      </c>
      <c r="H68" s="1" t="s">
        <v>4</v>
      </c>
      <c r="I68" s="1">
        <v>1250</v>
      </c>
      <c r="J68" s="1" t="s">
        <v>4</v>
      </c>
      <c r="K68" s="1" t="s">
        <v>4</v>
      </c>
      <c r="L68" s="2" t="s">
        <v>4</v>
      </c>
      <c r="M68" s="1" t="s">
        <v>4</v>
      </c>
      <c r="N68" s="1" t="s">
        <v>4</v>
      </c>
      <c r="O68" s="3" t="s">
        <v>4</v>
      </c>
      <c r="P68" s="2">
        <v>2500</v>
      </c>
      <c r="Q68" s="27">
        <v>1250</v>
      </c>
    </row>
    <row r="69" spans="1:17">
      <c r="A69" s="25"/>
      <c r="B69" s="8"/>
      <c r="C69" s="7"/>
      <c r="D69" s="7"/>
      <c r="E69" s="7"/>
      <c r="F69" s="7"/>
      <c r="G69" s="7"/>
      <c r="H69" s="7"/>
      <c r="I69" s="7"/>
      <c r="J69" s="7"/>
      <c r="K69" s="7"/>
      <c r="L69" s="8"/>
      <c r="M69" s="7"/>
      <c r="N69" s="7"/>
      <c r="O69" s="9"/>
      <c r="P69" s="8"/>
      <c r="Q69" s="28"/>
    </row>
    <row r="70" spans="1:17">
      <c r="A70" s="33" t="s">
        <v>5</v>
      </c>
      <c r="B70" s="2" t="s">
        <v>4</v>
      </c>
      <c r="C70" s="1" t="s">
        <v>4</v>
      </c>
      <c r="D70" s="1" t="s">
        <v>4</v>
      </c>
      <c r="E70" s="1" t="s">
        <v>4</v>
      </c>
      <c r="F70" s="1" t="s">
        <v>4</v>
      </c>
      <c r="G70" s="1" t="s">
        <v>4</v>
      </c>
      <c r="H70" s="1" t="s">
        <v>4</v>
      </c>
      <c r="I70" s="1" t="s">
        <v>4</v>
      </c>
      <c r="J70" s="1" t="s">
        <v>4</v>
      </c>
      <c r="K70" s="1" t="s">
        <v>4</v>
      </c>
      <c r="L70" s="2" t="s">
        <v>4</v>
      </c>
      <c r="M70" s="1" t="s">
        <v>4</v>
      </c>
      <c r="N70" s="1" t="s">
        <v>4</v>
      </c>
      <c r="O70" s="3" t="s">
        <v>4</v>
      </c>
      <c r="P70" s="2">
        <v>400</v>
      </c>
      <c r="Q70" s="27">
        <v>400</v>
      </c>
    </row>
    <row r="71" spans="1:17">
      <c r="A71" s="32"/>
      <c r="B71" s="12"/>
      <c r="C71" s="11"/>
      <c r="D71" s="11"/>
      <c r="E71" s="11"/>
      <c r="F71" s="11"/>
      <c r="G71" s="11"/>
      <c r="H71" s="11"/>
      <c r="I71" s="11"/>
      <c r="J71" s="11"/>
      <c r="K71" s="11"/>
      <c r="L71" s="12"/>
      <c r="M71" s="11"/>
      <c r="N71" s="11"/>
      <c r="O71" s="13"/>
      <c r="P71" s="12"/>
      <c r="Q71" s="31"/>
    </row>
    <row r="72" spans="1:17">
      <c r="A72" s="33" t="s">
        <v>3</v>
      </c>
      <c r="B72" s="2">
        <f>SUM(B45)</f>
        <v>175.08</v>
      </c>
      <c r="C72" s="1">
        <f>SUM(C45)</f>
        <v>175.08</v>
      </c>
      <c r="D72" s="1">
        <f>SUM(C55+D45)</f>
        <v>437.58000000000004</v>
      </c>
      <c r="E72" s="1">
        <f>SUM(B58:E58) +D55+E45</f>
        <v>3118.34</v>
      </c>
      <c r="F72" s="1">
        <f>SUM(E55+F45)</f>
        <v>887.58</v>
      </c>
      <c r="G72" s="1">
        <f>SUM(B64:G64)+SUM(B61:G61)+F55+G45</f>
        <v>1750.08</v>
      </c>
      <c r="H72" s="1">
        <f>G55+SUM(F58:H58)+H45</f>
        <v>3035.65</v>
      </c>
      <c r="I72" s="1">
        <f>H55+I67+I45-I68</f>
        <v>712.57999999999993</v>
      </c>
      <c r="J72" s="1">
        <f>I55+J45</f>
        <v>1237.58</v>
      </c>
      <c r="K72" s="1">
        <f>SUM(I58:K58)+SUM(H61:K61)+SUM(H64:K64)+J55+K45</f>
        <v>3873.15</v>
      </c>
      <c r="L72" s="2">
        <f>K55+L45</f>
        <v>1587.58</v>
      </c>
      <c r="M72" s="1">
        <f>L55+M45</f>
        <v>712.58</v>
      </c>
      <c r="N72" s="1">
        <f>M55+N45</f>
        <v>625.08000000000004</v>
      </c>
      <c r="O72" s="3">
        <f>N55+O45</f>
        <v>750.08</v>
      </c>
      <c r="P72" s="2">
        <f>O55+P70+P67+P45-P68</f>
        <v>750.07999999999993</v>
      </c>
      <c r="Q72" s="27">
        <f>P55+Q70+Q67+Q45-Q68</f>
        <v>925.07999999999993</v>
      </c>
    </row>
    <row r="73" spans="1:17">
      <c r="A73" s="25"/>
      <c r="B73" s="8"/>
      <c r="C73" s="7"/>
      <c r="D73" s="7"/>
      <c r="E73" s="7"/>
      <c r="F73" s="7"/>
      <c r="G73" s="7"/>
      <c r="H73" s="7"/>
      <c r="I73" s="7"/>
      <c r="J73" s="7"/>
      <c r="K73" s="7"/>
      <c r="L73" s="8"/>
      <c r="M73" s="7"/>
      <c r="N73" s="7"/>
      <c r="O73" s="9"/>
      <c r="P73" s="8"/>
      <c r="Q73" s="28"/>
    </row>
    <row r="74" spans="1:17">
      <c r="A74" s="36" t="s">
        <v>2</v>
      </c>
      <c r="B74" s="6">
        <f>B44</f>
        <v>24000</v>
      </c>
      <c r="C74" s="5">
        <f t="shared" ref="C74:O74" si="16">B75</f>
        <v>23824.92</v>
      </c>
      <c r="D74" s="5">
        <f t="shared" si="16"/>
        <v>23649.839999999997</v>
      </c>
      <c r="E74" s="5">
        <f t="shared" si="16"/>
        <v>23212.259999999995</v>
      </c>
      <c r="F74" s="5">
        <f t="shared" si="16"/>
        <v>20093.919999999995</v>
      </c>
      <c r="G74" s="5">
        <f t="shared" si="16"/>
        <v>19206.339999999993</v>
      </c>
      <c r="H74" s="5">
        <f t="shared" si="16"/>
        <v>17456.259999999995</v>
      </c>
      <c r="I74" s="5">
        <f t="shared" si="16"/>
        <v>14420.609999999995</v>
      </c>
      <c r="J74" s="5">
        <f t="shared" si="16"/>
        <v>13708.029999999995</v>
      </c>
      <c r="K74" s="5">
        <f t="shared" si="16"/>
        <v>12470.449999999995</v>
      </c>
      <c r="L74" s="6">
        <f t="shared" si="16"/>
        <v>8597.2999999999956</v>
      </c>
      <c r="M74" s="5">
        <f t="shared" si="16"/>
        <v>7009.7199999999957</v>
      </c>
      <c r="N74" s="5">
        <f t="shared" si="16"/>
        <v>6297.1399999999958</v>
      </c>
      <c r="O74" s="4">
        <f t="shared" si="16"/>
        <v>5672.0599999999959</v>
      </c>
      <c r="P74" s="2">
        <f>O75+P44</f>
        <v>34921.979999999996</v>
      </c>
      <c r="Q74" s="27">
        <f>P75</f>
        <v>34171.899999999994</v>
      </c>
    </row>
    <row r="75" spans="1:17" ht="17" thickBot="1">
      <c r="A75" s="37" t="s">
        <v>1</v>
      </c>
      <c r="B75" s="38">
        <f t="shared" ref="B75:Q75" si="17">B74-B72</f>
        <v>23824.92</v>
      </c>
      <c r="C75" s="39">
        <f t="shared" si="17"/>
        <v>23649.839999999997</v>
      </c>
      <c r="D75" s="39">
        <f t="shared" si="17"/>
        <v>23212.259999999995</v>
      </c>
      <c r="E75" s="39">
        <f t="shared" si="17"/>
        <v>20093.919999999995</v>
      </c>
      <c r="F75" s="39">
        <f t="shared" si="17"/>
        <v>19206.339999999993</v>
      </c>
      <c r="G75" s="39">
        <f t="shared" si="17"/>
        <v>17456.259999999995</v>
      </c>
      <c r="H75" s="39">
        <f t="shared" si="17"/>
        <v>14420.609999999995</v>
      </c>
      <c r="I75" s="39">
        <f t="shared" si="17"/>
        <v>13708.029999999995</v>
      </c>
      <c r="J75" s="39">
        <f t="shared" si="17"/>
        <v>12470.449999999995</v>
      </c>
      <c r="K75" s="39">
        <f t="shared" si="17"/>
        <v>8597.2999999999956</v>
      </c>
      <c r="L75" s="38">
        <f t="shared" si="17"/>
        <v>7009.7199999999957</v>
      </c>
      <c r="M75" s="39">
        <f t="shared" si="17"/>
        <v>6297.1399999999958</v>
      </c>
      <c r="N75" s="39">
        <f t="shared" si="17"/>
        <v>5672.0599999999959</v>
      </c>
      <c r="O75" s="40">
        <f t="shared" si="17"/>
        <v>4921.9799999999959</v>
      </c>
      <c r="P75" s="38">
        <f t="shared" si="17"/>
        <v>34171.899999999994</v>
      </c>
      <c r="Q75" s="41">
        <f t="shared" si="17"/>
        <v>33246.819999999992</v>
      </c>
    </row>
  </sheetData>
  <sheetProtection algorithmName="SHA-512" hashValue="+vIfbiRtFwKwLImwexbP8AAnjtXrUU85fYKKuf2u3au5gvHKPdYCh3vrIi5KKkbCn7mzcLMXWpafzjxbxpUBLQ==" saltValue="kKgfcYO64G6Hel62R+uN2w==" spinCount="100000" sheet="1" objects="1" scenarios="1"/>
  <mergeCells count="2">
    <mergeCell ref="M2:N2"/>
    <mergeCell ref="M40:N40"/>
  </mergeCells>
  <pageMargins left="0.7" right="0.7" top="0.75" bottom="0.75" header="0.3" footer="0.3"/>
  <pageSetup paperSize="9" scale="43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2018-06-06T17:21:11Z</cp:lastPrinted>
  <dcterms:created xsi:type="dcterms:W3CDTF">2018-05-02T12:25:11Z</dcterms:created>
  <dcterms:modified xsi:type="dcterms:W3CDTF">2018-06-06T17:24:14Z</dcterms:modified>
</cp:coreProperties>
</file>