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146b2a67ae8e899/Desktop/Class Files/Crowd Funding Analysis/"/>
    </mc:Choice>
  </mc:AlternateContent>
  <xr:revisionPtr revIDLastSave="308" documentId="8_{CD6B23D7-C5F4-42DD-8EDA-C940B2BAB7E6}" xr6:coauthVersionLast="46" xr6:coauthVersionMax="46" xr10:uidLastSave="{A90D1842-A72C-4DFF-ABA3-4282BCF8E076}"/>
  <bookViews>
    <workbookView xWindow="-108" yWindow="-108" windowWidth="23256" windowHeight="12576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2" l="1"/>
  <c r="C12" i="12"/>
  <c r="C11" i="12"/>
  <c r="C10" i="12"/>
  <c r="C9" i="12"/>
  <c r="C8" i="12"/>
  <c r="C7" i="12"/>
  <c r="C6" i="12"/>
  <c r="C5" i="12"/>
  <c r="C4" i="12"/>
  <c r="C3" i="12"/>
  <c r="B13" i="12"/>
  <c r="B12" i="12"/>
  <c r="B11" i="12"/>
  <c r="B10" i="12"/>
  <c r="B9" i="12"/>
  <c r="B8" i="12"/>
  <c r="B7" i="12"/>
  <c r="B6" i="12"/>
  <c r="B5" i="12"/>
  <c r="B4" i="12"/>
  <c r="B3" i="12"/>
  <c r="D13" i="12"/>
  <c r="D12" i="12"/>
  <c r="D11" i="12"/>
  <c r="D10" i="12"/>
  <c r="D9" i="12"/>
  <c r="D8" i="12"/>
  <c r="D7" i="12"/>
  <c r="D6" i="12"/>
  <c r="D5" i="12"/>
  <c r="D4" i="12"/>
  <c r="D3" i="12"/>
  <c r="D2" i="12"/>
  <c r="C2" i="12"/>
  <c r="B2" i="12"/>
  <c r="C13" i="8"/>
  <c r="C12" i="8"/>
  <c r="C14" i="8" s="1"/>
  <c r="C11" i="8"/>
  <c r="B13" i="8"/>
  <c r="B12" i="8"/>
  <c r="B14" i="8" s="1"/>
  <c r="B11" i="8"/>
  <c r="C7" i="8"/>
  <c r="C6" i="8"/>
  <c r="C5" i="8"/>
  <c r="B6" i="8"/>
  <c r="B5" i="8"/>
  <c r="C4" i="8"/>
  <c r="B4" i="8"/>
  <c r="C10" i="8"/>
  <c r="B10" i="8"/>
  <c r="C9" i="8"/>
  <c r="B9" i="8"/>
  <c r="C3" i="8"/>
  <c r="B3" i="8"/>
  <c r="C2" i="8"/>
  <c r="B2" i="8"/>
  <c r="F2" i="5"/>
  <c r="F3" i="5"/>
  <c r="F4" i="5"/>
  <c r="F5" i="5"/>
  <c r="F6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F13" i="12" l="1"/>
  <c r="G3" i="12"/>
  <c r="G8" i="12"/>
  <c r="F5" i="12"/>
  <c r="G10" i="12"/>
  <c r="F6" i="12"/>
  <c r="F8" i="12"/>
  <c r="G13" i="12"/>
  <c r="B7" i="8"/>
  <c r="E6" i="12"/>
  <c r="G6" i="12" s="1"/>
  <c r="E5" i="12"/>
  <c r="G5" i="12" s="1"/>
  <c r="E7" i="12"/>
  <c r="F7" i="12" s="1"/>
  <c r="E3" i="12"/>
  <c r="F3" i="12" s="1"/>
  <c r="E9" i="12"/>
  <c r="F9" i="12" s="1"/>
  <c r="E4" i="12"/>
  <c r="G4" i="12" s="1"/>
  <c r="E10" i="12"/>
  <c r="F10" i="12" s="1"/>
  <c r="E11" i="12"/>
  <c r="G11" i="12" s="1"/>
  <c r="E12" i="12"/>
  <c r="F12" i="12" s="1"/>
  <c r="E2" i="12"/>
  <c r="G2" i="12" s="1"/>
  <c r="E13" i="12"/>
  <c r="E8" i="12"/>
  <c r="G7" i="12" l="1"/>
  <c r="G9" i="12"/>
  <c r="F4" i="12"/>
  <c r="G12" i="12"/>
  <c r="F11" i="12"/>
  <c r="F2" i="12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<sst xmlns="http://schemas.openxmlformats.org/spreadsheetml/2006/main" count="33050" uniqueCount="8418">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</sst>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2" fillId="0" borderId="0" xfId="0" applyNumberFormat="1" applyFont="1"/>
    <xf numFmtId="0" fontId="1" fillId="0" borderId="0" xfId="0" applyFont="1" applyAlignment="1"/>
    <xf numFmtId="0" fontId="0" fillId="0" borderId="0" xfId="0" applyAlignment="1"/>
    <xf numFmtId="165" fontId="0" fillId="0" borderId="0" xfId="0" applyNumberForma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8C-4B8D-AF1F-6D5D82F9931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C-4B8D-AF1F-6D5D82F9931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C-4B8D-AF1F-6D5D82F99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9050639"/>
        <c:axId val="2029049391"/>
      </c:lineChart>
      <c:catAx>
        <c:axId val="202905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049391"/>
        <c:crosses val="autoZero"/>
        <c:auto val="1"/>
        <c:lblAlgn val="ctr"/>
        <c:lblOffset val="100"/>
        <c:noMultiLvlLbl val="0"/>
      </c:catAx>
      <c:valAx>
        <c:axId val="202904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05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0.63567839195979903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73-42F9-8B9D-74ED51EC0C2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0.36432160804020103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73-42F9-8B9D-74ED51EC0C2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73-42F9-8B9D-74ED51EC0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3489967"/>
        <c:axId val="2073490799"/>
      </c:lineChart>
      <c:catAx>
        <c:axId val="207348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490799"/>
        <c:crosses val="autoZero"/>
        <c:auto val="1"/>
        <c:lblAlgn val="ctr"/>
        <c:lblOffset val="100"/>
        <c:noMultiLvlLbl val="0"/>
      </c:catAx>
      <c:valAx>
        <c:axId val="207349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48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748600174978127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B8-4108-BCD3-46B3702B837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B8-4108-BCD3-46B3702B837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B8-4108-BCD3-46B3702B837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B8-4108-BCD3-46B3702B8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4699151"/>
        <c:axId val="1404698319"/>
      </c:barChart>
      <c:catAx>
        <c:axId val="140469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698319"/>
        <c:crosses val="autoZero"/>
        <c:auto val="1"/>
        <c:lblAlgn val="ctr"/>
        <c:lblOffset val="100"/>
        <c:noMultiLvlLbl val="0"/>
      </c:catAx>
      <c:valAx>
        <c:axId val="140469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69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B1-426B-A992-219BED05062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B1-426B-A992-219BED05062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B1-426B-A992-219BED050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2143807"/>
        <c:axId val="1702143391"/>
      </c:barChart>
      <c:catAx>
        <c:axId val="170214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143391"/>
        <c:crosses val="autoZero"/>
        <c:auto val="1"/>
        <c:lblAlgn val="ctr"/>
        <c:lblOffset val="100"/>
        <c:noMultiLvlLbl val="0"/>
      </c:catAx>
      <c:valAx>
        <c:axId val="170214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14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6737510936132991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D2-4350-9D5B-0D344BB01B8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D2-4350-9D5B-0D344BB01B8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D2-4350-9D5B-0D344BB01B8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D2-4350-9D5B-0D344BB01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7590575"/>
        <c:axId val="1767595567"/>
      </c:lineChart>
      <c:catAx>
        <c:axId val="176759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595567"/>
        <c:crosses val="autoZero"/>
        <c:auto val="1"/>
        <c:lblAlgn val="ctr"/>
        <c:lblOffset val="100"/>
        <c:noMultiLvlLbl val="0"/>
      </c:catAx>
      <c:valAx>
        <c:axId val="176759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59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22866</xdr:colOff>
      <xdr:row>3</xdr:row>
      <xdr:rowOff>60960</xdr:rowOff>
    </xdr:from>
    <xdr:to>
      <xdr:col>15</xdr:col>
      <xdr:colOff>76200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1B08CD-5B5E-4EE8-8494-C59322A56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198120</xdr:colOff>
      <xdr:row>1</xdr:row>
      <xdr:rowOff>80010</xdr:rowOff>
    </xdr:from>
    <xdr:to>
      <xdr:col>20</xdr:col>
      <xdr:colOff>518160</xdr:colOff>
      <xdr:row>18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D01D97-D2F3-4D8F-ACFF-D69D56A6D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7626</xdr:colOff>
      <xdr:row>1</xdr:row>
      <xdr:rowOff>11430</xdr:rowOff>
    </xdr:from>
    <xdr:to>
      <xdr:col>14</xdr:col>
      <xdr:colOff>312426</xdr:colOff>
      <xdr:row>16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F79299-3299-4E68-8B9A-F2886E839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518166</xdr:colOff>
      <xdr:row>4</xdr:row>
      <xdr:rowOff>110490</xdr:rowOff>
    </xdr:from>
    <xdr:to>
      <xdr:col>14</xdr:col>
      <xdr:colOff>213366</xdr:colOff>
      <xdr:row>19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C967F1-42ED-4261-9C3A-C39ECDC6C8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411486</xdr:colOff>
      <xdr:row>3</xdr:row>
      <xdr:rowOff>140970</xdr:rowOff>
    </xdr:from>
    <xdr:to>
      <xdr:col>15</xdr:col>
      <xdr:colOff>106686</xdr:colOff>
      <xdr:row>18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C23921-A53D-4787-80B8-F64C8EC43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Neidhardt" refreshedDate="44306.815405671296" createdVersion="7" refreshedVersion="7" minRefreshableVersion="3" recordCount="4114" xr:uid="{2A47FE61-FCDD-4090-A2EE-A3CBA40F9B0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Neidhardt" refreshedDate="44306.830341666668" createdVersion="7" refreshedVersion="7" minRefreshableVersion="3" recordCount="4115" xr:uid="{D054D140-EAE2-4983-8703-70C80B52714A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Neidhardt" refreshedDate="44307.454273611111" createdVersion="7" refreshedVersion="7" minRefreshableVersion="3" recordCount="4115" xr:uid="{CF5316DF-BA0C-452C-AAB3-17F5F278FC0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172A50-E9DE-44D1-A25F-E6801467E3E5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1D71F2-E2E3-4097-A74C-EA0C47262A1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832BE9-1E3D-43A2-B776-F0A684842EB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3B0CC3-954A-4145-8131-71263EDDBF7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pane="bottomLeft" activeCell="E1" sqref="E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.44140625" customWidth="1"/>
    <col min="16" max="16" width="16.21875" bestFit="1" customWidth="1"/>
    <col min="17" max="17" width="41.109375" customWidth="1"/>
    <col min="18" max="18" width="15.5546875" bestFit="1" customWidth="1"/>
    <col min="19" max="19" width="19.109375" style="13" bestFit="1" customWidth="1"/>
    <col min="20" max="20" width="23" style="13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8366</v>
      </c>
      <c r="T1" s="15" t="s">
        <v>8365</v>
      </c>
      <c r="U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3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3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231AAC32-CDA7-48B6-A10D-C0AA70719DBF}"/>
  <sortState xmlns:xlrd2="http://schemas.microsoft.com/office/spreadsheetml/2017/richdata2" ref="A2:P4115">
    <sortCondition ref="A1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0AB72-18C0-4DDD-8C75-BACD40489E09}">
  <dimension ref="A1:E18"/>
  <sheetViews>
    <sheetView workbookViewId="0">
      <selection activeCell="F24" sqref="F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9" t="s">
        <v>8358</v>
      </c>
      <c r="B1" t="s">
        <v>8315</v>
      </c>
    </row>
    <row r="2" spans="1:5" x14ac:dyDescent="0.3">
      <c r="A2" s="9" t="s">
        <v>8379</v>
      </c>
      <c r="B2" t="s">
        <v>8364</v>
      </c>
    </row>
    <row r="4" spans="1:5" x14ac:dyDescent="0.3">
      <c r="A4" s="9" t="s">
        <v>8363</v>
      </c>
      <c r="B4" s="9" t="s">
        <v>8360</v>
      </c>
    </row>
    <row r="5" spans="1:5" x14ac:dyDescent="0.3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0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0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0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0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0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0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0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0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0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0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0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0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0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4FFD9-19CA-405A-A23E-5764FA63670F}">
  <dimension ref="A1:H13"/>
  <sheetViews>
    <sheetView workbookViewId="0">
      <selection activeCell="S28" sqref="S28"/>
    </sheetView>
  </sheetViews>
  <sheetFormatPr defaultRowHeight="14.4" x14ac:dyDescent="0.3"/>
  <cols>
    <col min="1" max="1" width="20.77734375" customWidth="1"/>
    <col min="2" max="2" width="16.44140625" bestFit="1" customWidth="1"/>
    <col min="3" max="3" width="12.77734375" bestFit="1" customWidth="1"/>
    <col min="4" max="4" width="15.5546875" bestFit="1" customWidth="1"/>
    <col min="6" max="6" width="19.109375" style="20" bestFit="1" customWidth="1"/>
    <col min="7" max="7" width="15.44140625" style="21" bestFit="1" customWidth="1"/>
    <col min="8" max="8" width="18.21875" bestFit="1" customWidth="1"/>
  </cols>
  <sheetData>
    <row r="1" spans="1:8" x14ac:dyDescent="0.3">
      <c r="A1" t="s">
        <v>8398</v>
      </c>
      <c r="B1" t="s">
        <v>8399</v>
      </c>
      <c r="C1" t="s">
        <v>8400</v>
      </c>
      <c r="D1" t="s">
        <v>8401</v>
      </c>
      <c r="E1" t="s">
        <v>8402</v>
      </c>
      <c r="F1" s="20" t="s">
        <v>8403</v>
      </c>
      <c r="G1" s="21" t="s">
        <v>8404</v>
      </c>
      <c r="H1" t="s">
        <v>8405</v>
      </c>
    </row>
    <row r="2" spans="1:8" x14ac:dyDescent="0.3">
      <c r="A2" t="s">
        <v>8406</v>
      </c>
      <c r="B2">
        <f>COUNTIFS(Kickstarter!F:F,"Successful",Kickstarter!D:D,"&gt;1000",Kickstarter!R:R,"plays")</f>
        <v>506</v>
      </c>
      <c r="C2">
        <f>COUNTIFS(Kickstarter!F:F,"Failed",Kickstarter!D:D,"&gt;1000",Kickstarter!R:R,"plays")</f>
        <v>290</v>
      </c>
      <c r="D2">
        <f>COUNTIFS(Kickstarter!F:F,"Canceled",Kickstarter!D:D,"&gt;1000",Kickstarter!R:R,"plays")</f>
        <v>0</v>
      </c>
      <c r="E2">
        <f>SUM(B2:D2)</f>
        <v>796</v>
      </c>
      <c r="F2" s="20">
        <f>B2/E2</f>
        <v>0.63567839195979903</v>
      </c>
      <c r="G2" s="21">
        <f>C2/E2</f>
        <v>0.36432160804020103</v>
      </c>
      <c r="H2">
        <v>0</v>
      </c>
    </row>
    <row r="3" spans="1:8" x14ac:dyDescent="0.3">
      <c r="A3" t="s">
        <v>8407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COUNTIFS(Kickstarter!F:F,"canceled",Kickstarter!D:D,"&gt;1000",Kickstarter!D:D,"&lt;=4999",Kickstarter!R:R,"plays")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1">
        <f t="shared" ref="G3:G13" si="2">C3/E3</f>
        <v>0.27340823970037453</v>
      </c>
      <c r="H3">
        <v>0</v>
      </c>
    </row>
    <row r="4" spans="1:8" x14ac:dyDescent="0.3">
      <c r="A4" t="s">
        <v>8408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COUNTIFS(Kickstarter!F:F,"canceled",Kickstarter!D:D,"&gt;5000",Kickstarter!D:D,"&lt;=9999",Kickstarter!R:R,"plays")</f>
        <v>0</v>
      </c>
      <c r="E4">
        <f t="shared" si="0"/>
        <v>169</v>
      </c>
      <c r="F4" s="20">
        <f t="shared" si="1"/>
        <v>0.55029585798816572</v>
      </c>
      <c r="G4" s="21">
        <f t="shared" si="2"/>
        <v>0.44970414201183434</v>
      </c>
      <c r="H4">
        <v>0</v>
      </c>
    </row>
    <row r="5" spans="1:8" x14ac:dyDescent="0.3">
      <c r="A5" t="s">
        <v>8409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COUNTIFS(Kickstarter!F:F,"canceled",Kickstarter!D:D,"&gt;10000",Kickstarter!D:D,"&lt;=14999",Kickstarter!R:R,"plays")</f>
        <v>0</v>
      </c>
      <c r="E5">
        <f t="shared" si="0"/>
        <v>72</v>
      </c>
      <c r="F5" s="20">
        <f t="shared" si="1"/>
        <v>0.54166666666666663</v>
      </c>
      <c r="G5" s="21">
        <f t="shared" si="2"/>
        <v>0.45833333333333331</v>
      </c>
      <c r="H5">
        <v>0</v>
      </c>
    </row>
    <row r="6" spans="1:8" x14ac:dyDescent="0.3">
      <c r="A6" t="s">
        <v>8410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COUNTIFS(Kickstarter!F:F,"canceled",Kickstarter!D:D,"&gt;15000",Kickstarter!D:D,"&lt;=19999",Kickstarter!R:R,"plays")</f>
        <v>0</v>
      </c>
      <c r="E6">
        <f t="shared" si="0"/>
        <v>24</v>
      </c>
      <c r="F6" s="20">
        <f t="shared" si="1"/>
        <v>0.5</v>
      </c>
      <c r="G6" s="21">
        <f t="shared" si="2"/>
        <v>0.5</v>
      </c>
      <c r="H6">
        <v>0</v>
      </c>
    </row>
    <row r="7" spans="1:8" x14ac:dyDescent="0.3">
      <c r="A7" t="s">
        <v>8411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COUNTIFS(Kickstarter!F:F,"canceled",Kickstarter!D:D,"&gt;20000",Kickstarter!D:D,"&lt;=24999",Kickstarter!R:R,"plays")</f>
        <v>0</v>
      </c>
      <c r="E7">
        <f t="shared" si="0"/>
        <v>20</v>
      </c>
      <c r="F7" s="20">
        <f t="shared" si="1"/>
        <v>0.45</v>
      </c>
      <c r="G7" s="21">
        <f t="shared" si="2"/>
        <v>0.55000000000000004</v>
      </c>
      <c r="H7">
        <v>0</v>
      </c>
    </row>
    <row r="8" spans="1:8" x14ac:dyDescent="0.3">
      <c r="A8" t="s">
        <v>8412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COUNTIFS(Kickstarter!F:F,"canceled",Kickstarter!D:D,"&gt;25000",Kickstarter!D:D,"&lt;=29999",Kickstarter!R:R,"plays")</f>
        <v>0</v>
      </c>
      <c r="E8">
        <f t="shared" si="0"/>
        <v>5</v>
      </c>
      <c r="F8" s="20">
        <f t="shared" si="1"/>
        <v>0.2</v>
      </c>
      <c r="G8" s="21">
        <f t="shared" si="2"/>
        <v>0.8</v>
      </c>
      <c r="H8">
        <v>0</v>
      </c>
    </row>
    <row r="9" spans="1:8" x14ac:dyDescent="0.3">
      <c r="A9" t="s">
        <v>8413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COUNTIFS(Kickstarter!F:F,"canceled",Kickstarter!D:D,"&gt;30000",Kickstarter!D:D,"&lt;=34999",Kickstarter!R:R,"plays")</f>
        <v>0</v>
      </c>
      <c r="E9">
        <f t="shared" si="0"/>
        <v>11</v>
      </c>
      <c r="F9" s="20">
        <f t="shared" si="1"/>
        <v>0.27272727272727271</v>
      </c>
      <c r="G9" s="21">
        <f t="shared" si="2"/>
        <v>0.72727272727272729</v>
      </c>
      <c r="H9">
        <v>0</v>
      </c>
    </row>
    <row r="10" spans="1:8" x14ac:dyDescent="0.3">
      <c r="A10" t="s">
        <v>8414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COUNTIFS(Kickstarter!F:F,"canceled",Kickstarter!D:D,"&gt;35000",Kickstarter!D:D,"&lt;=39999",Kickstarter!R:R,"plays")</f>
        <v>0</v>
      </c>
      <c r="E10">
        <f t="shared" si="0"/>
        <v>6</v>
      </c>
      <c r="F10" s="20">
        <f t="shared" si="1"/>
        <v>0.66666666666666663</v>
      </c>
      <c r="G10" s="21">
        <f t="shared" si="2"/>
        <v>0.33333333333333331</v>
      </c>
      <c r="H10">
        <v>0</v>
      </c>
    </row>
    <row r="11" spans="1:8" x14ac:dyDescent="0.3">
      <c r="A11" t="s">
        <v>8415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COUNTIFS(Kickstarter!F:F,"canceled",Kickstarter!D:D,"&gt;40000",Kickstarter!D:D,"&lt;=44999",Kickstarter!R:R,"plays")</f>
        <v>0</v>
      </c>
      <c r="E11">
        <f t="shared" si="0"/>
        <v>3</v>
      </c>
      <c r="F11" s="20">
        <f t="shared" si="1"/>
        <v>0.66666666666666663</v>
      </c>
      <c r="G11" s="21">
        <f t="shared" si="2"/>
        <v>0.33333333333333331</v>
      </c>
      <c r="H11">
        <v>0</v>
      </c>
    </row>
    <row r="12" spans="1:8" x14ac:dyDescent="0.3">
      <c r="A12" t="s">
        <v>8416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COUNTIFS(Kickstarter!F:F,"canceled",Kickstarter!D:D,"&gt;45000",Kickstarter!D:D,"&lt;=49999",Kickstarter!R:R,"plays")</f>
        <v>0</v>
      </c>
      <c r="E12">
        <f t="shared" si="0"/>
        <v>1</v>
      </c>
      <c r="F12" s="20">
        <f t="shared" si="1"/>
        <v>0</v>
      </c>
      <c r="G12" s="21">
        <f t="shared" si="2"/>
        <v>1</v>
      </c>
      <c r="H12">
        <v>0</v>
      </c>
    </row>
    <row r="13" spans="1:8" x14ac:dyDescent="0.3">
      <c r="A13" t="s">
        <v>8417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COUNTIFS(Kickstarter!F:F,"canceled",Kickstarter!D:D,"&gt;50000",Kickstarter!R:R,"plays")</f>
        <v>0</v>
      </c>
      <c r="E13">
        <f t="shared" si="0"/>
        <v>16</v>
      </c>
      <c r="F13" s="20">
        <f t="shared" si="1"/>
        <v>0.125</v>
      </c>
      <c r="G13" s="21">
        <f t="shared" si="2"/>
        <v>0.875</v>
      </c>
      <c r="H13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467A6-F623-4DEE-8EEB-CFC1C5C65893}">
  <dimension ref="A1:C14"/>
  <sheetViews>
    <sheetView workbookViewId="0">
      <selection activeCell="B11" sqref="B11:C14"/>
    </sheetView>
  </sheetViews>
  <sheetFormatPr defaultRowHeight="14.4" x14ac:dyDescent="0.3"/>
  <cols>
    <col min="1" max="1" width="23.2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8389</v>
      </c>
      <c r="C1" t="s">
        <v>8390</v>
      </c>
    </row>
    <row r="2" spans="1:3" x14ac:dyDescent="0.3">
      <c r="A2" t="s">
        <v>8385</v>
      </c>
      <c r="B2" s="19" t="e">
        <f>AVERAGE(#REF!)</f>
        <v>#REF!</v>
      </c>
      <c r="C2" s="19" t="e">
        <f>AVERAGE(#REF!)</f>
        <v>#REF!</v>
      </c>
    </row>
    <row r="3" spans="1:3" x14ac:dyDescent="0.3">
      <c r="A3" t="s">
        <v>8386</v>
      </c>
      <c r="B3" s="19" t="e">
        <f>MEDIAN(#REF!)</f>
        <v>#REF!</v>
      </c>
      <c r="C3" s="19" t="e">
        <f>MEDIAN(#REF!)</f>
        <v>#REF!</v>
      </c>
    </row>
    <row r="4" spans="1:3" x14ac:dyDescent="0.3">
      <c r="A4" t="s">
        <v>8391</v>
      </c>
      <c r="B4" s="19" t="e">
        <f>_xlfn.STDEV.P(#REF!)</f>
        <v>#REF!</v>
      </c>
      <c r="C4" s="19" t="e">
        <f>_xlfn.STDEV.P(#REF!)</f>
        <v>#REF!</v>
      </c>
    </row>
    <row r="5" spans="1:3" x14ac:dyDescent="0.3">
      <c r="A5" t="s">
        <v>8392</v>
      </c>
      <c r="B5" s="19" t="e">
        <f>_xlfn.QUARTILE.EXC(#REF!,3)</f>
        <v>#REF!</v>
      </c>
      <c r="C5" s="19" t="e">
        <f>_xlfn.QUARTILE.EXC(#REF!, 3)</f>
        <v>#REF!</v>
      </c>
    </row>
    <row r="6" spans="1:3" x14ac:dyDescent="0.3">
      <c r="A6" t="s">
        <v>8393</v>
      </c>
      <c r="B6" s="19" t="e">
        <f>_xlfn.QUARTILE.EXC(#REF!,1)</f>
        <v>#REF!</v>
      </c>
      <c r="C6" s="19" t="e">
        <f>_xlfn.QUARTILE.EXC(#REF!, 1)</f>
        <v>#REF!</v>
      </c>
    </row>
    <row r="7" spans="1:3" x14ac:dyDescent="0.3">
      <c r="A7" t="s">
        <v>8394</v>
      </c>
      <c r="B7" s="19" t="e">
        <f>B5-B6</f>
        <v>#REF!</v>
      </c>
      <c r="C7" s="19" t="e">
        <f>C5-C6</f>
        <v>#REF!</v>
      </c>
    </row>
    <row r="8" spans="1:3" x14ac:dyDescent="0.3">
      <c r="B8" s="19"/>
      <c r="C8" s="19"/>
    </row>
    <row r="9" spans="1:3" x14ac:dyDescent="0.3">
      <c r="A9" t="s">
        <v>8387</v>
      </c>
      <c r="B9" s="19" t="e">
        <f>AVERAGE(#REF!)</f>
        <v>#REF!</v>
      </c>
      <c r="C9" s="19" t="e">
        <f>AVERAGE(#REF!)</f>
        <v>#REF!</v>
      </c>
    </row>
    <row r="10" spans="1:3" x14ac:dyDescent="0.3">
      <c r="A10" t="s">
        <v>8388</v>
      </c>
      <c r="B10" s="19" t="e">
        <f>MEDIAN(#REF!)</f>
        <v>#REF!</v>
      </c>
      <c r="C10" s="19" t="e">
        <f>MEDIAN(#REF!)</f>
        <v>#REF!</v>
      </c>
    </row>
    <row r="11" spans="1:3" x14ac:dyDescent="0.3">
      <c r="A11" t="s">
        <v>8391</v>
      </c>
      <c r="B11" s="19" t="e">
        <f>_xlfn.STDEV.P(#REF!)</f>
        <v>#REF!</v>
      </c>
      <c r="C11" s="19" t="e">
        <f>_xlfn.STDEV.P(#REF!)</f>
        <v>#REF!</v>
      </c>
    </row>
    <row r="12" spans="1:3" x14ac:dyDescent="0.3">
      <c r="A12" t="s">
        <v>8395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3">
      <c r="A13" t="s">
        <v>8396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3">
      <c r="A14" t="s">
        <v>8397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3BF05-4D88-4083-A350-0C25FD996812}">
  <dimension ref="A1:F6"/>
  <sheetViews>
    <sheetView topLeftCell="B1" workbookViewId="0">
      <selection activeCell="F3" sqref="F3"/>
    </sheetView>
  </sheetViews>
  <sheetFormatPr defaultRowHeight="14.4" x14ac:dyDescent="0.3"/>
  <cols>
    <col min="1" max="1" width="30.5546875" bestFit="1" customWidth="1"/>
    <col min="2" max="2" width="36.109375" style="18" customWidth="1"/>
  </cols>
  <sheetData>
    <row r="1" spans="1:6" x14ac:dyDescent="0.3">
      <c r="A1" s="14" t="s">
        <v>8380</v>
      </c>
      <c r="B1" s="17" t="s">
        <v>8381</v>
      </c>
      <c r="C1" s="14" t="s">
        <v>8382</v>
      </c>
      <c r="D1" s="14" t="s">
        <v>8383</v>
      </c>
      <c r="E1" s="14" t="s">
        <v>8307</v>
      </c>
      <c r="F1" s="14" t="s">
        <v>8384</v>
      </c>
    </row>
    <row r="2" spans="1:6" ht="57.6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57.6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57.6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57.6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57.6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CD1D9-5CFC-4D3C-A192-79EB0C6142B6}">
  <dimension ref="A1:F6"/>
  <sheetViews>
    <sheetView workbookViewId="0">
      <selection activeCell="B10" sqref="B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8222</v>
      </c>
      <c r="B1" t="s">
        <v>8364</v>
      </c>
    </row>
    <row r="3" spans="1:6" x14ac:dyDescent="0.3">
      <c r="A3" s="9" t="s">
        <v>8363</v>
      </c>
      <c r="B3" s="9" t="s">
        <v>8360</v>
      </c>
    </row>
    <row r="4" spans="1:6" x14ac:dyDescent="0.3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0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3">
      <c r="A6" s="10" t="s">
        <v>8361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87BD6-8285-424D-A31F-73B00A90EE61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8222</v>
      </c>
      <c r="B1" t="s">
        <v>8224</v>
      </c>
    </row>
    <row r="2" spans="1:5" x14ac:dyDescent="0.3">
      <c r="A2" s="9" t="s">
        <v>8358</v>
      </c>
      <c r="B2" t="s">
        <v>8364</v>
      </c>
    </row>
    <row r="4" spans="1:5" x14ac:dyDescent="0.3">
      <c r="A4" s="9" t="s">
        <v>8363</v>
      </c>
      <c r="B4" s="9" t="s">
        <v>8360</v>
      </c>
    </row>
    <row r="5" spans="1:5" x14ac:dyDescent="0.3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0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">
      <c r="A7" s="10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2AFB5-0A2D-4F35-A43E-420CB676D3EE}">
  <dimension ref="A1:F18"/>
  <sheetViews>
    <sheetView workbookViewId="0">
      <selection activeCell="M25" sqref="M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9" t="s">
        <v>8358</v>
      </c>
      <c r="B1" t="s">
        <v>8315</v>
      </c>
    </row>
    <row r="2" spans="1:6" x14ac:dyDescent="0.3">
      <c r="A2" s="9" t="s">
        <v>8379</v>
      </c>
      <c r="B2" t="s">
        <v>8364</v>
      </c>
    </row>
    <row r="4" spans="1:6" x14ac:dyDescent="0.3">
      <c r="A4" s="9" t="s">
        <v>8363</v>
      </c>
      <c r="B4" s="9" t="s">
        <v>8360</v>
      </c>
    </row>
    <row r="5" spans="1:6" x14ac:dyDescent="0.3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0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0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0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0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0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0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0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0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0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0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0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0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0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Lauren Neidhardt</cp:lastModifiedBy>
  <dcterms:created xsi:type="dcterms:W3CDTF">2017-04-20T15:17:24Z</dcterms:created>
  <dcterms:modified xsi:type="dcterms:W3CDTF">2021-04-21T18:46:24Z</dcterms:modified>
</cp:coreProperties>
</file>