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29955" yWindow="-645" windowWidth="20730" windowHeight="11760" tabRatio="500"/>
  </bookViews>
  <sheets>
    <sheet name="Feuil1" sheetId="1" r:id="rId1"/>
  </sheets>
  <externalReferences>
    <externalReference r:id="rId2"/>
    <externalReference r:id="rId3"/>
    <externalReference r:id="rId4"/>
  </externalReferences>
  <calcPr calcId="145621" concurrentCalc="0"/>
  <fileRecoveryPr repairLoad="1"/>
</workbook>
</file>

<file path=xl/calcChain.xml><?xml version="1.0" encoding="utf-8"?>
<calcChain xmlns="http://schemas.openxmlformats.org/spreadsheetml/2006/main">
  <c r="O360" i="1" l="1"/>
  <c r="N360" i="1"/>
  <c r="O359" i="1"/>
  <c r="N359" i="1"/>
  <c r="O358" i="1"/>
  <c r="N358" i="1"/>
  <c r="O357" i="1"/>
  <c r="N357" i="1"/>
  <c r="O356" i="1"/>
  <c r="N356" i="1"/>
  <c r="O355" i="1"/>
  <c r="N355" i="1"/>
  <c r="O354" i="1"/>
  <c r="N354" i="1"/>
  <c r="O353" i="1"/>
  <c r="N353" i="1"/>
  <c r="O352" i="1"/>
  <c r="N352" i="1"/>
  <c r="O351" i="1"/>
  <c r="N351" i="1"/>
  <c r="O350" i="1"/>
  <c r="N350" i="1"/>
  <c r="O349" i="1"/>
  <c r="N349" i="1"/>
  <c r="O348" i="1"/>
  <c r="N348" i="1"/>
  <c r="O347" i="1"/>
  <c r="N347" i="1"/>
  <c r="O346" i="1"/>
  <c r="N346" i="1"/>
  <c r="O345" i="1"/>
  <c r="N345" i="1"/>
  <c r="O344" i="1"/>
  <c r="N344" i="1"/>
  <c r="O343" i="1"/>
  <c r="N343" i="1"/>
  <c r="O342" i="1"/>
  <c r="N342" i="1"/>
  <c r="O341" i="1"/>
  <c r="N341" i="1"/>
  <c r="O340" i="1"/>
  <c r="N340" i="1"/>
  <c r="O339" i="1"/>
  <c r="N339" i="1"/>
  <c r="O338" i="1"/>
  <c r="N338" i="1"/>
  <c r="O337" i="1"/>
  <c r="N337" i="1"/>
  <c r="O336" i="1"/>
  <c r="N336" i="1"/>
  <c r="O335" i="1"/>
  <c r="N335" i="1"/>
  <c r="O334" i="1"/>
  <c r="N334" i="1"/>
  <c r="O333" i="1"/>
  <c r="N333" i="1"/>
  <c r="O332" i="1"/>
  <c r="N332" i="1"/>
  <c r="O331" i="1"/>
  <c r="N331" i="1"/>
  <c r="O330" i="1"/>
  <c r="N330" i="1"/>
  <c r="O329" i="1"/>
  <c r="N329" i="1"/>
  <c r="O328" i="1"/>
  <c r="N328" i="1"/>
  <c r="O327" i="1"/>
  <c r="N327" i="1"/>
  <c r="O326" i="1"/>
  <c r="N326" i="1"/>
  <c r="O325" i="1"/>
  <c r="N325" i="1"/>
  <c r="O324" i="1"/>
  <c r="N324" i="1"/>
  <c r="O323" i="1"/>
  <c r="N323" i="1"/>
  <c r="O322" i="1"/>
  <c r="N322" i="1"/>
  <c r="O321" i="1"/>
  <c r="N321" i="1"/>
  <c r="O320" i="1"/>
  <c r="N320" i="1"/>
  <c r="O319" i="1"/>
  <c r="N319" i="1"/>
  <c r="O318" i="1"/>
  <c r="N318" i="1"/>
  <c r="O317" i="1"/>
  <c r="N317" i="1"/>
  <c r="O316" i="1"/>
  <c r="N316" i="1"/>
  <c r="O315" i="1"/>
  <c r="N315" i="1"/>
  <c r="O314" i="1"/>
  <c r="N314" i="1"/>
  <c r="O313" i="1"/>
  <c r="N313" i="1"/>
  <c r="O312" i="1"/>
  <c r="N312" i="1"/>
  <c r="O311" i="1"/>
  <c r="N311" i="1"/>
  <c r="O310" i="1"/>
  <c r="N310" i="1"/>
  <c r="O309" i="1"/>
  <c r="N309" i="1"/>
  <c r="O308" i="1"/>
  <c r="N308" i="1"/>
  <c r="O307" i="1"/>
  <c r="N307" i="1"/>
  <c r="O306" i="1"/>
  <c r="N306" i="1"/>
  <c r="O305" i="1"/>
  <c r="N305" i="1"/>
  <c r="O304" i="1"/>
  <c r="N304" i="1"/>
  <c r="O303" i="1"/>
  <c r="N303" i="1"/>
  <c r="O302" i="1"/>
  <c r="N302" i="1"/>
  <c r="O301" i="1"/>
  <c r="N301" i="1"/>
  <c r="O300" i="1"/>
  <c r="N300" i="1"/>
  <c r="O299" i="1"/>
  <c r="N299" i="1"/>
  <c r="O298" i="1"/>
  <c r="N298" i="1"/>
  <c r="O297" i="1"/>
  <c r="N297" i="1"/>
  <c r="O296" i="1"/>
  <c r="N296" i="1"/>
  <c r="O295" i="1"/>
  <c r="N295" i="1"/>
  <c r="O294" i="1"/>
  <c r="N294" i="1"/>
  <c r="O293" i="1"/>
  <c r="N293" i="1"/>
  <c r="O292" i="1"/>
  <c r="N292" i="1"/>
  <c r="O291" i="1"/>
  <c r="N291" i="1"/>
  <c r="O290" i="1"/>
  <c r="N290" i="1"/>
  <c r="O289" i="1"/>
  <c r="N289" i="1"/>
  <c r="O288" i="1"/>
  <c r="N288" i="1"/>
  <c r="O287" i="1"/>
  <c r="N287" i="1"/>
  <c r="O286" i="1"/>
  <c r="N286" i="1"/>
  <c r="O285" i="1"/>
  <c r="N285" i="1"/>
  <c r="J284" i="1"/>
  <c r="O284" i="1"/>
  <c r="N284" i="1"/>
  <c r="O283" i="1"/>
  <c r="J283" i="1"/>
  <c r="N283" i="1"/>
  <c r="O282" i="1"/>
  <c r="N282" i="1"/>
  <c r="J281" i="1"/>
  <c r="O281" i="1"/>
  <c r="N281" i="1"/>
  <c r="O280" i="1"/>
  <c r="N280" i="1"/>
  <c r="O279" i="1"/>
  <c r="N279" i="1"/>
  <c r="O278" i="1"/>
  <c r="N278" i="1"/>
  <c r="O277" i="1"/>
  <c r="N277" i="1"/>
  <c r="O276" i="1"/>
  <c r="N276" i="1"/>
  <c r="O275" i="1"/>
  <c r="N275" i="1"/>
  <c r="O274" i="1"/>
  <c r="N274" i="1"/>
  <c r="O273" i="1"/>
  <c r="N273" i="1"/>
  <c r="O272" i="1"/>
  <c r="N272" i="1"/>
  <c r="O271" i="1"/>
  <c r="N271" i="1"/>
  <c r="O270" i="1"/>
  <c r="N270" i="1"/>
  <c r="O269" i="1"/>
  <c r="N269" i="1"/>
  <c r="O268" i="1"/>
  <c r="N268" i="1"/>
  <c r="O267" i="1"/>
  <c r="N267" i="1"/>
  <c r="O266" i="1"/>
  <c r="N266" i="1"/>
  <c r="O265" i="1"/>
  <c r="N265" i="1"/>
  <c r="O264" i="1"/>
  <c r="N264" i="1"/>
  <c r="O263" i="1"/>
  <c r="N263" i="1"/>
  <c r="O262" i="1"/>
  <c r="N262" i="1"/>
  <c r="O261" i="1"/>
  <c r="N261" i="1"/>
  <c r="O260" i="1"/>
  <c r="N260" i="1"/>
  <c r="O259" i="1"/>
  <c r="N259" i="1"/>
  <c r="O258" i="1"/>
  <c r="N258" i="1"/>
  <c r="O257" i="1"/>
  <c r="N257" i="1"/>
  <c r="O256" i="1"/>
  <c r="N256" i="1"/>
  <c r="O255" i="1"/>
  <c r="N255" i="1"/>
  <c r="O254" i="1"/>
  <c r="N254" i="1"/>
  <c r="O253" i="1"/>
  <c r="N253" i="1"/>
  <c r="O252" i="1"/>
  <c r="N252" i="1"/>
  <c r="O251" i="1"/>
  <c r="N251" i="1"/>
  <c r="O250" i="1"/>
  <c r="N250" i="1"/>
  <c r="O249" i="1"/>
  <c r="N249" i="1"/>
  <c r="O248" i="1"/>
  <c r="N248" i="1"/>
  <c r="O247" i="1"/>
  <c r="N247" i="1"/>
  <c r="O246" i="1"/>
  <c r="N246" i="1"/>
  <c r="O245" i="1"/>
  <c r="J245" i="1"/>
  <c r="N245" i="1"/>
  <c r="O244" i="1"/>
  <c r="N244" i="1"/>
  <c r="O243" i="1"/>
  <c r="N243" i="1"/>
  <c r="O242" i="1"/>
  <c r="N242" i="1"/>
  <c r="O241" i="1"/>
  <c r="N241" i="1"/>
  <c r="O240" i="1"/>
  <c r="N240" i="1"/>
  <c r="O239" i="1"/>
  <c r="K239" i="1"/>
  <c r="N239" i="1"/>
  <c r="O238" i="1"/>
  <c r="N238" i="1"/>
  <c r="O237" i="1"/>
  <c r="N237" i="1"/>
  <c r="O236" i="1"/>
  <c r="N236" i="1"/>
  <c r="O235" i="1"/>
  <c r="N235" i="1"/>
  <c r="O234" i="1"/>
  <c r="N234" i="1"/>
  <c r="O233" i="1"/>
  <c r="N233" i="1"/>
  <c r="O232" i="1"/>
  <c r="N232" i="1"/>
  <c r="O231" i="1"/>
  <c r="N231" i="1"/>
  <c r="O230" i="1"/>
  <c r="N230" i="1"/>
  <c r="O229" i="1"/>
  <c r="N229" i="1"/>
  <c r="O228" i="1"/>
  <c r="N228" i="1"/>
  <c r="O227" i="1"/>
  <c r="N227" i="1"/>
  <c r="O226" i="1"/>
  <c r="N226" i="1"/>
  <c r="O225" i="1"/>
  <c r="N225" i="1"/>
  <c r="O224" i="1"/>
  <c r="N224" i="1"/>
  <c r="O223" i="1"/>
  <c r="N223" i="1"/>
  <c r="O222" i="1"/>
  <c r="N222" i="1"/>
  <c r="O221" i="1"/>
  <c r="N221" i="1"/>
  <c r="O220" i="1"/>
  <c r="N220" i="1"/>
  <c r="O219" i="1"/>
  <c r="N219" i="1"/>
  <c r="O218" i="1"/>
  <c r="N218" i="1"/>
  <c r="O217" i="1"/>
  <c r="N217" i="1"/>
  <c r="O216" i="1"/>
  <c r="N216" i="1"/>
  <c r="O215" i="1"/>
  <c r="N215" i="1"/>
  <c r="O214" i="1"/>
  <c r="O213" i="1"/>
  <c r="N213" i="1"/>
  <c r="O212" i="1"/>
  <c r="O211" i="1"/>
  <c r="N211" i="1"/>
  <c r="O210" i="1"/>
  <c r="N210" i="1"/>
  <c r="O209" i="1"/>
  <c r="N209" i="1"/>
  <c r="O208" i="1"/>
  <c r="N208" i="1"/>
  <c r="O207" i="1"/>
  <c r="N207" i="1"/>
  <c r="O206" i="1"/>
  <c r="N206" i="1"/>
  <c r="O205" i="1"/>
  <c r="N205" i="1"/>
  <c r="O204" i="1"/>
  <c r="N204" i="1"/>
  <c r="O203" i="1"/>
  <c r="N203" i="1"/>
  <c r="O202" i="1"/>
  <c r="N202" i="1"/>
  <c r="O201" i="1"/>
  <c r="N201" i="1"/>
  <c r="O200" i="1"/>
  <c r="N200" i="1"/>
  <c r="O199" i="1"/>
  <c r="N199" i="1"/>
  <c r="O198" i="1"/>
  <c r="N198" i="1"/>
  <c r="O197" i="1"/>
  <c r="N197" i="1"/>
  <c r="O196" i="1"/>
  <c r="N196" i="1"/>
  <c r="O195" i="1"/>
  <c r="N195" i="1"/>
  <c r="O194" i="1"/>
  <c r="N194" i="1"/>
  <c r="O193" i="1"/>
  <c r="N193" i="1"/>
  <c r="O192" i="1"/>
  <c r="N192" i="1"/>
  <c r="O191" i="1"/>
  <c r="N191" i="1"/>
  <c r="O190" i="1"/>
  <c r="N190" i="1"/>
  <c r="O189" i="1"/>
  <c r="N189" i="1"/>
  <c r="O188" i="1"/>
  <c r="N188" i="1"/>
  <c r="O187" i="1"/>
  <c r="N187" i="1"/>
  <c r="O186" i="1"/>
  <c r="N186" i="1"/>
  <c r="O185" i="1"/>
  <c r="N185" i="1"/>
  <c r="O184" i="1"/>
  <c r="N184" i="1"/>
  <c r="O183" i="1"/>
  <c r="O182" i="1"/>
  <c r="N182" i="1"/>
  <c r="O181" i="1"/>
  <c r="N181" i="1"/>
  <c r="O180" i="1"/>
  <c r="N180" i="1"/>
  <c r="O179" i="1"/>
  <c r="N179" i="1"/>
  <c r="O178" i="1"/>
  <c r="N178" i="1"/>
  <c r="O177" i="1"/>
  <c r="N177" i="1"/>
  <c r="O176" i="1"/>
  <c r="N176" i="1"/>
  <c r="O175" i="1"/>
  <c r="N175" i="1"/>
  <c r="O174" i="1"/>
  <c r="N174" i="1"/>
  <c r="O173" i="1"/>
  <c r="N173" i="1"/>
  <c r="O172" i="1"/>
  <c r="N172" i="1"/>
  <c r="O171" i="1"/>
  <c r="N171" i="1"/>
  <c r="O170" i="1"/>
  <c r="N170" i="1"/>
  <c r="O169" i="1"/>
  <c r="N169" i="1"/>
  <c r="O168" i="1"/>
  <c r="N168" i="1"/>
  <c r="O167" i="1"/>
  <c r="N167" i="1"/>
  <c r="O166" i="1"/>
  <c r="N166" i="1"/>
  <c r="O165" i="1"/>
  <c r="N165" i="1"/>
  <c r="O164" i="1"/>
  <c r="N164" i="1"/>
  <c r="O163" i="1"/>
  <c r="N163" i="1"/>
  <c r="O162" i="1"/>
  <c r="N162" i="1"/>
  <c r="O161" i="1"/>
  <c r="N161" i="1"/>
  <c r="O160" i="1"/>
  <c r="N160" i="1"/>
  <c r="O159" i="1"/>
  <c r="N159" i="1"/>
  <c r="O158" i="1"/>
  <c r="N158" i="1"/>
  <c r="O157" i="1"/>
  <c r="N157" i="1"/>
  <c r="O156" i="1"/>
  <c r="N156" i="1"/>
  <c r="O155" i="1"/>
  <c r="N155" i="1"/>
  <c r="O154" i="1"/>
  <c r="N154" i="1"/>
  <c r="O153" i="1"/>
  <c r="N153" i="1"/>
  <c r="O152" i="1"/>
  <c r="N152" i="1"/>
  <c r="O151" i="1"/>
  <c r="N151" i="1"/>
  <c r="O150" i="1"/>
  <c r="N150" i="1"/>
  <c r="O149" i="1"/>
  <c r="N149" i="1"/>
  <c r="O148" i="1"/>
  <c r="N148" i="1"/>
  <c r="O147" i="1"/>
  <c r="N147" i="1"/>
  <c r="O146" i="1"/>
  <c r="N146" i="1"/>
  <c r="O145" i="1"/>
  <c r="N145" i="1"/>
  <c r="O144" i="1"/>
  <c r="N144" i="1"/>
  <c r="O143" i="1"/>
  <c r="N143" i="1"/>
  <c r="O142" i="1"/>
  <c r="N142" i="1"/>
  <c r="O141" i="1"/>
  <c r="N141" i="1"/>
  <c r="O140" i="1"/>
  <c r="N140" i="1"/>
  <c r="O139" i="1"/>
  <c r="N139" i="1"/>
  <c r="O138" i="1"/>
  <c r="N138" i="1"/>
  <c r="O137" i="1"/>
  <c r="N137" i="1"/>
  <c r="O136" i="1"/>
  <c r="N136" i="1"/>
  <c r="O135" i="1"/>
  <c r="N135" i="1"/>
  <c r="J134" i="1"/>
  <c r="O134" i="1"/>
  <c r="N134" i="1"/>
  <c r="O133" i="1"/>
  <c r="N133" i="1"/>
  <c r="O132" i="1"/>
  <c r="N132" i="1"/>
  <c r="O131" i="1"/>
  <c r="N131" i="1"/>
  <c r="O130" i="1"/>
  <c r="N130" i="1"/>
  <c r="O129" i="1"/>
  <c r="N129" i="1"/>
  <c r="O128" i="1"/>
  <c r="N128" i="1"/>
  <c r="O127" i="1"/>
  <c r="N127" i="1"/>
  <c r="O126" i="1"/>
  <c r="N126" i="1"/>
  <c r="O125" i="1"/>
  <c r="N125" i="1"/>
  <c r="O124" i="1"/>
  <c r="N124" i="1"/>
  <c r="O123" i="1"/>
  <c r="N123" i="1"/>
  <c r="O122" i="1"/>
  <c r="N122" i="1"/>
  <c r="O121" i="1"/>
  <c r="N121" i="1"/>
  <c r="O120" i="1"/>
  <c r="N120" i="1"/>
  <c r="O119" i="1"/>
  <c r="N119" i="1"/>
  <c r="O118" i="1"/>
  <c r="N118" i="1"/>
  <c r="O117" i="1"/>
  <c r="N117" i="1"/>
  <c r="O116" i="1"/>
  <c r="N116" i="1"/>
  <c r="O115" i="1"/>
  <c r="N115" i="1"/>
  <c r="O114" i="1"/>
  <c r="N114" i="1"/>
  <c r="O113" i="1"/>
  <c r="N113" i="1"/>
  <c r="O112" i="1"/>
  <c r="N112" i="1"/>
  <c r="O111" i="1"/>
  <c r="N111" i="1"/>
  <c r="O110" i="1"/>
  <c r="N110" i="1"/>
  <c r="O109" i="1"/>
  <c r="N109" i="1"/>
  <c r="O108" i="1"/>
  <c r="N108" i="1"/>
  <c r="O107" i="1"/>
  <c r="N107" i="1"/>
  <c r="O106" i="1"/>
  <c r="N106" i="1"/>
  <c r="O105" i="1"/>
  <c r="N105" i="1"/>
  <c r="O104" i="1"/>
  <c r="N104" i="1"/>
  <c r="O103" i="1"/>
  <c r="N103" i="1"/>
  <c r="O102" i="1"/>
  <c r="N102" i="1"/>
  <c r="O101" i="1"/>
  <c r="N101" i="1"/>
  <c r="O100" i="1"/>
  <c r="N100" i="1"/>
  <c r="O99" i="1"/>
  <c r="N99" i="1"/>
  <c r="O98" i="1"/>
  <c r="N98" i="1"/>
  <c r="O97" i="1"/>
  <c r="N97" i="1"/>
  <c r="O96" i="1"/>
  <c r="N96" i="1"/>
  <c r="O95" i="1"/>
  <c r="N95" i="1"/>
  <c r="O94" i="1"/>
  <c r="N94" i="1"/>
  <c r="O93" i="1"/>
  <c r="N93" i="1"/>
  <c r="O92" i="1"/>
  <c r="N92" i="1"/>
  <c r="O91" i="1"/>
  <c r="N91" i="1"/>
  <c r="O90" i="1"/>
  <c r="N90" i="1"/>
  <c r="O89" i="1"/>
  <c r="N89" i="1"/>
  <c r="O88" i="1"/>
  <c r="N88" i="1"/>
  <c r="O87" i="1"/>
  <c r="N87" i="1"/>
  <c r="O86" i="1"/>
  <c r="N86" i="1"/>
  <c r="O85" i="1"/>
  <c r="N85" i="1"/>
  <c r="O84" i="1"/>
  <c r="N84" i="1"/>
  <c r="J83" i="1"/>
  <c r="O83" i="1"/>
  <c r="N83" i="1"/>
  <c r="O82" i="1"/>
  <c r="N82" i="1"/>
  <c r="J81" i="1"/>
  <c r="O81" i="1"/>
  <c r="N81" i="1"/>
  <c r="O80" i="1"/>
  <c r="N80" i="1"/>
  <c r="O79" i="1"/>
  <c r="N79" i="1"/>
  <c r="O78" i="1"/>
  <c r="N78" i="1"/>
  <c r="O77" i="1"/>
  <c r="N77" i="1"/>
  <c r="O76" i="1"/>
  <c r="N76" i="1"/>
  <c r="O75" i="1"/>
  <c r="N75" i="1"/>
  <c r="O74" i="1"/>
  <c r="N74" i="1"/>
  <c r="J73" i="1"/>
  <c r="O73" i="1"/>
  <c r="N73" i="1"/>
  <c r="O72" i="1"/>
  <c r="N72" i="1"/>
  <c r="O71" i="1"/>
  <c r="N71" i="1"/>
  <c r="O70" i="1"/>
  <c r="N70" i="1"/>
  <c r="O69" i="1"/>
  <c r="N69" i="1"/>
  <c r="O68" i="1"/>
  <c r="N68" i="1"/>
  <c r="O67" i="1"/>
  <c r="N67" i="1"/>
  <c r="O66" i="1"/>
  <c r="N66" i="1"/>
  <c r="O65" i="1"/>
  <c r="N65" i="1"/>
  <c r="O64" i="1"/>
  <c r="J64" i="1"/>
  <c r="N64" i="1"/>
  <c r="O63" i="1"/>
  <c r="N63" i="1"/>
  <c r="O62" i="1"/>
  <c r="N62" i="1"/>
  <c r="O61" i="1"/>
  <c r="N61" i="1"/>
  <c r="O60" i="1"/>
  <c r="N60" i="1"/>
  <c r="O59" i="1"/>
  <c r="N59" i="1"/>
  <c r="O58" i="1"/>
  <c r="N58" i="1"/>
  <c r="O57" i="1"/>
  <c r="N57" i="1"/>
  <c r="O56" i="1"/>
  <c r="N56" i="1"/>
  <c r="O55" i="1"/>
  <c r="N55" i="1"/>
  <c r="O54" i="1"/>
  <c r="N54" i="1"/>
  <c r="O53" i="1"/>
  <c r="N53" i="1"/>
  <c r="O52" i="1"/>
  <c r="N52" i="1"/>
  <c r="O51" i="1"/>
  <c r="N51" i="1"/>
  <c r="O50" i="1"/>
  <c r="N50" i="1"/>
  <c r="O49" i="1"/>
  <c r="N49" i="1"/>
  <c r="O48" i="1"/>
  <c r="N48" i="1"/>
  <c r="O47" i="1"/>
  <c r="N47" i="1"/>
  <c r="O46" i="1"/>
  <c r="N46" i="1"/>
  <c r="O45" i="1"/>
  <c r="N45" i="1"/>
  <c r="O44" i="1"/>
  <c r="N44" i="1"/>
  <c r="O43" i="1"/>
  <c r="N43" i="1"/>
  <c r="N42" i="1"/>
  <c r="O41" i="1"/>
  <c r="N41" i="1"/>
  <c r="O40" i="1"/>
  <c r="N40" i="1"/>
  <c r="O39" i="1"/>
  <c r="N39" i="1"/>
  <c r="O38" i="1"/>
  <c r="N38" i="1"/>
  <c r="O37" i="1"/>
  <c r="N37" i="1"/>
  <c r="O36" i="1"/>
  <c r="N36" i="1"/>
  <c r="O35" i="1"/>
  <c r="N35" i="1"/>
  <c r="O34" i="1"/>
  <c r="N34" i="1"/>
  <c r="O33" i="1"/>
  <c r="N33" i="1"/>
  <c r="O32" i="1"/>
  <c r="N32" i="1"/>
  <c r="O31" i="1"/>
  <c r="N31" i="1"/>
  <c r="O30" i="1"/>
  <c r="N30" i="1"/>
  <c r="O29" i="1"/>
  <c r="N29" i="1"/>
  <c r="O28" i="1"/>
  <c r="N28" i="1"/>
  <c r="O27" i="1"/>
  <c r="N27" i="1"/>
  <c r="O26" i="1"/>
  <c r="N26" i="1"/>
  <c r="O25" i="1"/>
  <c r="N25" i="1"/>
  <c r="O24" i="1"/>
  <c r="N24" i="1"/>
  <c r="O23" i="1"/>
  <c r="N23" i="1"/>
  <c r="O22" i="1"/>
  <c r="N22" i="1"/>
  <c r="O21" i="1"/>
  <c r="N21" i="1"/>
  <c r="O20" i="1"/>
  <c r="N20" i="1"/>
  <c r="O19" i="1"/>
  <c r="N19" i="1"/>
  <c r="O18" i="1"/>
  <c r="N18" i="1"/>
  <c r="O17" i="1"/>
  <c r="N17" i="1"/>
  <c r="O16" i="1"/>
  <c r="N16" i="1"/>
  <c r="O15" i="1"/>
  <c r="N15" i="1"/>
  <c r="O14" i="1"/>
  <c r="N14" i="1"/>
  <c r="O13" i="1"/>
  <c r="N13" i="1"/>
  <c r="O12" i="1"/>
  <c r="N12" i="1"/>
  <c r="O11" i="1"/>
  <c r="N11" i="1"/>
  <c r="O10" i="1"/>
  <c r="N10" i="1"/>
  <c r="O9" i="1"/>
  <c r="N9" i="1"/>
  <c r="O8" i="1"/>
  <c r="N8" i="1"/>
  <c r="O7" i="1"/>
  <c r="N7" i="1"/>
  <c r="O6" i="1"/>
  <c r="N6" i="1"/>
  <c r="O5" i="1"/>
  <c r="N5" i="1"/>
  <c r="O4" i="1"/>
  <c r="N4" i="1"/>
  <c r="O3" i="1"/>
  <c r="N3" i="1"/>
  <c r="O2" i="1"/>
  <c r="N2" i="1"/>
</calcChain>
</file>

<file path=xl/comments1.xml><?xml version="1.0" encoding="utf-8"?>
<comments xmlns="http://schemas.openxmlformats.org/spreadsheetml/2006/main">
  <authors>
    <author>Auteur</author>
  </authors>
  <commentList>
    <comment ref="D1" authorId="0">
      <text>
        <r>
          <rPr>
            <sz val="10"/>
            <color rgb="FF000000"/>
            <rFont val="Arial"/>
            <family val="2"/>
          </rPr>
          <t>Qui a vendu ?</t>
        </r>
      </text>
    </comment>
    <comment ref="E1" authorId="0">
      <text>
        <r>
          <rPr>
            <sz val="10"/>
            <color rgb="FF000000"/>
            <rFont val="Arial"/>
            <family val="2"/>
          </rPr>
          <t>Le(s) interlocuteur(s)BT</t>
        </r>
      </text>
    </comment>
    <comment ref="N1" authorId="0">
      <text>
        <r>
          <rPr>
            <sz val="10"/>
            <color rgb="FF000000"/>
            <rFont val="Arial"/>
            <family val="2"/>
          </rPr>
          <t xml:space="preserve">=Somme des CA BT, SST interne, SST externe et Markup 2015
</t>
        </r>
      </text>
    </comment>
    <comment ref="O1" authorId="0">
      <text>
        <r>
          <rPr>
            <sz val="10"/>
            <color rgb="FF000000"/>
            <rFont val="Arial"/>
            <family val="2"/>
          </rPr>
          <t xml:space="preserve">= CA BT 2015 * proba
</t>
        </r>
      </text>
    </comment>
    <comment ref="R1" authorId="0">
      <text>
        <r>
          <rPr>
            <sz val="10"/>
            <color rgb="FF000000"/>
            <rFont val="Arial"/>
            <family val="2"/>
          </rPr>
          <t>Date de début prévue pour la mission</t>
        </r>
      </text>
    </comment>
  </commentList>
</comments>
</file>

<file path=xl/sharedStrings.xml><?xml version="1.0" encoding="utf-8"?>
<sst xmlns="http://schemas.openxmlformats.org/spreadsheetml/2006/main" count="3490" uniqueCount="695">
  <si>
    <t>Date dernière modif.</t>
  </si>
  <si>
    <t>Compte</t>
  </si>
  <si>
    <t>Sujet</t>
  </si>
  <si>
    <t>Entité / apporteur</t>
  </si>
  <si>
    <t>Code Totem</t>
  </si>
  <si>
    <t>CA BT (N) 
(K€)</t>
  </si>
  <si>
    <t>CA sst interne (N) 
(K€)</t>
  </si>
  <si>
    <t>CA sst externe (N) 
(K€)</t>
  </si>
  <si>
    <t>CA BT pondéré 
(N) 
(k€)</t>
  </si>
  <si>
    <t>CA (N+1) (K€)</t>
  </si>
  <si>
    <t>Date 
de 
fin</t>
  </si>
  <si>
    <t>Commentaires</t>
  </si>
  <si>
    <t>Secteur</t>
  </si>
  <si>
    <t>Groupe</t>
  </si>
  <si>
    <t>Accor</t>
  </si>
  <si>
    <t>WBT</t>
  </si>
  <si>
    <t>FGO</t>
  </si>
  <si>
    <t>OGR</t>
  </si>
  <si>
    <t>Digital Innovation</t>
  </si>
  <si>
    <t>Industrie &amp; services</t>
  </si>
  <si>
    <t>0 - A qualifier</t>
  </si>
  <si>
    <t>ETM</t>
  </si>
  <si>
    <t>TPA</t>
  </si>
  <si>
    <t>4 - Gagnée</t>
  </si>
  <si>
    <t>6 - En sommeil</t>
  </si>
  <si>
    <t>WIES</t>
  </si>
  <si>
    <t>Transformation</t>
  </si>
  <si>
    <t>BES</t>
  </si>
  <si>
    <t>AGA</t>
  </si>
  <si>
    <t>JSO</t>
  </si>
  <si>
    <t>Assurance</t>
  </si>
  <si>
    <t>Allianz</t>
  </si>
  <si>
    <t>Banque</t>
  </si>
  <si>
    <t>Stratégie Digitale</t>
  </si>
  <si>
    <t>GCH</t>
  </si>
  <si>
    <t>SNCF</t>
  </si>
  <si>
    <t>ORE</t>
  </si>
  <si>
    <t>Altarea</t>
  </si>
  <si>
    <t>SKH</t>
  </si>
  <si>
    <t>AXA</t>
  </si>
  <si>
    <t>AXA Assistance</t>
  </si>
  <si>
    <t>AXA CS</t>
  </si>
  <si>
    <t>JPG</t>
  </si>
  <si>
    <t>AXA Entreprises</t>
  </si>
  <si>
    <t>MBO</t>
  </si>
  <si>
    <t>Banque de France</t>
  </si>
  <si>
    <t>1 - Qualifiée</t>
  </si>
  <si>
    <t>La Poste</t>
  </si>
  <si>
    <t>Carrefour</t>
  </si>
  <si>
    <t>Chanel</t>
  </si>
  <si>
    <t>AIRMIS</t>
  </si>
  <si>
    <t>Crédit Agricole</t>
  </si>
  <si>
    <t>Danone</t>
  </si>
  <si>
    <t>EDF</t>
  </si>
  <si>
    <t>Energie</t>
  </si>
  <si>
    <t>Groupama</t>
  </si>
  <si>
    <t>GE Money Bank</t>
  </si>
  <si>
    <t>GE004</t>
  </si>
  <si>
    <t>GE</t>
  </si>
  <si>
    <t>Givaudan</t>
  </si>
  <si>
    <t>Malakoff Mederic</t>
  </si>
  <si>
    <t>LBP</t>
  </si>
  <si>
    <t>RDC</t>
  </si>
  <si>
    <t>Saint Gobain</t>
  </si>
  <si>
    <t>SG</t>
  </si>
  <si>
    <t>SG024</t>
  </si>
  <si>
    <t>WG/SG040</t>
  </si>
  <si>
    <t>SNCF Réseau</t>
  </si>
  <si>
    <t>WT/RFF004</t>
  </si>
  <si>
    <t>Soufflet</t>
  </si>
  <si>
    <t>Swiss Life</t>
  </si>
  <si>
    <t>Technip</t>
  </si>
  <si>
    <t>TECH001</t>
  </si>
  <si>
    <t>Vallourec</t>
  </si>
  <si>
    <t>SG-SIOP</t>
  </si>
  <si>
    <t>SG-GTS</t>
  </si>
  <si>
    <t>Neuhauser</t>
  </si>
  <si>
    <t>CRP</t>
  </si>
  <si>
    <t>France Télévisions</t>
  </si>
  <si>
    <t>Domeo</t>
  </si>
  <si>
    <t>AREP</t>
  </si>
  <si>
    <t>Total</t>
  </si>
  <si>
    <t>GSF</t>
  </si>
  <si>
    <t>Saint Gobain - Isover</t>
  </si>
  <si>
    <t>Rexel</t>
  </si>
  <si>
    <t>Disney</t>
  </si>
  <si>
    <t>Cristal Union</t>
  </si>
  <si>
    <t>Groupe La Poste</t>
  </si>
  <si>
    <t>Sanofi</t>
  </si>
  <si>
    <t>LCL</t>
  </si>
  <si>
    <t>DEF</t>
  </si>
  <si>
    <t>AXA GIE</t>
  </si>
  <si>
    <t>AXA Banque</t>
  </si>
  <si>
    <t>GRDF</t>
  </si>
  <si>
    <t>Relation client et Digital</t>
  </si>
  <si>
    <t>Trajectoire Digitale</t>
  </si>
  <si>
    <t>Etude Opportunité développement Expérience Client</t>
  </si>
  <si>
    <t>Optimisation du mode projet GED</t>
  </si>
  <si>
    <t>PoC Factory</t>
  </si>
  <si>
    <t>Assistance à conduite du changement Eo</t>
  </si>
  <si>
    <t>Refonte filière Crédit Immobilier</t>
  </si>
  <si>
    <t>JEK</t>
  </si>
  <si>
    <t>GME / SHU</t>
  </si>
  <si>
    <t>JSO / WBA (LHE)</t>
  </si>
  <si>
    <t>JEK / WFS (PCO)</t>
  </si>
  <si>
    <t>AGA - Roll out and decommisionning</t>
  </si>
  <si>
    <t>AGA - Portal Program</t>
  </si>
  <si>
    <t>AGA - Service Definition Catalog</t>
  </si>
  <si>
    <t>Assistance O. Tresor</t>
  </si>
  <si>
    <t>RSE Marketing</t>
  </si>
  <si>
    <t>eCommerce Factory</t>
  </si>
  <si>
    <t>IDF - Offre Standard T4</t>
  </si>
  <si>
    <t>Vision Stratégique DIP</t>
  </si>
  <si>
    <t>Création dpt GRTP</t>
  </si>
  <si>
    <t>Appui programme refonte RDC -Altarea - (AMOA, Archi)</t>
  </si>
  <si>
    <t>Chargé de communication lot 2</t>
  </si>
  <si>
    <t>Chef de projet Déploiement Tablettes</t>
  </si>
  <si>
    <t>Appui POC Mobilité</t>
  </si>
  <si>
    <t>Rédaction de la note d'instruction sur la gouvernance de l'architecture d'entreprise</t>
  </si>
  <si>
    <t>JSO / BA (ERP)</t>
  </si>
  <si>
    <t>Application Manager ST</t>
  </si>
  <si>
    <t>BMN</t>
  </si>
  <si>
    <t>Appui à la création de l'opérateur groupe - Prolongation dispositif</t>
  </si>
  <si>
    <t>JSO / AIR (FRA)</t>
  </si>
  <si>
    <t>Appui à la création de l'opérateur groupe - Appui au lot Business Case</t>
  </si>
  <si>
    <t>Roadmap Marketing</t>
  </si>
  <si>
    <t>TPA / WIE (CLO)</t>
  </si>
  <si>
    <t>Cellule Architecture S2</t>
  </si>
  <si>
    <t>Assistance pilotage projet gestion des identités et des habilitations</t>
  </si>
  <si>
    <t>Gestion de la demande</t>
  </si>
  <si>
    <t>Transformation Relations MOA / MOE</t>
  </si>
  <si>
    <t>Lean IT</t>
  </si>
  <si>
    <t>Stratégie Poste de travail</t>
  </si>
  <si>
    <t>Stratégie Digitale Web</t>
  </si>
  <si>
    <t>IDF - Conception fonctionnelle</t>
  </si>
  <si>
    <t>Audit SI</t>
  </si>
  <si>
    <t>JSO / WBA(PCO)</t>
  </si>
  <si>
    <t>Cadrage Monet Lot 2 100% Digital</t>
  </si>
  <si>
    <t>4 fresh ideas</t>
  </si>
  <si>
    <t>GCH / NQU</t>
  </si>
  <si>
    <t>Pilotage PCA</t>
  </si>
  <si>
    <t>SIEF DMAT Succession - Etude d'opportunité</t>
  </si>
  <si>
    <t>JEK / WBA(LHE)</t>
  </si>
  <si>
    <t>GME / WBA (GFO)</t>
  </si>
  <si>
    <t>Accompagnement projets digitaux</t>
  </si>
  <si>
    <t>Cadrage SI Retail</t>
  </si>
  <si>
    <t>CRM Lead Management</t>
  </si>
  <si>
    <t>Etude Digitale Factory</t>
  </si>
  <si>
    <t>Stratégie Digitale SNCF</t>
  </si>
  <si>
    <t>DSI - Optimisation financière</t>
  </si>
  <si>
    <t>Cadrage solution Paiement</t>
  </si>
  <si>
    <t>Total Aviation - Nouveaux Usages</t>
  </si>
  <si>
    <t>Rédaction CDC intégration ERP</t>
  </si>
  <si>
    <t>IDF - Datacenter - Démarche de chiffrage</t>
  </si>
  <si>
    <t>Accompagnement Lab RH</t>
  </si>
  <si>
    <t>Accompagnement eCommerce B2B2BC</t>
  </si>
  <si>
    <t>Cadrage des usages digitaux</t>
  </si>
  <si>
    <t>Formalisation IT Strategy</t>
  </si>
  <si>
    <t>RRA</t>
  </si>
  <si>
    <t>Roll-out plateforme eCommerce</t>
  </si>
  <si>
    <t>Long Term Plan</t>
  </si>
  <si>
    <t>Accompagnement déploiement portail d'entreprise</t>
  </si>
  <si>
    <t>Collège d'architectes</t>
  </si>
  <si>
    <t>Architecture d'entreprise</t>
  </si>
  <si>
    <t>Valorisation des données</t>
  </si>
  <si>
    <t>Cadrage Digital DSI</t>
  </si>
  <si>
    <t>Accompagnement Projet Collaboratif et Social</t>
  </si>
  <si>
    <t>Etude OMS</t>
  </si>
  <si>
    <t>Digitalisation Recouvrement</t>
  </si>
  <si>
    <t>ALL007</t>
  </si>
  <si>
    <t>ALL008</t>
  </si>
  <si>
    <t>ALL009</t>
  </si>
  <si>
    <t>AXA007</t>
  </si>
  <si>
    <t>AXA039</t>
  </si>
  <si>
    <t>CAR001</t>
  </si>
  <si>
    <t>CHA002</t>
  </si>
  <si>
    <t>LPC022</t>
  </si>
  <si>
    <t>LPC023</t>
  </si>
  <si>
    <t>POS089</t>
  </si>
  <si>
    <t>RDC002</t>
  </si>
  <si>
    <t>RDC003</t>
  </si>
  <si>
    <t>RFF001</t>
  </si>
  <si>
    <t>RFF003</t>
  </si>
  <si>
    <t>SG020</t>
  </si>
  <si>
    <t>WG/SG041</t>
  </si>
  <si>
    <t>WM/EDF011</t>
  </si>
  <si>
    <t>WM/EDF015</t>
  </si>
  <si>
    <t>WM/NEU001</t>
  </si>
  <si>
    <t>WT/RFF002</t>
  </si>
  <si>
    <t>Le CA 2015 est composé à 40% de sous-traitance interne (BA)</t>
  </si>
  <si>
    <t>IT Strategy</t>
  </si>
  <si>
    <t>ATTN : mise à jour suite constat sur la prod possible</t>
  </si>
  <si>
    <t>RdV client le 22/10</t>
  </si>
  <si>
    <t>La poste</t>
  </si>
  <si>
    <t>Homeserve</t>
  </si>
  <si>
    <t>Disneyland</t>
  </si>
  <si>
    <t>GrDF</t>
  </si>
  <si>
    <t>Date de début</t>
  </si>
  <si>
    <t>Offre complémentaire</t>
  </si>
  <si>
    <t>Agent de liaison</t>
  </si>
  <si>
    <t>EPO</t>
  </si>
  <si>
    <t>Para-public</t>
  </si>
  <si>
    <t>Assistance O. Tresor Jan-Fev</t>
  </si>
  <si>
    <t>IDF - Plan de production BI</t>
  </si>
  <si>
    <t>Coaching Direction Marketing</t>
  </si>
  <si>
    <t>Cadrage Audit Orga DSI</t>
  </si>
  <si>
    <t>Set-Up activité Archi Entreprise</t>
  </si>
  <si>
    <t>Séminaires stratégique</t>
  </si>
  <si>
    <t>Roadmap CRM Digital &amp; Opérations Digitales</t>
  </si>
  <si>
    <t>JVE</t>
  </si>
  <si>
    <t>en attendant le nouveau code totem sur carrefour 2015</t>
  </si>
  <si>
    <t>Retail</t>
  </si>
  <si>
    <t>Predictive Analytics</t>
  </si>
  <si>
    <t>BDD</t>
  </si>
  <si>
    <t>Coordination Plan d'Action Commercial</t>
  </si>
  <si>
    <t>Pilotage Roadmap CRM Digitale</t>
  </si>
  <si>
    <t>Accompagnement Communauté RH T1 2015</t>
  </si>
  <si>
    <t>CRI001</t>
  </si>
  <si>
    <t>5 - No follow</t>
  </si>
  <si>
    <t>Pilotage de la création de la filiale liée</t>
  </si>
  <si>
    <t>Appui à la création de l'entité Innovation</t>
  </si>
  <si>
    <t>La Poste Courrier</t>
  </si>
  <si>
    <t>IDF - Mise en place pilotage ASE</t>
  </si>
  <si>
    <t>Stratégie Mobilité</t>
  </si>
  <si>
    <t>CAR - 2014</t>
  </si>
  <si>
    <t>SG-BDDF</t>
  </si>
  <si>
    <t>Accompagnement TeamConnect 2015 (Jan-Avr)</t>
  </si>
  <si>
    <t>Accompagnement communauté RH BDDF</t>
  </si>
  <si>
    <t>mission Y. Valla</t>
  </si>
  <si>
    <t>Rédaction de la note d'instruction sur la gouvernance de l'architecture d'entreprise - sell on</t>
  </si>
  <si>
    <t>WG/SG043</t>
  </si>
  <si>
    <t>mission A. Willman, montant à préciser</t>
  </si>
  <si>
    <t>SG-TPS</t>
  </si>
  <si>
    <t>Direction Programme réforme ferroviaire S1</t>
  </si>
  <si>
    <t>Direction Programme réforme ferroviaire T3</t>
  </si>
  <si>
    <t>SNCF Voyage</t>
  </si>
  <si>
    <t>Cadrage Salesforce</t>
  </si>
  <si>
    <t>TECH003</t>
  </si>
  <si>
    <t>Montant à retrouver / 2014</t>
  </si>
  <si>
    <t>Direction de projet - Convergence PT monétique</t>
  </si>
  <si>
    <t>Outillage SupplyChain</t>
  </si>
  <si>
    <t>NQU</t>
  </si>
  <si>
    <t>AXA042</t>
  </si>
  <si>
    <t>Proximus</t>
  </si>
  <si>
    <t>Cultural Change - Community mgt</t>
  </si>
  <si>
    <t>PMO - Refonte Logitour</t>
  </si>
  <si>
    <t>Carrefour Voyages</t>
  </si>
  <si>
    <t>schéma Directeur CRM</t>
  </si>
  <si>
    <t>AXA Assistance - Assistance Plateforme eCommerce</t>
  </si>
  <si>
    <t>AXA043</t>
  </si>
  <si>
    <t>AXA Assistance - Projet Nitro</t>
  </si>
  <si>
    <t>IDF - Choix de solution de budgeting &amp; forecasting</t>
  </si>
  <si>
    <t>IDF - Coaching cellule architectes</t>
  </si>
  <si>
    <t>IDF - Inventaire mécanismes d'authentification</t>
  </si>
  <si>
    <t>BNPP - BDDF</t>
  </si>
  <si>
    <t>BNPP - BP2S</t>
  </si>
  <si>
    <t>BP2S - Accompagnement nouveau service Client Service &amp; Onboarding</t>
  </si>
  <si>
    <t>En attente retour BNPP</t>
  </si>
  <si>
    <t>Chanel - Conception myAccount</t>
  </si>
  <si>
    <t>Pilote PoC Lab</t>
  </si>
  <si>
    <t>DAN001</t>
  </si>
  <si>
    <t>WM/EDF016</t>
  </si>
  <si>
    <t>IDF - Offre Standard T1</t>
  </si>
  <si>
    <t>IDF - Sécurisation Web Services T1</t>
  </si>
  <si>
    <t>Chef de projet Infra Cloud</t>
  </si>
  <si>
    <t>POS096</t>
  </si>
  <si>
    <t>IDF - Pilotage et architecture sécurité logique</t>
  </si>
  <si>
    <t>IDF - Pilotage PASI v2</t>
  </si>
  <si>
    <t>IDF - Pilotage roadmap infrastructure</t>
  </si>
  <si>
    <t>IDF - Datacenter - Appui au Directeur de programme Jan</t>
  </si>
  <si>
    <t>IDF - Architecture transverse S1</t>
  </si>
  <si>
    <t>Never Again - Cadrage programme Jan</t>
  </si>
  <si>
    <t>JPG / ERA</t>
  </si>
  <si>
    <t>POS095</t>
  </si>
  <si>
    <t>SG-Transactis</t>
  </si>
  <si>
    <t>WM/SNCF005</t>
  </si>
  <si>
    <t>Prise de poste Data Architecte</t>
  </si>
  <si>
    <t>IDF - Position paper Data usage</t>
  </si>
  <si>
    <t>AXA France</t>
  </si>
  <si>
    <t>Programme Assurance Vie</t>
  </si>
  <si>
    <t>JSO / WBA(JEC)</t>
  </si>
  <si>
    <t>BNP Paribas</t>
  </si>
  <si>
    <t>Accompagnement mobilité</t>
  </si>
  <si>
    <t>JSO / WBA(JLM)</t>
  </si>
  <si>
    <t>Appui à la création de l'opérateur groupe - Prolongation dispositif (Mars ==&gt; Juin)</t>
  </si>
  <si>
    <t>KEY001</t>
  </si>
  <si>
    <t>LPC024</t>
  </si>
  <si>
    <t>IDF - Facteo T1</t>
  </si>
  <si>
    <t>IDF - eNova mobilité</t>
  </si>
  <si>
    <t>Cadre de référence SI</t>
  </si>
  <si>
    <t>Cellule Architecture 2015</t>
  </si>
  <si>
    <t>MLO</t>
  </si>
  <si>
    <t>WG/SG045</t>
  </si>
  <si>
    <t>Etude Faisabilité Formation Digitale</t>
  </si>
  <si>
    <t>WG/SG044</t>
  </si>
  <si>
    <t>Complément Projet EUS</t>
  </si>
  <si>
    <t>Complément mission Y. Valla</t>
  </si>
  <si>
    <t>Note de stratégie technique</t>
  </si>
  <si>
    <t>Projet EUS</t>
  </si>
  <si>
    <t>SNCF RFF</t>
  </si>
  <si>
    <t>IDF 2015 Lot 1 - Janvier</t>
  </si>
  <si>
    <t>IDF 2015 Lot 1 - Février</t>
  </si>
  <si>
    <t>IDF 2015 Lot 1 - Mars</t>
  </si>
  <si>
    <t>Cellule Archi 2015 - S1</t>
  </si>
  <si>
    <t>Cellule Archi 2015 - S2</t>
  </si>
  <si>
    <t>Digitalisation de l'agriculture</t>
  </si>
  <si>
    <t>ventilation à confirmer - corrigée</t>
  </si>
  <si>
    <t>Cadrage Salesforce (reliquat)</t>
  </si>
  <si>
    <t>Lead / Resp.</t>
  </si>
  <si>
    <t>Step</t>
  </si>
  <si>
    <t>Prob.</t>
  </si>
  <si>
    <t>CA markup (N)
 (K€)</t>
  </si>
  <si>
    <t>Total CA vendu
(N) 
(K€)</t>
  </si>
  <si>
    <t>CA
 (N-1) 
(K€)</t>
  </si>
  <si>
    <t>Offre principale</t>
  </si>
  <si>
    <t>d. qualification</t>
  </si>
  <si>
    <t>d. début rédact° propale</t>
  </si>
  <si>
    <t>d. envoi  propale</t>
  </si>
  <si>
    <t>d. gain</t>
  </si>
  <si>
    <t>d. cloture/perte</t>
  </si>
  <si>
    <t>Business Innovation Factory</t>
  </si>
  <si>
    <t>AdVini</t>
  </si>
  <si>
    <t>AGA - ABS Assistance - Janvier a Mars</t>
  </si>
  <si>
    <t>ALL010</t>
  </si>
  <si>
    <t>AGA - ABS Assistance - Satellites - Avril à Juin</t>
  </si>
  <si>
    <t>ALL011</t>
  </si>
  <si>
    <t>AGA - ABS Assistance - Core System - Avril à Juin</t>
  </si>
  <si>
    <t>ALL012</t>
  </si>
  <si>
    <t>WM/ARP003</t>
  </si>
  <si>
    <t>WFS/AXA018</t>
  </si>
  <si>
    <t xml:space="preserve">IDF - MEDIAN Paperless - Mapping besoins métier et fonctions Etat de l'art </t>
  </si>
  <si>
    <t>IDF - Analyse des risques sur 3 applications Métiers (Périmètre France)</t>
  </si>
  <si>
    <t>MEDIAN PaperLess - Atelier international besoins EDM</t>
  </si>
  <si>
    <t>WAS/AXA001</t>
  </si>
  <si>
    <t>Accompagnement RH - DSI</t>
  </si>
  <si>
    <t>En attente validation officielle</t>
  </si>
  <si>
    <t>BNPP PF</t>
  </si>
  <si>
    <t>CAR002</t>
  </si>
  <si>
    <t>CHA003</t>
  </si>
  <si>
    <t>CHAyyy</t>
  </si>
  <si>
    <t>CNP</t>
  </si>
  <si>
    <t>Digitalisation des processus</t>
  </si>
  <si>
    <t>ERDF</t>
  </si>
  <si>
    <t>Appui au département Gouvernance des données</t>
  </si>
  <si>
    <t>IDF - Vision cible Colis - Janvier</t>
  </si>
  <si>
    <t>IDF - Vision cible Colis - Février Avril</t>
  </si>
  <si>
    <t>Never Again - Cadrage programme Avril à Juin</t>
  </si>
  <si>
    <t>Never Again - Cadrage programme S2</t>
  </si>
  <si>
    <t>Lot optionnel</t>
  </si>
  <si>
    <t>IDF - Refonte Principes Fondateurs</t>
  </si>
  <si>
    <t>1 634</t>
  </si>
  <si>
    <t>Never Again - Cadrage programme Fév / Mars</t>
  </si>
  <si>
    <t>Trajectoire de convergence MM LMG</t>
  </si>
  <si>
    <t>31/06</t>
  </si>
  <si>
    <t>Extension Roadmap Marketing</t>
  </si>
  <si>
    <t>30/02/15</t>
  </si>
  <si>
    <t>RDC004</t>
  </si>
  <si>
    <t>SEDIF</t>
  </si>
  <si>
    <t>Etude Communication Digitale</t>
  </si>
  <si>
    <t>31/06/2015</t>
  </si>
  <si>
    <t>SG-Crédit Du Nord</t>
  </si>
  <si>
    <t>Sell-On Thomas et Bernard sur Mars</t>
  </si>
  <si>
    <t>SG-IBFS</t>
  </si>
  <si>
    <t>Réorganisation de la DSI</t>
  </si>
  <si>
    <t>JSO / WBA (ERP)</t>
  </si>
  <si>
    <t>?</t>
  </si>
  <si>
    <t>Sell-on chantier Comm/change fev/mars/avril</t>
  </si>
  <si>
    <t>Reliquat 2014 reporté sur 2015</t>
  </si>
  <si>
    <t>WFS/TRAN004</t>
  </si>
  <si>
    <t>Elaboration Macro Plan Stratégie SI</t>
  </si>
  <si>
    <t>Diagnostic du référentiel client</t>
  </si>
  <si>
    <t>JSO / WBA (PCO)</t>
  </si>
  <si>
    <t>31/04/2015</t>
  </si>
  <si>
    <t>Outillage Consolidation Capex</t>
  </si>
  <si>
    <t>VLC007</t>
  </si>
  <si>
    <t>Appui programme refonte RDC - Altarea</t>
  </si>
  <si>
    <t>ALTA001</t>
  </si>
  <si>
    <t>Extension Assistance plateforme eCommerce</t>
  </si>
  <si>
    <t>Extension Déploiement portail</t>
  </si>
  <si>
    <t>IDF - Cadre de référence v0</t>
  </si>
  <si>
    <t>IDF - Cadre de référence v1</t>
  </si>
  <si>
    <t>IDF - Appui au pilotage du plan d'action sécurité International</t>
  </si>
  <si>
    <t>WFS/CAD005</t>
  </si>
  <si>
    <t>Eovi MCD</t>
  </si>
  <si>
    <t>Cadrage du projet de rapprochement Myriade</t>
  </si>
  <si>
    <t>JSO / WAS (PCO)</t>
  </si>
  <si>
    <t>Etude de marché "Centre de supervision DISIT"</t>
  </si>
  <si>
    <t>31/06/15</t>
  </si>
  <si>
    <t>Vision Stratégique DIP - complément</t>
  </si>
  <si>
    <t>Architecture e-Services</t>
  </si>
  <si>
    <t>Organisation de l'innovation IT</t>
  </si>
  <si>
    <t>NOEMI - Architecture fctelle et appli</t>
  </si>
  <si>
    <t>Schneider Electric</t>
  </si>
  <si>
    <t>POC - Knowledge Management In The Flow of Work</t>
  </si>
  <si>
    <t>Schneider Electic</t>
  </si>
  <si>
    <t>SNCF002</t>
  </si>
  <si>
    <t>Direction Programme réforme ferroviaire Appui</t>
  </si>
  <si>
    <t>Ligne disparue du pipe?
FGO: Doublon de la ligne "Cadrage Salesforce (reliquat)" (que j'ai du coup mise à 0)</t>
  </si>
  <si>
    <t>Extension Déploiement portail 2</t>
  </si>
  <si>
    <t>MACSF</t>
  </si>
  <si>
    <t>Intégration des données internet</t>
  </si>
  <si>
    <t>Lead ramené par Pascal Compet</t>
  </si>
  <si>
    <t>TeamConnect - Etude métiers BDDF</t>
  </si>
  <si>
    <t>Gestion de Projet Data Marketing Digital</t>
  </si>
  <si>
    <t>PMS - Change management &amp; PMO</t>
  </si>
  <si>
    <t>Accompagnement de la démarche d’Innovation Numérique</t>
  </si>
  <si>
    <t>Accompagnement projet Téléconsultation US</t>
  </si>
  <si>
    <t>AXA044</t>
  </si>
  <si>
    <t>AXA Tech</t>
  </si>
  <si>
    <t>JLE</t>
  </si>
  <si>
    <t>Accompagnement architecture S1 2015</t>
  </si>
  <si>
    <t>Geodis</t>
  </si>
  <si>
    <t>Accompagnement communautés</t>
  </si>
  <si>
    <t>IDF - Facteo T2</t>
  </si>
  <si>
    <t>Reste budget RDC 2015</t>
  </si>
  <si>
    <t>SED001</t>
  </si>
  <si>
    <t>SG-BSC</t>
  </si>
  <si>
    <t>Gouvernance Groupe Plateforme Jive</t>
  </si>
  <si>
    <t>Plan Stratégique "Environnement de travail"</t>
  </si>
  <si>
    <t>31/04</t>
  </si>
  <si>
    <t>BDF001</t>
  </si>
  <si>
    <t>Inno - AO editeur croxdfunding</t>
  </si>
  <si>
    <t>SG - Pilotage D4A 2015 #3</t>
  </si>
  <si>
    <t>SG - Pilotage D4A 2015 #1</t>
  </si>
  <si>
    <t>SG - Pilotage D4A 2015 #0</t>
  </si>
  <si>
    <t>SG - Pilotage D4A 2015 #2</t>
  </si>
  <si>
    <t>Sell-on Thomas janvier - février</t>
  </si>
  <si>
    <t>SG - Pilotage D4A 2015 #5</t>
  </si>
  <si>
    <t>SG - Accompagnement Big Data</t>
  </si>
  <si>
    <t>Accompagnement Digitalisation ITSM - Avril - Juillet</t>
  </si>
  <si>
    <t>Accompagnement Digitalisation ITSM - Aout - Décembre</t>
  </si>
  <si>
    <t>TPA_PS BT2015_Carrefour_RoadmapCRMDigital_13.xlsm
Modification subtantielle du dispositif régie de Carrefour avec sortie quasi complète de JVE + entrée de NSU + Facturation supérieure de JDO à partir d'avril + Poursuite de certains profils apres juin</t>
  </si>
  <si>
    <t>Sonepar</t>
  </si>
  <si>
    <t>Stratégie eCommerce</t>
  </si>
  <si>
    <t>Chanel - Conception myAccount - Extension</t>
  </si>
  <si>
    <t>ACC002</t>
  </si>
  <si>
    <t>IDF - Déclinaison des principes fondateurs</t>
  </si>
  <si>
    <t>IDF Communautés Etoile Connect - T3 &amp; T4 2015</t>
  </si>
  <si>
    <t>IDF Communautés Etoile Connect - T2 2015</t>
  </si>
  <si>
    <t>Sell-on Mai Juin Juillet Aout</t>
  </si>
  <si>
    <t>Feuille de route digitale 2015-2016</t>
  </si>
  <si>
    <t>AGA - Appui à la structuration de l'activité sécurité du SI</t>
  </si>
  <si>
    <t>IDF - Campagne de sensibilisation protection de l'information</t>
  </si>
  <si>
    <t>Coaching Direction Marketing - Equipe</t>
  </si>
  <si>
    <t>JSO / ORE / JLE</t>
  </si>
  <si>
    <t>Appui au pôle urbanisation</t>
  </si>
  <si>
    <t>ORE / JPG</t>
  </si>
  <si>
    <t>IDF - PMO Cabinet d'Architectes</t>
  </si>
  <si>
    <t>SG028</t>
  </si>
  <si>
    <t>SG-GTB</t>
  </si>
  <si>
    <t>Appui stratégie département Services et Opérations</t>
  </si>
  <si>
    <t>Appui stratégie d'hébergement datacenter</t>
  </si>
  <si>
    <t>ACC003</t>
  </si>
  <si>
    <t>CdP technique mobile</t>
  </si>
  <si>
    <t>Assistance pilotage étude DMP</t>
  </si>
  <si>
    <t>Assistance direction eCom</t>
  </si>
  <si>
    <t>Documentation du SI eCom</t>
  </si>
  <si>
    <t>ERMEWA Group</t>
  </si>
  <si>
    <t>OGR (AMO)</t>
  </si>
  <si>
    <t>Chef de projet Feuille de route</t>
  </si>
  <si>
    <t>Architecte Infrastructure</t>
  </si>
  <si>
    <t>GTB PMO 2015</t>
  </si>
  <si>
    <t>Post-mortem à organiser</t>
  </si>
  <si>
    <t>Elaboration Macro Plan Stratégie SI (Lot 2 - Avril-Mai)</t>
  </si>
  <si>
    <t>Elaboration Macro Plan Stratégie SI (Lot 3 - Juin)</t>
  </si>
  <si>
    <t>Appui stratégie département Fonction Support</t>
  </si>
  <si>
    <t>IDF - Animation Architecture Day</t>
  </si>
  <si>
    <t>IDF - DP CRM - T3</t>
  </si>
  <si>
    <t>IDF - Construction roadmap infrastructure S1</t>
  </si>
  <si>
    <t>IDF - Construction roadmap infrastructure S2</t>
  </si>
  <si>
    <t>JPG / JMJ</t>
  </si>
  <si>
    <t>SG - Qualité de données Projet Schéma Directeur Contrôle Interne</t>
  </si>
  <si>
    <t>AXA045</t>
  </si>
  <si>
    <t>Projet X - 2020 Phase 1</t>
  </si>
  <si>
    <t>Projet X - 2020 Phase 2</t>
  </si>
  <si>
    <t>CDN001</t>
  </si>
  <si>
    <t>Accompagnement RFP Refonte SI</t>
  </si>
  <si>
    <t>JSO / WBA(LHE)</t>
  </si>
  <si>
    <t>Prolongation Jek jusqu'à octobre, avec mark up ba</t>
  </si>
  <si>
    <t>Sous-traitance + 3j de Laurent Pernel en shadow</t>
  </si>
  <si>
    <t>Direction Programme réforme ferroviaire T3 (Astreinte Mai)</t>
  </si>
  <si>
    <t>Futuroscope</t>
  </si>
  <si>
    <t>Diagnostique DSI</t>
  </si>
  <si>
    <t>Défiinition de la vision cible pour l'opérateur IT Groupe (S1)</t>
  </si>
  <si>
    <t>Séminaire Digital Spencer</t>
  </si>
  <si>
    <t>WFS/SG031</t>
  </si>
  <si>
    <t>SWISXXX</t>
  </si>
  <si>
    <t>Mise en place organisation Digitale</t>
  </si>
  <si>
    <t>ADV001</t>
  </si>
  <si>
    <t>AXA046</t>
  </si>
  <si>
    <t>Accompagnement Digitalisation ITSM - Renfort Stream Déploiement (ss traitance Airmis)</t>
  </si>
  <si>
    <t xml:space="preserve">DSR </t>
  </si>
  <si>
    <t>Carrefour Assurances</t>
  </si>
  <si>
    <t>Impact de la Data sur le business model</t>
  </si>
  <si>
    <t>31/09/15</t>
  </si>
  <si>
    <t>CHA004</t>
  </si>
  <si>
    <t>DAN002</t>
  </si>
  <si>
    <t>Mission Aude budget BSCC 2014</t>
  </si>
  <si>
    <t>IDF - Cadre de ref</t>
  </si>
  <si>
    <t>IDF - Accostage Comet PFMC</t>
  </si>
  <si>
    <t>IDF - Pilotage feuille route (MAF : février-avril)</t>
  </si>
  <si>
    <t>IDF - Pilotage feuille route (MAF : mai-juillet)</t>
  </si>
  <si>
    <t>IDF - Mise en place pilotage ASE (ASA : mars-avril)</t>
  </si>
  <si>
    <t>IDF - Accompagnement méthodo urba (ASQ : juin)</t>
  </si>
  <si>
    <t>IDF - Accompagnement CRM (JVE VBO : mai-juin)</t>
  </si>
  <si>
    <t>IDF - Mise en place pilotage ASE (ASA : mai-juin)</t>
  </si>
  <si>
    <t>IDF - Pilotage Big Data (avril)</t>
  </si>
  <si>
    <t>IDF - Pilotage Big Data (Mai - Juin - Juillet)</t>
  </si>
  <si>
    <t>Prospectives Métier 2020</t>
  </si>
  <si>
    <t>SAS / JPG</t>
  </si>
  <si>
    <t>WFS/LBP001</t>
  </si>
  <si>
    <t>Phénix - Appui pilotage programme S1</t>
  </si>
  <si>
    <t>Phénix - Appui pilotage programme Juillet</t>
  </si>
  <si>
    <t>Never Again - Cadrage programme S2 (option)</t>
  </si>
  <si>
    <t>D2R - Pilotage projet déménagement</t>
  </si>
  <si>
    <t>KBE / JPG</t>
  </si>
  <si>
    <t>Mission Karima Benbouzid</t>
  </si>
  <si>
    <t>Assistance pilotage projets pôle Etude</t>
  </si>
  <si>
    <t xml:space="preserve">Assistance renforcée pilotage de projet - CRM &amp; Client </t>
  </si>
  <si>
    <t>AGA - ABS Assistance - Satellites - Juillet à Septembre</t>
  </si>
  <si>
    <t>AGA - ABS Assistance - Core System - Juillet à Septembre</t>
  </si>
  <si>
    <t>AO reçu</t>
  </si>
  <si>
    <t>Programme Assurance Vie - Sell on</t>
  </si>
  <si>
    <t>Revue staffing avec intégration Vincent d'Airmis</t>
  </si>
  <si>
    <t>Toujours pas de réactivité client</t>
  </si>
  <si>
    <t>WM/EDF017</t>
  </si>
  <si>
    <t>FUTUR001</t>
  </si>
  <si>
    <t>Yamaha</t>
  </si>
  <si>
    <t>Evolutions SIV</t>
  </si>
  <si>
    <t>WG/SG046</t>
  </si>
  <si>
    <t>Assistance GIOP S2</t>
  </si>
  <si>
    <t>IDF - Appui sécurité logique (avance)</t>
  </si>
  <si>
    <t>Avance de factu 2014 à charger en 2015</t>
  </si>
  <si>
    <t>Interim Management</t>
  </si>
  <si>
    <t>Accompagnement mobilité (sell-on S2 2015)</t>
  </si>
  <si>
    <t>Accompagnement analyste équipe Mobile</t>
  </si>
  <si>
    <t>MBR</t>
  </si>
  <si>
    <t>Business Model objets connectés</t>
  </si>
  <si>
    <t>Architecture e-Services T3 (cf ligne plus bas de Laurent Accompagnement Duvois à 47K)</t>
  </si>
  <si>
    <t>IDF - Acccompagnement Duvois (Laurent)</t>
  </si>
  <si>
    <t>IDF - Acccompagnement Duvois (Mounthei)</t>
  </si>
  <si>
    <t>IDF - Plan de transfo T3 (Michel sur août-octobre)</t>
  </si>
  <si>
    <t>IDF - Plan de transfo T4 (Michel sur novembre-décembre)</t>
  </si>
  <si>
    <t>Pipe 2015 (dont 400k sur T4)</t>
  </si>
  <si>
    <t>DSEM - Accompagnement organisation</t>
  </si>
  <si>
    <t>SG-Pilotage D4A 2015 v2</t>
  </si>
  <si>
    <t>SG-DRHG</t>
  </si>
  <si>
    <t>Schéma Directeur RH</t>
  </si>
  <si>
    <t>SGZZZ</t>
  </si>
  <si>
    <t>iDBus</t>
  </si>
  <si>
    <t>Assistance programme de transformation</t>
  </si>
  <si>
    <t>Groupama Banque</t>
  </si>
  <si>
    <t>Cadrage Réseau Social</t>
  </si>
  <si>
    <t>CAR003</t>
  </si>
  <si>
    <t>CHA005</t>
  </si>
  <si>
    <t>GIV001</t>
  </si>
  <si>
    <t>Filiere Architecture SIOP</t>
  </si>
  <si>
    <t>WG/SG047</t>
  </si>
  <si>
    <t>IDF - Etude de marché e-certification</t>
  </si>
  <si>
    <t>Accompagnement refonte portail client</t>
  </si>
  <si>
    <t>Accompagnement architecture T3 2015</t>
  </si>
  <si>
    <t>D2R - Séminaire Organisation bimodale / agile</t>
  </si>
  <si>
    <t>AMF</t>
  </si>
  <si>
    <t>Audit de l'activité architecture</t>
  </si>
  <si>
    <t>Responsable DATA</t>
  </si>
  <si>
    <t>WG/SGZZZ</t>
  </si>
  <si>
    <t>Filiere Architecture SIOP - sell on</t>
  </si>
  <si>
    <t>SG - Pilotage D4A 2015 #6</t>
  </si>
  <si>
    <t>Agrilab &amp; feuille de route digitale</t>
  </si>
  <si>
    <t>Poste Immo</t>
  </si>
  <si>
    <t>Transformation Digitale</t>
  </si>
  <si>
    <t>Aéroport de Marseille</t>
  </si>
  <si>
    <t>Digital Working</t>
  </si>
  <si>
    <t>BNPP</t>
  </si>
  <si>
    <t>Sell On</t>
  </si>
  <si>
    <t>Oui</t>
  </si>
  <si>
    <t>Non</t>
  </si>
  <si>
    <t>7 - Perdue</t>
  </si>
  <si>
    <t>3 - Emise</t>
  </si>
  <si>
    <t>2 - A émettre</t>
  </si>
  <si>
    <t>IDF - Analyse des risques sur 3 applications Métiers (UK &amp; GE)</t>
  </si>
  <si>
    <t>IDF - Cadrage Yachting</t>
  </si>
  <si>
    <t>IDF - Activités Architecture sur T4 à qualifier</t>
  </si>
  <si>
    <t>WAss</t>
  </si>
  <si>
    <t>non</t>
  </si>
  <si>
    <t>oui</t>
  </si>
  <si>
    <t>Renfort activité catalogue produit</t>
  </si>
  <si>
    <t>DSR / JLE</t>
  </si>
  <si>
    <t>WBan</t>
  </si>
  <si>
    <t>WM/EDF018</t>
  </si>
  <si>
    <t>WM/ERM001</t>
  </si>
  <si>
    <t>OTR / JPG</t>
  </si>
  <si>
    <t>CDS Communautés Jive</t>
  </si>
  <si>
    <t>WG/SG048</t>
  </si>
  <si>
    <t>GCH / OGR</t>
  </si>
  <si>
    <t>Elaboration Macro Plan Stratégie SI T4 2015</t>
  </si>
  <si>
    <t>Schéma directeur accès au SI</t>
  </si>
  <si>
    <t>Transformation managériale</t>
  </si>
  <si>
    <t>Data Asset Management</t>
  </si>
  <si>
    <t>Data Asset Management (Option 1 = 6 mois)</t>
  </si>
  <si>
    <t>Data Asset Management (Option 2 = 6 mois)</t>
  </si>
  <si>
    <t>OGR / PBL</t>
  </si>
  <si>
    <t>Extension Application Manager ST - Jan-Mars 15</t>
  </si>
  <si>
    <t>Extension Application Manager ST - Aout-Oct 15</t>
  </si>
  <si>
    <t>Extension Application Manager ST - Mai-Jul 15</t>
  </si>
  <si>
    <t>YAM002</t>
  </si>
  <si>
    <t>Assistance organisation pôle Etude - Juillet à Septembre</t>
  </si>
  <si>
    <t>Assistance pilotage de projet - CRM &amp; Client - Juillet à Septembre</t>
  </si>
  <si>
    <t>Assistance pilotage de projet - Réservation - Juin à Septembre</t>
  </si>
  <si>
    <t>Assistance organisation pôle Etude - Avril à Juin</t>
  </si>
  <si>
    <t>Assistance pilotage de projet - CRM &amp; Client - Avril à Juin</t>
  </si>
  <si>
    <t>Initialisation assistance organisation pôle Etude</t>
  </si>
  <si>
    <t>Assistance piloage de projet pôle Apps</t>
  </si>
  <si>
    <t>ACCxxx</t>
  </si>
  <si>
    <t>Assistance organisation pôle Etude - Octobre à Décembre</t>
  </si>
  <si>
    <t>Assistance pilotage de projet - CRM &amp; Client - Octobre à Décembre</t>
  </si>
  <si>
    <t>Assistance pilotage de projet - Réservation - Octobre à Décembre</t>
  </si>
  <si>
    <t>AGA - Collèges d'architectes</t>
  </si>
  <si>
    <t>Extension Assistance plateforme eCommerce Sept-Nov (manager)</t>
  </si>
  <si>
    <t>Extension Assistance plateforme eCommerce Sept-Nov (consultant confirmé Airmis)</t>
  </si>
  <si>
    <t xml:space="preserve">RFI Business analysis </t>
  </si>
  <si>
    <t>Demande de référencement pour etude / business analysis digitale</t>
  </si>
  <si>
    <t>IDF - Expertise correction failles de sécurité applicative</t>
  </si>
  <si>
    <t>BNPP - IRB</t>
  </si>
  <si>
    <t>IRB - POC LAB</t>
  </si>
  <si>
    <t>Chanel - Conception myAccount - Extension #2</t>
  </si>
  <si>
    <t>Accompagnement architecture T4 2015</t>
  </si>
  <si>
    <t>Organisation concours innovation</t>
  </si>
  <si>
    <t>SG - IBFS BI - Trajectoire Finance et Risques</t>
  </si>
  <si>
    <t>SG - IBFS Target Operating Model</t>
  </si>
  <si>
    <t>Wban</t>
  </si>
  <si>
    <t>BMN / WBA (ERP)</t>
  </si>
  <si>
    <t>WG/SGwww</t>
  </si>
  <si>
    <t>SNCF Groupe</t>
  </si>
  <si>
    <t>Urbanisation SI (Cadrage)</t>
  </si>
  <si>
    <t>IDF - Cadrage e-certification</t>
  </si>
  <si>
    <t>Animaux de compagnie</t>
  </si>
  <si>
    <t>ARE</t>
  </si>
  <si>
    <t>CAR004</t>
  </si>
  <si>
    <t>Amundi</t>
  </si>
  <si>
    <t>Programme CRM</t>
  </si>
  <si>
    <t>SMA</t>
  </si>
  <si>
    <t>IDF - Reporting performance infrastructure</t>
  </si>
  <si>
    <t>BPCE Assurances</t>
  </si>
  <si>
    <t>Identifier les services innovants de demain</t>
  </si>
  <si>
    <t>BPCE</t>
  </si>
  <si>
    <t>Pilote App Mobile Carrefour des assurances</t>
  </si>
  <si>
    <t>Pilote App Mobile Ma Garantie</t>
  </si>
  <si>
    <t>Crédit Mutuel - Arkéa</t>
  </si>
  <si>
    <t>Benchmark signature électronique (Crédit Mutuel de Bretagne)</t>
  </si>
  <si>
    <t>JSO/SKH</t>
  </si>
  <si>
    <t>Crédit Mutuel</t>
  </si>
  <si>
    <t>PMO - Direct Connect</t>
  </si>
  <si>
    <t>Mise à jour du Guide de contrôle Interne SI</t>
  </si>
  <si>
    <t>Connected Object - BM &amp; PoC</t>
  </si>
  <si>
    <t>PoC Connected Sample</t>
  </si>
  <si>
    <t>OGR/LPE</t>
  </si>
  <si>
    <t>IDF - PMO Stratégique</t>
  </si>
  <si>
    <t>OGR/ASA</t>
  </si>
  <si>
    <t>IDF - Appui séminaire archi BSCC (XGA sur sept)</t>
  </si>
  <si>
    <t>Never Again - PMO programme T1 2016</t>
  </si>
  <si>
    <t>Etude d'architecture NBP</t>
  </si>
  <si>
    <t>AGA - ABS Assistance - Satellites - Octobre à Novembre</t>
  </si>
  <si>
    <t>AGA - ABS Assistance - Core System - Octobre à Novembre</t>
  </si>
  <si>
    <t>IDF - IT Strat Plan Matrix</t>
  </si>
  <si>
    <t>IDF - Vision IT de la revue stratégique AXA CS</t>
  </si>
  <si>
    <t>IDF - Architecture solution Sept-Déc</t>
  </si>
  <si>
    <t>Organisation du séminaire "Big Bet 1"</t>
  </si>
  <si>
    <t>Airmis</t>
  </si>
  <si>
    <t>JSO / FLA</t>
  </si>
  <si>
    <t xml:space="preserve">Etude de l'approche Multicanal </t>
  </si>
  <si>
    <t>OGR/MLO</t>
  </si>
  <si>
    <t>FL</t>
  </si>
  <si>
    <t>Accompagnement création site internet</t>
  </si>
  <si>
    <t>JSO / JLM</t>
  </si>
  <si>
    <t>IDF - Pilotage Système d'échanges (LPE sept)</t>
  </si>
  <si>
    <t>IDF - Vision cible SI (LPE, ESA sept-&gt;15oct)</t>
  </si>
  <si>
    <t>IDF - Appui cadrage projets MAC T3 (JVE et VBO sur juillet-sept)</t>
  </si>
  <si>
    <t>OGR/JVE</t>
  </si>
  <si>
    <t>IDF - Appui cadrage projets MAC T3 (JVE et VBO sur oct-dec)</t>
  </si>
  <si>
    <t xml:space="preserve">IDF - Pilotage de l'activité T3 (ASA sur juillet-septembre) </t>
  </si>
  <si>
    <t>IDF - Pilotage de l'activité - support (QHU sur sept)</t>
  </si>
  <si>
    <t xml:space="preserve">IDF - Pilotage de l'activité (ASA et QHU sur oct-dec) </t>
  </si>
  <si>
    <t>IDF - Déclinaison de la feuille de route CdR (MSU et ESA sur juillet-septembre)</t>
  </si>
  <si>
    <t>IDF - Déclinaison de la feuille de route CdR (MSU et  ESA sur oct-dec)</t>
  </si>
  <si>
    <t>IDF - Pilotage Big Data - appui vision strat (oct-dec)</t>
  </si>
  <si>
    <t>IDF - Accompagnement cadre de ref (MSU + ESA  sur  juin)</t>
  </si>
  <si>
    <t>Animation de la transition ASE (E. Raimbault Aout Décembre)</t>
  </si>
  <si>
    <t>LPC025</t>
  </si>
  <si>
    <t>Appui continuité ASE (OGR sur sept)</t>
  </si>
  <si>
    <t>Appui continuité ASE (OGR sur oct)</t>
  </si>
  <si>
    <t>Plan de synergie réseau SI-BSCC (SMA et GGO sur sept-dec)</t>
  </si>
  <si>
    <t>Portage C. Sanchez</t>
  </si>
  <si>
    <t>Pilotage de projet CRM</t>
  </si>
  <si>
    <t>JSO / 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</si>
</sst>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m/d/yyyy\ h:mm:ss"/>
    <numFmt numFmtId="165" formatCode="dd&quot;/&quot;mm&quot;/&quot;yy"/>
    <numFmt numFmtId="166" formatCode="dd/mm/yy"/>
    <numFmt numFmtId="176" formatCode="_-[$€]* #,##0.00_-;\-[$€]* #,##0.00_-;_-[$€]* &quot;-&quot;??_-;_-@_-"/>
  </numFmts>
  <fonts count="3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b/>
      <sz val="8"/>
      <color rgb="FFFFFFFF"/>
      <name val="Arial"/>
      <family val="2"/>
    </font>
    <font>
      <sz val="8"/>
      <color rgb="FFFFFFFF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FF000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9"/>
      <color rgb="FF4A86E8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</fonts>
  <fills count="40">
    <fill>
      <patternFill patternType="none"/>
    </fill>
    <fill>
      <patternFill patternType="gray125"/>
    </fill>
    <fill>
      <patternFill patternType="solid">
        <fgColor rgb="FF333399"/>
        <bgColor rgb="FF333399"/>
      </patternFill>
    </fill>
    <fill>
      <patternFill patternType="solid">
        <fgColor rgb="FFCFE2F3"/>
        <bgColor rgb="FFCFE2F3"/>
      </patternFill>
    </fill>
    <fill>
      <patternFill patternType="solid">
        <fgColor rgb="FF6FA8DC"/>
        <bgColor rgb="FF6FA8DC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rgb="FFFFFF00"/>
      </patternFill>
    </fill>
  </fills>
  <borders count="21">
    <border>
      <left/>
      <right/>
      <top/>
      <bottom/>
      <diagonal/>
    </border>
    <border>
      <left style="thin">
        <color rgb="FFF3F3F3"/>
      </left>
      <right style="thin">
        <color rgb="FFF3F3F3"/>
      </right>
      <top style="thin">
        <color rgb="FFB7B7B7"/>
      </top>
      <bottom style="thin">
        <color rgb="FFF3F3F3"/>
      </bottom>
      <diagonal/>
    </border>
    <border>
      <left style="thin">
        <color rgb="FFF3F3F3"/>
      </left>
      <right style="thin">
        <color rgb="FFF3F3F3"/>
      </right>
      <top/>
      <bottom style="thin">
        <color rgb="FFF3F3F3"/>
      </bottom>
      <diagonal/>
    </border>
    <border>
      <left style="thin">
        <color rgb="FFF3F3F3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F3F3F3"/>
      </right>
      <top style="thin">
        <color rgb="FFCCCCCC"/>
      </top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F3F3F3"/>
      </right>
      <top/>
      <bottom style="thin">
        <color rgb="FFF3F3F3"/>
      </bottom>
      <diagonal/>
    </border>
    <border>
      <left/>
      <right style="thin">
        <color rgb="FFF3F3F3"/>
      </right>
      <top/>
      <bottom/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F3F3F3"/>
      </right>
      <top style="thin">
        <color rgb="FFCCCCCC"/>
      </top>
      <bottom style="thin">
        <color rgb="FFCCCCCC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5">
    <xf numFmtId="0" fontId="0" fillId="0" borderId="0"/>
    <xf numFmtId="0" fontId="16" fillId="0" borderId="0" applyNumberFormat="0" applyFill="0" applyBorder="0" applyAlignment="0" applyProtection="0"/>
    <xf numFmtId="0" fontId="17" fillId="0" borderId="12" applyNumberFormat="0" applyFill="0" applyAlignment="0" applyProtection="0"/>
    <xf numFmtId="0" fontId="18" fillId="0" borderId="13" applyNumberFormat="0" applyFill="0" applyAlignment="0" applyProtection="0"/>
    <xf numFmtId="0" fontId="19" fillId="0" borderId="14" applyNumberFormat="0" applyFill="0" applyAlignment="0" applyProtection="0"/>
    <xf numFmtId="0" fontId="19" fillId="0" borderId="0" applyNumberFormat="0" applyFill="0" applyBorder="0" applyAlignment="0" applyProtection="0"/>
    <xf numFmtId="0" fontId="20" fillId="8" borderId="0" applyNumberFormat="0" applyBorder="0" applyAlignment="0" applyProtection="0"/>
    <xf numFmtId="0" fontId="21" fillId="9" borderId="0" applyNumberFormat="0" applyBorder="0" applyAlignment="0" applyProtection="0"/>
    <xf numFmtId="0" fontId="22" fillId="10" borderId="0" applyNumberFormat="0" applyBorder="0" applyAlignment="0" applyProtection="0"/>
    <xf numFmtId="0" fontId="23" fillId="11" borderId="15" applyNumberFormat="0" applyAlignment="0" applyProtection="0"/>
    <xf numFmtId="0" fontId="24" fillId="12" borderId="16" applyNumberFormat="0" applyAlignment="0" applyProtection="0"/>
    <xf numFmtId="0" fontId="25" fillId="12" borderId="15" applyNumberFormat="0" applyAlignment="0" applyProtection="0"/>
    <xf numFmtId="0" fontId="26" fillId="0" borderId="17" applyNumberFormat="0" applyFill="0" applyAlignment="0" applyProtection="0"/>
    <xf numFmtId="0" fontId="27" fillId="13" borderId="18" applyNumberFormat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20" applyNumberFormat="0" applyFill="0" applyAlignment="0" applyProtection="0"/>
    <xf numFmtId="0" fontId="3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31" fillId="18" borderId="0" applyNumberFormat="0" applyBorder="0" applyAlignment="0" applyProtection="0"/>
    <xf numFmtId="0" fontId="3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31" fillId="22" borderId="0" applyNumberFormat="0" applyBorder="0" applyAlignment="0" applyProtection="0"/>
    <xf numFmtId="0" fontId="3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31" fillId="26" borderId="0" applyNumberFormat="0" applyBorder="0" applyAlignment="0" applyProtection="0"/>
    <xf numFmtId="0" fontId="3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31" fillId="30" borderId="0" applyNumberFormat="0" applyBorder="0" applyAlignment="0" applyProtection="0"/>
    <xf numFmtId="0" fontId="3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31" fillId="34" borderId="0" applyNumberFormat="0" applyBorder="0" applyAlignment="0" applyProtection="0"/>
    <xf numFmtId="0" fontId="3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31" fillId="38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3" fillId="0" borderId="0"/>
    <xf numFmtId="0" fontId="33" fillId="0" borderId="0"/>
    <xf numFmtId="0" fontId="1" fillId="14" borderId="19" applyNumberFormat="0" applyFont="0" applyAlignment="0" applyProtection="0"/>
    <xf numFmtId="0" fontId="14" fillId="0" borderId="0"/>
    <xf numFmtId="43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42" fontId="9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/>
    <xf numFmtId="44" fontId="3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4" fillId="0" borderId="0"/>
    <xf numFmtId="0" fontId="14" fillId="0" borderId="0"/>
    <xf numFmtId="0" fontId="33" fillId="0" borderId="0"/>
    <xf numFmtId="0" fontId="33" fillId="0" borderId="0"/>
    <xf numFmtId="0" fontId="1" fillId="0" borderId="0"/>
    <xf numFmtId="0" fontId="14" fillId="0" borderId="0"/>
    <xf numFmtId="0" fontId="9" fillId="0" borderId="0">
      <alignment vertical="center"/>
    </xf>
    <xf numFmtId="0" fontId="1" fillId="0" borderId="0"/>
    <xf numFmtId="0" fontId="33" fillId="0" borderId="0"/>
    <xf numFmtId="0" fontId="33" fillId="0" borderId="0"/>
    <xf numFmtId="0" fontId="33" fillId="0" borderId="0"/>
    <xf numFmtId="0" fontId="14" fillId="0" borderId="0"/>
    <xf numFmtId="0" fontId="14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4" fillId="0" borderId="0" applyFont="0" applyFill="0" applyBorder="0" applyAlignment="0" applyProtection="0"/>
  </cellStyleXfs>
  <cellXfs count="76">
    <xf numFmtId="0" fontId="0" fillId="0" borderId="0" xfId="0"/>
    <xf numFmtId="164" fontId="4" fillId="2" borderId="6" xfId="0" applyNumberFormat="1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 wrapText="1"/>
    </xf>
    <xf numFmtId="3" fontId="4" fillId="2" borderId="7" xfId="0" applyNumberFormat="1" applyFont="1" applyFill="1" applyBorder="1" applyAlignment="1">
      <alignment horizontal="center" wrapText="1"/>
    </xf>
    <xf numFmtId="3" fontId="4" fillId="2" borderId="7" xfId="0" applyNumberFormat="1" applyFont="1" applyFill="1" applyBorder="1" applyAlignment="1">
      <alignment horizontal="right" wrapText="1"/>
    </xf>
    <xf numFmtId="1" fontId="4" fillId="2" borderId="7" xfId="0" applyNumberFormat="1" applyFont="1" applyFill="1" applyBorder="1" applyAlignment="1">
      <alignment horizontal="center" wrapText="1"/>
    </xf>
    <xf numFmtId="164" fontId="4" fillId="2" borderId="7" xfId="0" applyNumberFormat="1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66" fontId="10" fillId="0" borderId="1" xfId="0" applyNumberFormat="1" applyFont="1" applyBorder="1" applyAlignment="1">
      <alignment horizontal="center" vertical="top"/>
    </xf>
    <xf numFmtId="165" fontId="12" fillId="5" borderId="3" xfId="0" applyNumberFormat="1" applyFont="1" applyFill="1" applyBorder="1" applyAlignment="1">
      <alignment horizontal="center" vertical="top"/>
    </xf>
    <xf numFmtId="165" fontId="12" fillId="5" borderId="4" xfId="0" applyNumberFormat="1" applyFont="1" applyFill="1" applyBorder="1" applyAlignment="1">
      <alignment horizontal="center" vertical="top"/>
    </xf>
    <xf numFmtId="165" fontId="12" fillId="5" borderId="5" xfId="0" applyNumberFormat="1" applyFont="1" applyFill="1" applyBorder="1" applyAlignment="1">
      <alignment horizontal="center" vertical="top"/>
    </xf>
    <xf numFmtId="166" fontId="10" fillId="0" borderId="2" xfId="0" applyNumberFormat="1" applyFont="1" applyBorder="1" applyAlignment="1">
      <alignment horizontal="center" vertical="top"/>
    </xf>
    <xf numFmtId="0" fontId="10" fillId="0" borderId="8" xfId="0" applyFont="1" applyBorder="1" applyAlignment="1">
      <alignment horizontal="left" vertical="top"/>
    </xf>
    <xf numFmtId="0" fontId="10" fillId="0" borderId="9" xfId="0" applyFont="1" applyBorder="1" applyAlignment="1">
      <alignment horizontal="left" vertical="top"/>
    </xf>
    <xf numFmtId="165" fontId="2" fillId="5" borderId="4" xfId="0" applyNumberFormat="1" applyFont="1" applyFill="1" applyBorder="1" applyAlignment="1">
      <alignment horizontal="center" vertical="top"/>
    </xf>
    <xf numFmtId="165" fontId="3" fillId="5" borderId="4" xfId="0" applyNumberFormat="1" applyFont="1" applyFill="1" applyBorder="1" applyAlignment="1">
      <alignment horizontal="center" vertical="top"/>
    </xf>
    <xf numFmtId="165" fontId="3" fillId="5" borderId="5" xfId="0" applyNumberFormat="1" applyFont="1" applyFill="1" applyBorder="1" applyAlignment="1">
      <alignment horizontal="center" vertical="top"/>
    </xf>
    <xf numFmtId="0" fontId="6" fillId="6" borderId="8" xfId="0" applyFont="1" applyFill="1" applyBorder="1" applyAlignment="1">
      <alignment horizontal="left" vertical="top"/>
    </xf>
    <xf numFmtId="165" fontId="2" fillId="5" borderId="3" xfId="0" applyNumberFormat="1" applyFont="1" applyFill="1" applyBorder="1" applyAlignment="1">
      <alignment horizontal="center" vertical="top"/>
    </xf>
    <xf numFmtId="165" fontId="2" fillId="5" borderId="5" xfId="0" applyNumberFormat="1" applyFont="1" applyFill="1" applyBorder="1" applyAlignment="1">
      <alignment horizontal="center" vertical="top"/>
    </xf>
    <xf numFmtId="165" fontId="3" fillId="5" borderId="3" xfId="0" applyNumberFormat="1" applyFont="1" applyFill="1" applyBorder="1" applyAlignment="1">
      <alignment horizontal="center" vertical="top"/>
    </xf>
    <xf numFmtId="3" fontId="11" fillId="4" borderId="0" xfId="0" applyNumberFormat="1" applyFont="1" applyFill="1" applyAlignment="1">
      <alignment horizontal="right" vertical="top"/>
    </xf>
    <xf numFmtId="3" fontId="7" fillId="4" borderId="0" xfId="0" applyNumberFormat="1" applyFont="1" applyFill="1" applyAlignment="1">
      <alignment horizontal="right" vertical="top"/>
    </xf>
    <xf numFmtId="0" fontId="10" fillId="0" borderId="0" xfId="0" applyFont="1" applyAlignment="1">
      <alignment horizontal="left" vertical="top"/>
    </xf>
    <xf numFmtId="0" fontId="6" fillId="6" borderId="0" xfId="0" applyFont="1" applyFill="1" applyAlignment="1">
      <alignment horizontal="left" vertical="top"/>
    </xf>
    <xf numFmtId="0" fontId="10" fillId="3" borderId="0" xfId="0" applyFont="1" applyFill="1" applyAlignment="1">
      <alignment horizontal="left" vertical="top"/>
    </xf>
    <xf numFmtId="9" fontId="10" fillId="3" borderId="0" xfId="0" applyNumberFormat="1" applyFont="1" applyFill="1" applyAlignment="1">
      <alignment horizontal="right" vertical="top"/>
    </xf>
    <xf numFmtId="1" fontId="10" fillId="3" borderId="0" xfId="0" applyNumberFormat="1" applyFont="1" applyFill="1" applyAlignment="1">
      <alignment horizontal="right" vertical="top"/>
    </xf>
    <xf numFmtId="3" fontId="10" fillId="3" borderId="0" xfId="0" applyNumberFormat="1" applyFont="1" applyFill="1" applyAlignment="1">
      <alignment horizontal="right" vertical="top"/>
    </xf>
    <xf numFmtId="3" fontId="10" fillId="5" borderId="0" xfId="0" applyNumberFormat="1" applyFont="1" applyFill="1" applyAlignment="1">
      <alignment horizontal="right" vertical="top"/>
    </xf>
    <xf numFmtId="166" fontId="12" fillId="0" borderId="0" xfId="0" applyNumberFormat="1" applyFont="1" applyAlignment="1">
      <alignment horizontal="left" vertical="top"/>
    </xf>
    <xf numFmtId="0" fontId="12" fillId="0" borderId="0" xfId="0" applyFont="1" applyAlignment="1">
      <alignment horizontal="left" vertical="top"/>
    </xf>
    <xf numFmtId="164" fontId="10" fillId="0" borderId="0" xfId="0" applyNumberFormat="1" applyFont="1" applyAlignment="1">
      <alignment horizontal="left" vertical="top"/>
    </xf>
    <xf numFmtId="0" fontId="6" fillId="3" borderId="0" xfId="0" applyFont="1" applyFill="1" applyAlignment="1">
      <alignment horizontal="left" vertical="top"/>
    </xf>
    <xf numFmtId="3" fontId="6" fillId="3" borderId="0" xfId="0" applyNumberFormat="1" applyFont="1" applyFill="1" applyAlignment="1">
      <alignment horizontal="right" vertical="top"/>
    </xf>
    <xf numFmtId="166" fontId="12" fillId="6" borderId="0" xfId="0" applyNumberFormat="1" applyFont="1" applyFill="1" applyAlignment="1">
      <alignment horizontal="left" vertical="top"/>
    </xf>
    <xf numFmtId="0" fontId="12" fillId="6" borderId="0" xfId="0" applyFont="1" applyFill="1" applyAlignment="1">
      <alignment horizontal="left" vertical="top"/>
    </xf>
    <xf numFmtId="0" fontId="10" fillId="6" borderId="0" xfId="0" applyFont="1" applyFill="1" applyAlignment="1">
      <alignment horizontal="left" vertical="top"/>
    </xf>
    <xf numFmtId="14" fontId="12" fillId="6" borderId="0" xfId="0" applyNumberFormat="1" applyFont="1" applyFill="1" applyAlignment="1">
      <alignment horizontal="left" vertical="top"/>
    </xf>
    <xf numFmtId="166" fontId="10" fillId="0" borderId="8" xfId="0" applyNumberFormat="1" applyFont="1" applyBorder="1" applyAlignment="1">
      <alignment horizontal="center" vertical="top"/>
    </xf>
    <xf numFmtId="165" fontId="12" fillId="5" borderId="10" xfId="0" applyNumberFormat="1" applyFont="1" applyFill="1" applyBorder="1" applyAlignment="1">
      <alignment horizontal="center" vertical="top"/>
    </xf>
    <xf numFmtId="165" fontId="15" fillId="5" borderId="10" xfId="0" applyNumberFormat="1" applyFont="1" applyFill="1" applyBorder="1" applyAlignment="1"/>
    <xf numFmtId="165" fontId="15" fillId="5" borderId="11" xfId="0" applyNumberFormat="1" applyFont="1" applyFill="1" applyBorder="1" applyAlignment="1"/>
    <xf numFmtId="0" fontId="9" fillId="6" borderId="0" xfId="0" applyFont="1" applyFill="1" applyAlignment="1"/>
    <xf numFmtId="1" fontId="9" fillId="3" borderId="0" xfId="0" applyNumberFormat="1" applyFont="1" applyFill="1" applyAlignment="1"/>
    <xf numFmtId="3" fontId="9" fillId="3" borderId="0" xfId="0" applyNumberFormat="1" applyFont="1" applyFill="1" applyAlignment="1"/>
    <xf numFmtId="3" fontId="13" fillId="4" borderId="0" xfId="0" applyNumberFormat="1" applyFont="1" applyFill="1" applyAlignment="1">
      <alignment horizontal="right" vertical="top"/>
    </xf>
    <xf numFmtId="3" fontId="9" fillId="5" borderId="0" xfId="0" applyNumberFormat="1" applyFont="1" applyFill="1" applyAlignment="1"/>
    <xf numFmtId="165" fontId="9" fillId="5" borderId="10" xfId="0" applyNumberFormat="1" applyFont="1" applyFill="1" applyBorder="1" applyAlignment="1"/>
    <xf numFmtId="165" fontId="14" fillId="5" borderId="10" xfId="0" applyNumberFormat="1" applyFont="1" applyFill="1" applyBorder="1" applyAlignment="1"/>
    <xf numFmtId="165" fontId="3" fillId="5" borderId="10" xfId="0" applyNumberFormat="1" applyFont="1" applyFill="1" applyBorder="1" applyAlignment="1">
      <alignment horizontal="center" vertical="top"/>
    </xf>
    <xf numFmtId="165" fontId="2" fillId="5" borderId="11" xfId="0" applyNumberFormat="1" applyFont="1" applyFill="1" applyBorder="1" applyAlignment="1">
      <alignment horizontal="center" vertical="top"/>
    </xf>
    <xf numFmtId="0" fontId="10" fillId="6" borderId="0" xfId="0" applyFont="1" applyFill="1" applyAlignment="1"/>
    <xf numFmtId="165" fontId="12" fillId="5" borderId="11" xfId="0" applyNumberFormat="1" applyFont="1" applyFill="1" applyBorder="1" applyAlignment="1">
      <alignment horizontal="center" vertical="top"/>
    </xf>
    <xf numFmtId="165" fontId="9" fillId="5" borderId="4" xfId="0" applyNumberFormat="1" applyFont="1" applyFill="1" applyBorder="1" applyAlignment="1"/>
    <xf numFmtId="165" fontId="10" fillId="5" borderId="10" xfId="0" applyNumberFormat="1" applyFont="1" applyFill="1" applyBorder="1" applyAlignment="1"/>
    <xf numFmtId="0" fontId="10" fillId="6" borderId="8" xfId="0" applyFont="1" applyFill="1" applyBorder="1" applyAlignment="1"/>
    <xf numFmtId="165" fontId="9" fillId="5" borderId="3" xfId="0" applyNumberFormat="1" applyFont="1" applyFill="1" applyBorder="1" applyAlignment="1"/>
    <xf numFmtId="3" fontId="32" fillId="39" borderId="7" xfId="0" applyNumberFormat="1" applyFont="1" applyFill="1" applyBorder="1" applyAlignment="1">
      <alignment horizontal="center" wrapText="1"/>
    </xf>
    <xf numFmtId="165" fontId="15" fillId="5" borderId="5" xfId="0" applyNumberFormat="1" applyFont="1" applyFill="1" applyBorder="1" applyAlignment="1"/>
    <xf numFmtId="165" fontId="14" fillId="5" borderId="4" xfId="0" applyNumberFormat="1" applyFont="1" applyFill="1" applyBorder="1" applyAlignment="1"/>
    <xf numFmtId="164" fontId="9" fillId="0" borderId="0" xfId="0" applyNumberFormat="1" applyFont="1" applyAlignment="1"/>
    <xf numFmtId="165" fontId="9" fillId="5" borderId="11" xfId="0" applyNumberFormat="1" applyFont="1" applyFill="1" applyBorder="1" applyAlignment="1"/>
    <xf numFmtId="165" fontId="2" fillId="5" borderId="11" xfId="0" applyNumberFormat="1" applyFont="1" applyFill="1" applyBorder="1" applyAlignment="1"/>
    <xf numFmtId="165" fontId="8" fillId="5" borderId="10" xfId="0" applyNumberFormat="1" applyFont="1" applyFill="1" applyBorder="1" applyAlignment="1"/>
    <xf numFmtId="3" fontId="10" fillId="7" borderId="0" xfId="0" applyNumberFormat="1" applyFont="1" applyFill="1" applyAlignment="1">
      <alignment horizontal="right" vertical="top"/>
    </xf>
    <xf numFmtId="165" fontId="12" fillId="5" borderId="10" xfId="0" applyNumberFormat="1" applyFont="1" applyFill="1" applyBorder="1" applyAlignment="1"/>
    <xf numFmtId="1" fontId="10" fillId="7" borderId="0" xfId="0" applyNumberFormat="1" applyFont="1" applyFill="1" applyAlignment="1">
      <alignment horizontal="right" vertical="top"/>
    </xf>
    <xf numFmtId="3" fontId="10" fillId="3" borderId="0" xfId="0" applyNumberFormat="1" applyFont="1" applyFill="1" applyAlignment="1"/>
    <xf numFmtId="164" fontId="10" fillId="6" borderId="0" xfId="0" applyNumberFormat="1" applyFont="1" applyFill="1" applyAlignment="1"/>
    <xf numFmtId="0" fontId="9" fillId="0" borderId="0" xfId="0" applyFont="1" applyAlignment="1"/>
    <xf numFmtId="165" fontId="9" fillId="5" borderId="5" xfId="0" applyNumberFormat="1" applyFont="1" applyFill="1" applyBorder="1" applyAlignment="1"/>
    <xf numFmtId="165" fontId="15" fillId="5" borderId="4" xfId="0" applyNumberFormat="1" applyFont="1" applyFill="1" applyBorder="1" applyAlignment="1"/>
    <xf numFmtId="3" fontId="10" fillId="5" borderId="0" xfId="0" applyNumberFormat="1" applyFont="1" applyFill="1" applyAlignment="1"/>
  </cellXfs>
  <cellStyles count="75">
    <cellStyle name="20 % - Accent1" xfId="18" builtinId="30" customBuiltin="1"/>
    <cellStyle name="20 % - Accent2" xfId="22" builtinId="34" customBuiltin="1"/>
    <cellStyle name="20 % - Accent3" xfId="26" builtinId="38" customBuiltin="1"/>
    <cellStyle name="20 % - Accent4" xfId="30" builtinId="42" customBuiltin="1"/>
    <cellStyle name="20 % - Accent5" xfId="34" builtinId="46" customBuiltin="1"/>
    <cellStyle name="20 % - Accent6" xfId="38" builtinId="50" customBuiltin="1"/>
    <cellStyle name="40 % - Accent1" xfId="19" builtinId="31" customBuiltin="1"/>
    <cellStyle name="40 % - Accent2" xfId="23" builtinId="35" customBuiltin="1"/>
    <cellStyle name="40 % - Accent3" xfId="27" builtinId="39" customBuiltin="1"/>
    <cellStyle name="40 % - Accent4" xfId="31" builtinId="43" customBuiltin="1"/>
    <cellStyle name="40 % - Accent5" xfId="35" builtinId="47" customBuiltin="1"/>
    <cellStyle name="40 % - Accent6" xfId="39" builtinId="51" customBuiltin="1"/>
    <cellStyle name="60 % - Accent1" xfId="20" builtinId="32" customBuiltin="1"/>
    <cellStyle name="60 % - Accent2" xfId="24" builtinId="36" customBuiltin="1"/>
    <cellStyle name="60 % - Accent3" xfId="28" builtinId="40" customBuiltin="1"/>
    <cellStyle name="60 % - Accent4" xfId="32" builtinId="44" customBuiltin="1"/>
    <cellStyle name="60 % - Accent5" xfId="36" builtinId="48" customBuiltin="1"/>
    <cellStyle name="60 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a" xfId="49"/>
    <cellStyle name="Comma [0]" xfId="50"/>
    <cellStyle name="Comma[0]" xfId="51"/>
    <cellStyle name="Commentaire 2" xfId="47"/>
    <cellStyle name="Currency" xfId="52"/>
    <cellStyle name="Currency [0]" xfId="53"/>
    <cellStyle name="Currency[0]" xfId="54"/>
    <cellStyle name="Entrée" xfId="9" builtinId="20" customBuiltin="1"/>
    <cellStyle name="Euro" xfId="55"/>
    <cellStyle name="Insatisfaisant" xfId="7" builtinId="27" customBuiltin="1"/>
    <cellStyle name="Milliers 2" xfId="44"/>
    <cellStyle name="Monétaire 2" xfId="56"/>
    <cellStyle name="Monétaire 3" xfId="57"/>
    <cellStyle name="Monétaire 3 2" xfId="58"/>
    <cellStyle name="Monétaire 4" xfId="42"/>
    <cellStyle name="Neutre" xfId="8" builtinId="28" customBuiltin="1"/>
    <cellStyle name="Normal" xfId="0" builtinId="0"/>
    <cellStyle name="Normal 10" xfId="59"/>
    <cellStyle name="Normal 11" xfId="60"/>
    <cellStyle name="Normal 12" xfId="41"/>
    <cellStyle name="Normal 2" xfId="45"/>
    <cellStyle name="Normal 2 2" xfId="61"/>
    <cellStyle name="Normal 3" xfId="48"/>
    <cellStyle name="Normal 3 2" xfId="62"/>
    <cellStyle name="Normal 3 3" xfId="63"/>
    <cellStyle name="Normal 4" xfId="46"/>
    <cellStyle name="Normal 4 2" xfId="64"/>
    <cellStyle name="Normal 5" xfId="65"/>
    <cellStyle name="Normal 5 2" xfId="66"/>
    <cellStyle name="Normal 6" xfId="67"/>
    <cellStyle name="Normal 7" xfId="68"/>
    <cellStyle name="Normal 8" xfId="69"/>
    <cellStyle name="Normal 9" xfId="70"/>
    <cellStyle name="Normal 9 2" xfId="71"/>
    <cellStyle name="Percent" xfId="72"/>
    <cellStyle name="Pourcentage 2" xfId="73"/>
    <cellStyle name="Pourcentage 3" xfId="74"/>
    <cellStyle name="Pourcentage 4" xfId="43"/>
    <cellStyle name="Satisfaisant" xfId="6" builtinId="26" customBuiltin="1"/>
    <cellStyle name="Sortie" xfId="10" builtinId="21" customBuiltin="1"/>
    <cellStyle name="Texte explicatif" xfId="15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6" builtinId="25" customBuiltin="1"/>
    <cellStyle name="Vérification" xfId="13" builtinId="23" customBuiltin="1"/>
  </cellStyles>
  <dxfs count="69"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4A86E8"/>
      </font>
      <fill>
        <patternFill patternType="none"/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4A86E8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4A86E8"/>
      </font>
      <fill>
        <patternFill patternType="none"/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eaveFollow\sources\BT%20-%20Pipe%20&amp;%20Staffing%2020150710%20v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#REF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be\Downloads\BT%20-%20Pilotage%202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wTo"/>
      <sheetName val="Pipe"/>
      <sheetName val="Staffing"/>
      <sheetName val="CommentairesJobs"/>
      <sheetName val="CohérenceJobs"/>
      <sheetName val="AnalyseJobs"/>
      <sheetName val="AnalyseComptes"/>
      <sheetName val="CohérenceHisto"/>
      <sheetName val="Clotures"/>
      <sheetName val="Indicateurs"/>
      <sheetName val="Paramètres"/>
      <sheetName val="Tcd Pipe"/>
      <sheetName val="PipeStatusChange"/>
    </sheetNames>
    <sheetDataSet>
      <sheetData sheetId="0" refreshError="1"/>
      <sheetData sheetId="1" refreshError="1"/>
      <sheetData sheetId="2" refreshError="1"/>
      <sheetData sheetId="3" refreshError="1"/>
      <sheetData sheetId="4">
        <row r="3">
          <cell r="J3">
            <v>955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wTo"/>
      <sheetName val="Pipe"/>
      <sheetName val="Staffing"/>
      <sheetName val="CommentairesJobs"/>
      <sheetName val="CohérenceJobs"/>
      <sheetName val="AnalyseJobs"/>
      <sheetName val="AnalyseComptes"/>
      <sheetName val="CohérenceHisto"/>
      <sheetName val="Clotures"/>
      <sheetName val="Indicateurs"/>
      <sheetName val="Paramètres"/>
      <sheetName val="Tcd Pipe"/>
      <sheetName val="PipeStatusChange"/>
      <sheetName val="ConsoGroupe"/>
    </sheetNames>
    <sheetDataSet>
      <sheetData sheetId="0"/>
      <sheetData sheetId="1">
        <row r="2">
          <cell r="D2">
            <v>9820.8559999999998</v>
          </cell>
        </row>
      </sheetData>
      <sheetData sheetId="2">
        <row r="5">
          <cell r="E5">
            <v>9743.8649999999998</v>
          </cell>
        </row>
      </sheetData>
      <sheetData sheetId="3"/>
      <sheetData sheetId="4">
        <row r="3">
          <cell r="J3">
            <v>955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1"/>
  <dimension ref="A1:AC360"/>
  <sheetViews>
    <sheetView tabSelected="1" topLeftCell="M1" zoomScale="85" zoomScaleNormal="85" workbookViewId="0">
      <selection activeCell="M1" sqref="A1:XFD1"/>
    </sheetView>
  </sheetViews>
  <sheetFormatPr baseColWidth="10" defaultRowHeight="15.75" x14ac:dyDescent="0.25"/>
  <sheetData>
    <row r="1" spans="1:29" ht="4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308</v>
      </c>
      <c r="F1" s="3" t="s">
        <v>309</v>
      </c>
      <c r="G1" s="4" t="s">
        <v>310</v>
      </c>
      <c r="H1" s="60" t="s">
        <v>574</v>
      </c>
      <c r="I1" s="3" t="s">
        <v>4</v>
      </c>
      <c r="J1" s="5" t="s">
        <v>5</v>
      </c>
      <c r="K1" s="2" t="s">
        <v>6</v>
      </c>
      <c r="L1" s="2" t="s">
        <v>7</v>
      </c>
      <c r="M1" s="2" t="s">
        <v>311</v>
      </c>
      <c r="N1" s="2" t="s">
        <v>312</v>
      </c>
      <c r="O1" s="2" t="s">
        <v>8</v>
      </c>
      <c r="P1" s="3" t="s">
        <v>313</v>
      </c>
      <c r="Q1" s="2" t="s">
        <v>9</v>
      </c>
      <c r="R1" s="6" t="s">
        <v>197</v>
      </c>
      <c r="S1" s="6" t="s">
        <v>10</v>
      </c>
      <c r="T1" s="7" t="s">
        <v>11</v>
      </c>
      <c r="U1" s="3" t="s">
        <v>314</v>
      </c>
      <c r="V1" s="3" t="s">
        <v>198</v>
      </c>
      <c r="W1" s="2" t="s">
        <v>12</v>
      </c>
      <c r="X1" s="3" t="s">
        <v>13</v>
      </c>
      <c r="Y1" s="8" t="s">
        <v>315</v>
      </c>
      <c r="Z1" s="8" t="s">
        <v>316</v>
      </c>
      <c r="AA1" s="8" t="s">
        <v>317</v>
      </c>
      <c r="AB1" s="8" t="s">
        <v>318</v>
      </c>
      <c r="AC1" s="8" t="s">
        <v>319</v>
      </c>
    </row>
    <row r="2" spans="1:29" x14ac:dyDescent="0.25">
      <c r="A2" s="13">
        <v>42208</v>
      </c>
      <c r="B2" s="25" t="s">
        <v>14</v>
      </c>
      <c r="C2" s="25" t="s">
        <v>453</v>
      </c>
      <c r="D2" s="25" t="s">
        <v>15</v>
      </c>
      <c r="E2" s="25" t="s">
        <v>16</v>
      </c>
      <c r="F2" s="27" t="s">
        <v>577</v>
      </c>
      <c r="G2" s="28">
        <v>0</v>
      </c>
      <c r="H2" s="39" t="s">
        <v>576</v>
      </c>
      <c r="I2" s="34"/>
      <c r="J2" s="29">
        <v>50</v>
      </c>
      <c r="K2" s="30"/>
      <c r="L2" s="30"/>
      <c r="M2" s="30"/>
      <c r="N2" s="23">
        <f t="shared" ref="N2:N182" si="0">SUM(J2:M2)</f>
        <v>50</v>
      </c>
      <c r="O2" s="24">
        <f t="shared" ref="O2:O8" si="1">IF(F2&lt;"5",J2*G2,0)</f>
        <v>0</v>
      </c>
      <c r="P2" s="31">
        <v>0</v>
      </c>
      <c r="Q2" s="31"/>
      <c r="R2" s="32">
        <v>42005</v>
      </c>
      <c r="S2" s="32">
        <v>42005</v>
      </c>
      <c r="T2" s="33"/>
      <c r="U2" s="25" t="s">
        <v>18</v>
      </c>
      <c r="V2" s="25"/>
      <c r="W2" s="25" t="s">
        <v>19</v>
      </c>
      <c r="X2" s="25" t="s">
        <v>14</v>
      </c>
      <c r="Y2" s="10"/>
      <c r="Z2" s="11">
        <v>42191</v>
      </c>
      <c r="AA2" s="11">
        <v>42137</v>
      </c>
      <c r="AB2" s="11"/>
      <c r="AC2" s="21">
        <v>42200</v>
      </c>
    </row>
    <row r="3" spans="1:29" x14ac:dyDescent="0.25">
      <c r="A3" s="13">
        <v>42208</v>
      </c>
      <c r="B3" s="25" t="s">
        <v>14</v>
      </c>
      <c r="C3" s="25" t="s">
        <v>456</v>
      </c>
      <c r="D3" s="25" t="s">
        <v>15</v>
      </c>
      <c r="E3" s="25" t="s">
        <v>16</v>
      </c>
      <c r="F3" s="27" t="s">
        <v>578</v>
      </c>
      <c r="G3" s="28">
        <v>0.6</v>
      </c>
      <c r="H3" s="39" t="s">
        <v>576</v>
      </c>
      <c r="I3" s="34"/>
      <c r="J3" s="29">
        <v>20</v>
      </c>
      <c r="K3" s="30"/>
      <c r="L3" s="30"/>
      <c r="M3" s="30"/>
      <c r="N3" s="23">
        <f t="shared" si="0"/>
        <v>20</v>
      </c>
      <c r="O3" s="24">
        <f t="shared" si="1"/>
        <v>12</v>
      </c>
      <c r="P3" s="31">
        <v>0</v>
      </c>
      <c r="Q3" s="31"/>
      <c r="R3" s="32">
        <v>42005</v>
      </c>
      <c r="S3" s="32">
        <v>42005</v>
      </c>
      <c r="T3" s="33"/>
      <c r="U3" s="25" t="s">
        <v>18</v>
      </c>
      <c r="V3" s="25"/>
      <c r="W3" s="25" t="s">
        <v>19</v>
      </c>
      <c r="X3" s="25" t="s">
        <v>14</v>
      </c>
      <c r="Y3" s="20">
        <v>42208</v>
      </c>
      <c r="Z3" s="16">
        <v>42208</v>
      </c>
      <c r="AA3" s="16">
        <v>42191</v>
      </c>
      <c r="AB3" s="17"/>
      <c r="AC3" s="12"/>
    </row>
    <row r="4" spans="1:29" x14ac:dyDescent="0.25">
      <c r="A4" s="13">
        <v>42254</v>
      </c>
      <c r="B4" s="14" t="s">
        <v>14</v>
      </c>
      <c r="C4" s="25" t="s">
        <v>517</v>
      </c>
      <c r="D4" s="25" t="s">
        <v>15</v>
      </c>
      <c r="E4" s="25" t="s">
        <v>16</v>
      </c>
      <c r="F4" s="27" t="s">
        <v>24</v>
      </c>
      <c r="G4" s="28">
        <v>0</v>
      </c>
      <c r="H4" s="39" t="s">
        <v>576</v>
      </c>
      <c r="I4" s="34"/>
      <c r="J4" s="29">
        <v>50</v>
      </c>
      <c r="K4" s="30"/>
      <c r="L4" s="30"/>
      <c r="M4" s="30"/>
      <c r="N4" s="23">
        <f t="shared" si="0"/>
        <v>50</v>
      </c>
      <c r="O4" s="24">
        <f t="shared" si="1"/>
        <v>0</v>
      </c>
      <c r="P4" s="31">
        <v>0</v>
      </c>
      <c r="Q4" s="31"/>
      <c r="R4" s="32">
        <v>42005</v>
      </c>
      <c r="S4" s="32">
        <v>42005</v>
      </c>
      <c r="T4" s="33"/>
      <c r="U4" s="25" t="s">
        <v>18</v>
      </c>
      <c r="V4" s="25"/>
      <c r="W4" s="25" t="s">
        <v>19</v>
      </c>
      <c r="X4" s="25" t="s">
        <v>14</v>
      </c>
      <c r="Y4" s="10"/>
      <c r="Z4" s="11">
        <v>42170</v>
      </c>
      <c r="AA4" s="11"/>
      <c r="AB4" s="11"/>
      <c r="AC4" s="21">
        <v>42254</v>
      </c>
    </row>
    <row r="5" spans="1:29" x14ac:dyDescent="0.25">
      <c r="A5" s="13">
        <v>42170</v>
      </c>
      <c r="B5" s="14" t="s">
        <v>14</v>
      </c>
      <c r="C5" s="25" t="s">
        <v>487</v>
      </c>
      <c r="D5" s="25" t="s">
        <v>15</v>
      </c>
      <c r="E5" s="25" t="s">
        <v>16</v>
      </c>
      <c r="F5" s="27" t="s">
        <v>577</v>
      </c>
      <c r="G5" s="28">
        <v>0</v>
      </c>
      <c r="H5" s="39" t="s">
        <v>576</v>
      </c>
      <c r="I5" s="34"/>
      <c r="J5" s="29">
        <v>57</v>
      </c>
      <c r="K5" s="30"/>
      <c r="L5" s="30"/>
      <c r="M5" s="30"/>
      <c r="N5" s="23">
        <f t="shared" si="0"/>
        <v>57</v>
      </c>
      <c r="O5" s="24">
        <f t="shared" si="1"/>
        <v>0</v>
      </c>
      <c r="P5" s="31">
        <v>0</v>
      </c>
      <c r="Q5" s="31"/>
      <c r="R5" s="32">
        <v>42005</v>
      </c>
      <c r="S5" s="32">
        <v>42005</v>
      </c>
      <c r="T5" s="33"/>
      <c r="U5" s="25" t="s">
        <v>18</v>
      </c>
      <c r="V5" s="25"/>
      <c r="W5" s="25" t="s">
        <v>19</v>
      </c>
      <c r="X5" s="25" t="s">
        <v>14</v>
      </c>
      <c r="Y5" s="10"/>
      <c r="Z5" s="11"/>
      <c r="AA5" s="11">
        <v>42150</v>
      </c>
      <c r="AB5" s="11"/>
      <c r="AC5" s="12">
        <v>42170</v>
      </c>
    </row>
    <row r="6" spans="1:29" x14ac:dyDescent="0.25">
      <c r="A6" s="13">
        <v>42201</v>
      </c>
      <c r="B6" s="14" t="s">
        <v>14</v>
      </c>
      <c r="C6" s="25" t="s">
        <v>518</v>
      </c>
      <c r="D6" s="25" t="s">
        <v>15</v>
      </c>
      <c r="E6" s="25" t="s">
        <v>16</v>
      </c>
      <c r="F6" s="27" t="s">
        <v>577</v>
      </c>
      <c r="G6" s="28">
        <v>0</v>
      </c>
      <c r="H6" s="39" t="s">
        <v>576</v>
      </c>
      <c r="I6" s="34"/>
      <c r="J6" s="29">
        <v>50</v>
      </c>
      <c r="K6" s="30"/>
      <c r="L6" s="30"/>
      <c r="M6" s="30"/>
      <c r="N6" s="23">
        <f t="shared" si="0"/>
        <v>50</v>
      </c>
      <c r="O6" s="24">
        <f t="shared" si="1"/>
        <v>0</v>
      </c>
      <c r="P6" s="31">
        <v>0</v>
      </c>
      <c r="Q6" s="31"/>
      <c r="R6" s="32">
        <v>42005</v>
      </c>
      <c r="S6" s="32">
        <v>42005</v>
      </c>
      <c r="T6" s="33"/>
      <c r="U6" s="25" t="s">
        <v>18</v>
      </c>
      <c r="V6" s="25"/>
      <c r="W6" s="25" t="s">
        <v>19</v>
      </c>
      <c r="X6" s="25" t="s">
        <v>14</v>
      </c>
      <c r="Y6" s="10"/>
      <c r="Z6" s="11">
        <v>42170</v>
      </c>
      <c r="AA6" s="11">
        <v>42191</v>
      </c>
      <c r="AB6" s="11"/>
      <c r="AC6" s="21">
        <v>42201</v>
      </c>
    </row>
    <row r="7" spans="1:29" x14ac:dyDescent="0.25">
      <c r="A7" s="13">
        <v>42208</v>
      </c>
      <c r="B7" s="14" t="s">
        <v>14</v>
      </c>
      <c r="C7" s="25" t="s">
        <v>454</v>
      </c>
      <c r="D7" s="25" t="s">
        <v>15</v>
      </c>
      <c r="E7" s="25" t="s">
        <v>16</v>
      </c>
      <c r="F7" s="27" t="s">
        <v>218</v>
      </c>
      <c r="G7" s="28">
        <v>0</v>
      </c>
      <c r="H7" s="39" t="s">
        <v>576</v>
      </c>
      <c r="I7" s="34"/>
      <c r="J7" s="29">
        <v>30</v>
      </c>
      <c r="K7" s="30"/>
      <c r="L7" s="30"/>
      <c r="M7" s="30"/>
      <c r="N7" s="23">
        <f t="shared" si="0"/>
        <v>30</v>
      </c>
      <c r="O7" s="24">
        <f t="shared" si="1"/>
        <v>0</v>
      </c>
      <c r="P7" s="31">
        <v>0</v>
      </c>
      <c r="Q7" s="31"/>
      <c r="R7" s="32">
        <v>42005</v>
      </c>
      <c r="S7" s="32">
        <v>42005</v>
      </c>
      <c r="T7" s="33"/>
      <c r="U7" s="25" t="s">
        <v>18</v>
      </c>
      <c r="V7" s="25"/>
      <c r="W7" s="25" t="s">
        <v>19</v>
      </c>
      <c r="X7" s="25" t="s">
        <v>14</v>
      </c>
      <c r="Y7" s="10"/>
      <c r="Z7" s="11">
        <v>42121</v>
      </c>
      <c r="AA7" s="11"/>
      <c r="AB7" s="11"/>
      <c r="AC7" s="12">
        <v>42137</v>
      </c>
    </row>
    <row r="8" spans="1:29" x14ac:dyDescent="0.25">
      <c r="A8" s="13">
        <v>42208</v>
      </c>
      <c r="B8" s="14" t="s">
        <v>14</v>
      </c>
      <c r="C8" s="25" t="s">
        <v>455</v>
      </c>
      <c r="D8" s="25" t="s">
        <v>15</v>
      </c>
      <c r="E8" s="25" t="s">
        <v>16</v>
      </c>
      <c r="F8" s="27" t="s">
        <v>577</v>
      </c>
      <c r="G8" s="28">
        <v>0</v>
      </c>
      <c r="H8" s="39" t="s">
        <v>576</v>
      </c>
      <c r="I8" s="34"/>
      <c r="J8" s="29">
        <v>100</v>
      </c>
      <c r="K8" s="30"/>
      <c r="L8" s="30"/>
      <c r="M8" s="30"/>
      <c r="N8" s="23">
        <f t="shared" si="0"/>
        <v>100</v>
      </c>
      <c r="O8" s="24">
        <f t="shared" si="1"/>
        <v>0</v>
      </c>
      <c r="P8" s="31">
        <v>0</v>
      </c>
      <c r="Q8" s="31"/>
      <c r="R8" s="32">
        <v>42005</v>
      </c>
      <c r="S8" s="32">
        <v>42005</v>
      </c>
      <c r="T8" s="33"/>
      <c r="U8" s="25" t="s">
        <v>18</v>
      </c>
      <c r="V8" s="25"/>
      <c r="W8" s="25" t="s">
        <v>19</v>
      </c>
      <c r="X8" s="25" t="s">
        <v>14</v>
      </c>
      <c r="Y8" s="10"/>
      <c r="Z8" s="11">
        <v>42128</v>
      </c>
      <c r="AA8" s="11"/>
      <c r="AB8" s="11"/>
      <c r="AC8" s="12">
        <v>42137</v>
      </c>
    </row>
    <row r="9" spans="1:29" x14ac:dyDescent="0.25">
      <c r="A9" s="13">
        <v>42208</v>
      </c>
      <c r="B9" s="14" t="s">
        <v>14</v>
      </c>
      <c r="C9" s="25" t="s">
        <v>320</v>
      </c>
      <c r="D9" s="25" t="s">
        <v>15</v>
      </c>
      <c r="E9" s="25" t="s">
        <v>16</v>
      </c>
      <c r="F9" s="27" t="s">
        <v>24</v>
      </c>
      <c r="G9" s="28">
        <v>0</v>
      </c>
      <c r="H9" s="39" t="s">
        <v>576</v>
      </c>
      <c r="I9" s="34"/>
      <c r="J9" s="29">
        <v>15</v>
      </c>
      <c r="K9" s="30"/>
      <c r="L9" s="30"/>
      <c r="M9" s="30"/>
      <c r="N9" s="23">
        <f t="shared" si="0"/>
        <v>15</v>
      </c>
      <c r="O9" s="24">
        <f t="shared" ref="O9:O15" si="2">IF(F9&lt;"5",G9*J9,0)</f>
        <v>0</v>
      </c>
      <c r="P9" s="31"/>
      <c r="Q9" s="31"/>
      <c r="R9" s="32">
        <v>42095</v>
      </c>
      <c r="S9" s="32">
        <v>42124</v>
      </c>
      <c r="T9" s="33"/>
      <c r="U9" s="25" t="s">
        <v>18</v>
      </c>
      <c r="V9" s="25"/>
      <c r="W9" s="25" t="s">
        <v>19</v>
      </c>
      <c r="X9" s="25" t="s">
        <v>14</v>
      </c>
      <c r="Y9" s="10"/>
      <c r="Z9" s="11">
        <v>42050</v>
      </c>
      <c r="AA9" s="11">
        <v>41876</v>
      </c>
      <c r="AB9" s="11"/>
      <c r="AC9" s="12">
        <v>42115</v>
      </c>
    </row>
    <row r="10" spans="1:29" x14ac:dyDescent="0.25">
      <c r="A10" s="13">
        <v>42208</v>
      </c>
      <c r="B10" s="14" t="s">
        <v>14</v>
      </c>
      <c r="C10" s="25" t="s">
        <v>134</v>
      </c>
      <c r="D10" s="25" t="s">
        <v>15</v>
      </c>
      <c r="E10" s="25" t="s">
        <v>16</v>
      </c>
      <c r="F10" s="27" t="s">
        <v>218</v>
      </c>
      <c r="G10" s="28">
        <v>0</v>
      </c>
      <c r="H10" s="39" t="s">
        <v>576</v>
      </c>
      <c r="I10" s="34"/>
      <c r="J10" s="29">
        <v>100</v>
      </c>
      <c r="K10" s="30"/>
      <c r="L10" s="30"/>
      <c r="M10" s="30"/>
      <c r="N10" s="23">
        <f t="shared" si="0"/>
        <v>100</v>
      </c>
      <c r="O10" s="24">
        <f t="shared" si="2"/>
        <v>0</v>
      </c>
      <c r="P10" s="31">
        <v>10</v>
      </c>
      <c r="Q10" s="31"/>
      <c r="R10" s="32">
        <v>41974</v>
      </c>
      <c r="S10" s="32">
        <v>42186</v>
      </c>
      <c r="T10" s="33"/>
      <c r="U10" s="25" t="s">
        <v>18</v>
      </c>
      <c r="V10" s="25"/>
      <c r="W10" s="25" t="s">
        <v>19</v>
      </c>
      <c r="X10" s="25" t="s">
        <v>14</v>
      </c>
      <c r="Y10" s="10"/>
      <c r="Z10" s="11"/>
      <c r="AA10" s="11"/>
      <c r="AB10" s="11"/>
      <c r="AC10" s="12">
        <v>42034</v>
      </c>
    </row>
    <row r="11" spans="1:29" x14ac:dyDescent="0.25">
      <c r="A11" s="13">
        <v>42208</v>
      </c>
      <c r="B11" s="14" t="s">
        <v>14</v>
      </c>
      <c r="C11" s="25" t="s">
        <v>199</v>
      </c>
      <c r="D11" s="25" t="s">
        <v>15</v>
      </c>
      <c r="E11" s="25" t="s">
        <v>16</v>
      </c>
      <c r="F11" s="27" t="s">
        <v>577</v>
      </c>
      <c r="G11" s="28">
        <v>0</v>
      </c>
      <c r="H11" s="39" t="s">
        <v>576</v>
      </c>
      <c r="I11" s="34"/>
      <c r="J11" s="29">
        <v>65</v>
      </c>
      <c r="K11" s="30"/>
      <c r="L11" s="30"/>
      <c r="M11" s="30"/>
      <c r="N11" s="23">
        <f t="shared" si="0"/>
        <v>65</v>
      </c>
      <c r="O11" s="24">
        <f t="shared" si="2"/>
        <v>0</v>
      </c>
      <c r="P11" s="31">
        <v>0</v>
      </c>
      <c r="Q11" s="31"/>
      <c r="R11" s="32">
        <v>42050</v>
      </c>
      <c r="S11" s="32">
        <v>42170</v>
      </c>
      <c r="T11" s="33"/>
      <c r="U11" s="25" t="s">
        <v>18</v>
      </c>
      <c r="V11" s="25"/>
      <c r="W11" s="25" t="s">
        <v>19</v>
      </c>
      <c r="X11" s="25" t="s">
        <v>14</v>
      </c>
      <c r="Y11" s="10"/>
      <c r="Z11" s="11"/>
      <c r="AA11" s="11">
        <v>42016</v>
      </c>
      <c r="AB11" s="11"/>
      <c r="AC11" s="12">
        <v>42034</v>
      </c>
    </row>
    <row r="12" spans="1:29" x14ac:dyDescent="0.25">
      <c r="A12" s="13">
        <v>42254</v>
      </c>
      <c r="B12" s="58" t="s">
        <v>14</v>
      </c>
      <c r="C12" s="25" t="s">
        <v>612</v>
      </c>
      <c r="D12" s="39" t="s">
        <v>15</v>
      </c>
      <c r="E12" s="45" t="s">
        <v>16</v>
      </c>
      <c r="F12" s="27" t="s">
        <v>578</v>
      </c>
      <c r="G12" s="28">
        <v>0.6</v>
      </c>
      <c r="H12" s="45" t="s">
        <v>576</v>
      </c>
      <c r="I12" s="45" t="s">
        <v>613</v>
      </c>
      <c r="J12" s="46">
        <v>52.5</v>
      </c>
      <c r="K12" s="47"/>
      <c r="L12" s="47"/>
      <c r="M12" s="47"/>
      <c r="N12" s="23">
        <f t="shared" si="0"/>
        <v>52.5</v>
      </c>
      <c r="O12" s="24">
        <f t="shared" si="2"/>
        <v>31.5</v>
      </c>
      <c r="P12" s="31">
        <v>0</v>
      </c>
      <c r="Q12" s="49"/>
      <c r="R12" s="37">
        <v>42254</v>
      </c>
      <c r="S12" s="37">
        <v>42338</v>
      </c>
      <c r="T12" s="45"/>
      <c r="U12" s="45" t="s">
        <v>18</v>
      </c>
      <c r="V12" s="45"/>
      <c r="W12" s="45" t="s">
        <v>19</v>
      </c>
      <c r="X12" s="45" t="s">
        <v>14</v>
      </c>
      <c r="Y12" s="59"/>
      <c r="Z12" s="11">
        <v>42240</v>
      </c>
      <c r="AA12" s="11">
        <v>42240</v>
      </c>
      <c r="AB12" s="74"/>
      <c r="AC12" s="73"/>
    </row>
    <row r="13" spans="1:29" x14ac:dyDescent="0.25">
      <c r="A13" s="13">
        <v>42240</v>
      </c>
      <c r="B13" s="58" t="s">
        <v>14</v>
      </c>
      <c r="C13" s="25" t="s">
        <v>614</v>
      </c>
      <c r="D13" s="39" t="s">
        <v>15</v>
      </c>
      <c r="E13" s="45" t="s">
        <v>16</v>
      </c>
      <c r="F13" s="27" t="s">
        <v>579</v>
      </c>
      <c r="G13" s="28">
        <v>0.4</v>
      </c>
      <c r="H13" s="39" t="s">
        <v>575</v>
      </c>
      <c r="I13" s="34" t="s">
        <v>452</v>
      </c>
      <c r="J13" s="46">
        <v>46.6</v>
      </c>
      <c r="K13" s="47"/>
      <c r="L13" s="47"/>
      <c r="M13" s="47"/>
      <c r="N13" s="23">
        <f t="shared" si="0"/>
        <v>46.6</v>
      </c>
      <c r="O13" s="24">
        <f t="shared" si="2"/>
        <v>18.64</v>
      </c>
      <c r="P13" s="31">
        <v>0</v>
      </c>
      <c r="Q13" s="49"/>
      <c r="R13" s="37">
        <v>42278</v>
      </c>
      <c r="S13" s="37">
        <v>42369</v>
      </c>
      <c r="T13" s="45"/>
      <c r="U13" s="45" t="s">
        <v>18</v>
      </c>
      <c r="V13" s="45"/>
      <c r="W13" s="45" t="s">
        <v>19</v>
      </c>
      <c r="X13" s="45" t="s">
        <v>14</v>
      </c>
      <c r="Y13" s="59"/>
      <c r="Z13" s="11">
        <v>42240</v>
      </c>
      <c r="AA13" s="74"/>
      <c r="AB13" s="74"/>
      <c r="AC13" s="73"/>
    </row>
    <row r="14" spans="1:29" x14ac:dyDescent="0.25">
      <c r="A14" s="13">
        <v>42240</v>
      </c>
      <c r="B14" s="58" t="s">
        <v>14</v>
      </c>
      <c r="C14" s="25" t="s">
        <v>615</v>
      </c>
      <c r="D14" s="39" t="s">
        <v>15</v>
      </c>
      <c r="E14" s="45" t="s">
        <v>16</v>
      </c>
      <c r="F14" s="27" t="s">
        <v>579</v>
      </c>
      <c r="G14" s="28">
        <v>0.6</v>
      </c>
      <c r="H14" s="39" t="s">
        <v>575</v>
      </c>
      <c r="I14" s="34" t="s">
        <v>452</v>
      </c>
      <c r="J14" s="46">
        <v>51.6</v>
      </c>
      <c r="K14" s="47"/>
      <c r="L14" s="47"/>
      <c r="M14" s="47"/>
      <c r="N14" s="23">
        <f t="shared" si="0"/>
        <v>51.6</v>
      </c>
      <c r="O14" s="24">
        <f t="shared" si="2"/>
        <v>30.96</v>
      </c>
      <c r="P14" s="31"/>
      <c r="Q14" s="49"/>
      <c r="R14" s="37">
        <v>42278</v>
      </c>
      <c r="S14" s="37">
        <v>42369</v>
      </c>
      <c r="T14" s="45"/>
      <c r="U14" s="45" t="s">
        <v>18</v>
      </c>
      <c r="V14" s="45"/>
      <c r="W14" s="45" t="s">
        <v>19</v>
      </c>
      <c r="X14" s="45" t="s">
        <v>14</v>
      </c>
      <c r="Y14" s="59"/>
      <c r="Z14" s="11">
        <v>42240</v>
      </c>
      <c r="AA14" s="74"/>
      <c r="AB14" s="74"/>
      <c r="AC14" s="73"/>
    </row>
    <row r="15" spans="1:29" x14ac:dyDescent="0.25">
      <c r="A15" s="13">
        <v>42240</v>
      </c>
      <c r="B15" s="58" t="s">
        <v>14</v>
      </c>
      <c r="C15" s="25" t="s">
        <v>616</v>
      </c>
      <c r="D15" s="39" t="s">
        <v>15</v>
      </c>
      <c r="E15" s="45" t="s">
        <v>16</v>
      </c>
      <c r="F15" s="27" t="s">
        <v>579</v>
      </c>
      <c r="G15" s="28">
        <v>0.6</v>
      </c>
      <c r="H15" s="39" t="s">
        <v>575</v>
      </c>
      <c r="I15" s="34" t="s">
        <v>452</v>
      </c>
      <c r="J15" s="46">
        <v>43</v>
      </c>
      <c r="K15" s="47"/>
      <c r="L15" s="47"/>
      <c r="M15" s="47"/>
      <c r="N15" s="23">
        <f t="shared" si="0"/>
        <v>43</v>
      </c>
      <c r="O15" s="24">
        <f t="shared" si="2"/>
        <v>25.8</v>
      </c>
      <c r="P15" s="31"/>
      <c r="Q15" s="49"/>
      <c r="R15" s="37">
        <v>42278</v>
      </c>
      <c r="S15" s="37">
        <v>42369</v>
      </c>
      <c r="T15" s="45"/>
      <c r="U15" s="45" t="s">
        <v>18</v>
      </c>
      <c r="V15" s="45"/>
      <c r="W15" s="45" t="s">
        <v>19</v>
      </c>
      <c r="X15" s="45" t="s">
        <v>14</v>
      </c>
      <c r="Y15" s="59"/>
      <c r="Z15" s="11">
        <v>42240</v>
      </c>
      <c r="AA15" s="74"/>
      <c r="AB15" s="74"/>
      <c r="AC15" s="73"/>
    </row>
    <row r="16" spans="1:29" x14ac:dyDescent="0.25">
      <c r="A16" s="13">
        <v>42240</v>
      </c>
      <c r="B16" s="14" t="s">
        <v>14</v>
      </c>
      <c r="C16" s="25" t="s">
        <v>606</v>
      </c>
      <c r="D16" s="25" t="s">
        <v>15</v>
      </c>
      <c r="E16" s="25" t="s">
        <v>16</v>
      </c>
      <c r="F16" s="27" t="s">
        <v>23</v>
      </c>
      <c r="G16" s="28">
        <v>1</v>
      </c>
      <c r="H16" s="39" t="s">
        <v>575</v>
      </c>
      <c r="I16" s="34" t="s">
        <v>452</v>
      </c>
      <c r="J16" s="29">
        <v>38</v>
      </c>
      <c r="K16" s="30"/>
      <c r="L16" s="30"/>
      <c r="M16" s="30"/>
      <c r="N16" s="23">
        <f t="shared" si="0"/>
        <v>38</v>
      </c>
      <c r="O16" s="24">
        <f t="shared" ref="O16:O18" si="3">IF(F16&lt;"5",J16*G16,0)</f>
        <v>38</v>
      </c>
      <c r="P16" s="31">
        <v>0</v>
      </c>
      <c r="Q16" s="31"/>
      <c r="R16" s="32">
        <v>42005</v>
      </c>
      <c r="S16" s="32">
        <v>42005</v>
      </c>
      <c r="T16" s="33"/>
      <c r="U16" s="25" t="s">
        <v>18</v>
      </c>
      <c r="V16" s="25"/>
      <c r="W16" s="25" t="s">
        <v>19</v>
      </c>
      <c r="X16" s="25" t="s">
        <v>14</v>
      </c>
      <c r="Y16" s="10"/>
      <c r="Z16" s="11">
        <v>42146</v>
      </c>
      <c r="AA16" s="11"/>
      <c r="AB16" s="11">
        <v>42178</v>
      </c>
      <c r="AC16" s="12"/>
    </row>
    <row r="17" spans="1:29" x14ac:dyDescent="0.25">
      <c r="A17" s="13">
        <v>42240</v>
      </c>
      <c r="B17" s="14" t="s">
        <v>14</v>
      </c>
      <c r="C17" s="25" t="s">
        <v>607</v>
      </c>
      <c r="D17" s="25" t="s">
        <v>15</v>
      </c>
      <c r="E17" s="25" t="s">
        <v>16</v>
      </c>
      <c r="F17" s="27" t="s">
        <v>23</v>
      </c>
      <c r="G17" s="28">
        <v>1</v>
      </c>
      <c r="H17" s="39" t="s">
        <v>575</v>
      </c>
      <c r="I17" s="34" t="s">
        <v>452</v>
      </c>
      <c r="J17" s="29">
        <v>39.299999999999997</v>
      </c>
      <c r="K17" s="30"/>
      <c r="L17" s="30"/>
      <c r="M17" s="30"/>
      <c r="N17" s="23">
        <f t="shared" si="0"/>
        <v>39.299999999999997</v>
      </c>
      <c r="O17" s="24">
        <f t="shared" si="3"/>
        <v>39.299999999999997</v>
      </c>
      <c r="P17" s="31">
        <v>0</v>
      </c>
      <c r="Q17" s="31"/>
      <c r="R17" s="32">
        <v>42005</v>
      </c>
      <c r="S17" s="32">
        <v>42005</v>
      </c>
      <c r="T17" s="33"/>
      <c r="U17" s="25" t="s">
        <v>18</v>
      </c>
      <c r="V17" s="25"/>
      <c r="W17" s="25" t="s">
        <v>19</v>
      </c>
      <c r="X17" s="25" t="s">
        <v>14</v>
      </c>
      <c r="Y17" s="10"/>
      <c r="Z17" s="11">
        <v>42146</v>
      </c>
      <c r="AA17" s="11"/>
      <c r="AB17" s="11">
        <v>42178</v>
      </c>
      <c r="AC17" s="12"/>
    </row>
    <row r="18" spans="1:29" x14ac:dyDescent="0.25">
      <c r="A18" s="13">
        <v>42240</v>
      </c>
      <c r="B18" s="14" t="s">
        <v>14</v>
      </c>
      <c r="C18" s="25" t="s">
        <v>608</v>
      </c>
      <c r="D18" s="25" t="s">
        <v>15</v>
      </c>
      <c r="E18" s="25" t="s">
        <v>16</v>
      </c>
      <c r="F18" s="27" t="s">
        <v>23</v>
      </c>
      <c r="G18" s="28">
        <v>1</v>
      </c>
      <c r="H18" s="39" t="s">
        <v>576</v>
      </c>
      <c r="I18" s="34" t="s">
        <v>452</v>
      </c>
      <c r="J18" s="29">
        <v>64.3</v>
      </c>
      <c r="K18" s="30"/>
      <c r="L18" s="30"/>
      <c r="M18" s="30"/>
      <c r="N18" s="23">
        <f t="shared" si="0"/>
        <v>64.3</v>
      </c>
      <c r="O18" s="24">
        <f t="shared" si="3"/>
        <v>64.3</v>
      </c>
      <c r="P18" s="31">
        <v>0</v>
      </c>
      <c r="Q18" s="31"/>
      <c r="R18" s="32">
        <v>42095</v>
      </c>
      <c r="S18" s="32">
        <v>42247</v>
      </c>
      <c r="T18" s="33"/>
      <c r="U18" s="25" t="s">
        <v>18</v>
      </c>
      <c r="V18" s="25"/>
      <c r="W18" s="25" t="s">
        <v>19</v>
      </c>
      <c r="X18" s="25" t="s">
        <v>14</v>
      </c>
      <c r="Y18" s="10"/>
      <c r="Z18" s="11">
        <v>42086</v>
      </c>
      <c r="AA18" s="11">
        <v>42095</v>
      </c>
      <c r="AB18" s="11">
        <v>42115</v>
      </c>
      <c r="AC18" s="12"/>
    </row>
    <row r="19" spans="1:29" x14ac:dyDescent="0.25">
      <c r="A19" s="13">
        <v>42240</v>
      </c>
      <c r="B19" s="14" t="s">
        <v>14</v>
      </c>
      <c r="C19" s="25" t="s">
        <v>609</v>
      </c>
      <c r="D19" s="25" t="s">
        <v>15</v>
      </c>
      <c r="E19" s="25" t="s">
        <v>16</v>
      </c>
      <c r="F19" s="27" t="s">
        <v>23</v>
      </c>
      <c r="G19" s="28">
        <v>1</v>
      </c>
      <c r="H19" s="39" t="s">
        <v>575</v>
      </c>
      <c r="I19" s="34" t="s">
        <v>452</v>
      </c>
      <c r="J19" s="29">
        <v>44.2</v>
      </c>
      <c r="K19" s="30"/>
      <c r="L19" s="30"/>
      <c r="M19" s="30"/>
      <c r="N19" s="23">
        <f t="shared" si="0"/>
        <v>44.2</v>
      </c>
      <c r="O19" s="24">
        <f>IF(F19&lt;"5",G19*J19,0)</f>
        <v>44.2</v>
      </c>
      <c r="P19" s="31"/>
      <c r="Q19" s="31"/>
      <c r="R19" s="32">
        <v>42064</v>
      </c>
      <c r="S19" s="32">
        <v>42124</v>
      </c>
      <c r="T19" s="33"/>
      <c r="U19" s="25" t="s">
        <v>18</v>
      </c>
      <c r="V19" s="25"/>
      <c r="W19" s="25" t="s">
        <v>19</v>
      </c>
      <c r="X19" s="25" t="s">
        <v>14</v>
      </c>
      <c r="Y19" s="10"/>
      <c r="Z19" s="11">
        <v>42050</v>
      </c>
      <c r="AA19" s="11">
        <v>42055</v>
      </c>
      <c r="AB19" s="11">
        <v>42097</v>
      </c>
      <c r="AC19" s="12"/>
    </row>
    <row r="20" spans="1:29" x14ac:dyDescent="0.25">
      <c r="A20" s="13">
        <v>42240</v>
      </c>
      <c r="B20" s="25" t="s">
        <v>14</v>
      </c>
      <c r="C20" s="25" t="s">
        <v>610</v>
      </c>
      <c r="D20" s="25" t="s">
        <v>15</v>
      </c>
      <c r="E20" s="25" t="s">
        <v>16</v>
      </c>
      <c r="F20" s="27" t="s">
        <v>23</v>
      </c>
      <c r="G20" s="28">
        <v>1</v>
      </c>
      <c r="H20" s="39" t="s">
        <v>576</v>
      </c>
      <c r="I20" s="34" t="s">
        <v>452</v>
      </c>
      <c r="J20" s="29">
        <v>44.6</v>
      </c>
      <c r="K20" s="30"/>
      <c r="L20" s="30"/>
      <c r="M20" s="30"/>
      <c r="N20" s="23">
        <f t="shared" si="0"/>
        <v>44.6</v>
      </c>
      <c r="O20" s="24">
        <f>IF(F20&lt;"5",J20*G20,0)</f>
        <v>44.6</v>
      </c>
      <c r="P20" s="31">
        <v>0</v>
      </c>
      <c r="Q20" s="31"/>
      <c r="R20" s="32">
        <v>42095</v>
      </c>
      <c r="S20" s="32">
        <v>42247</v>
      </c>
      <c r="T20" s="33"/>
      <c r="U20" s="25" t="s">
        <v>18</v>
      </c>
      <c r="V20" s="25"/>
      <c r="W20" s="25" t="s">
        <v>19</v>
      </c>
      <c r="X20" s="15" t="s">
        <v>14</v>
      </c>
      <c r="Y20" s="42"/>
      <c r="Z20" s="11">
        <v>42086</v>
      </c>
      <c r="AA20" s="11"/>
      <c r="AB20" s="42">
        <v>42095</v>
      </c>
      <c r="AC20" s="55"/>
    </row>
    <row r="21" spans="1:29" x14ac:dyDescent="0.25">
      <c r="A21" s="13">
        <v>42208</v>
      </c>
      <c r="B21" s="25" t="s">
        <v>14</v>
      </c>
      <c r="C21" s="25" t="s">
        <v>611</v>
      </c>
      <c r="D21" s="25" t="s">
        <v>15</v>
      </c>
      <c r="E21" s="25" t="s">
        <v>16</v>
      </c>
      <c r="F21" s="27" t="s">
        <v>23</v>
      </c>
      <c r="G21" s="28">
        <v>1</v>
      </c>
      <c r="H21" s="39" t="s">
        <v>576</v>
      </c>
      <c r="I21" s="34" t="s">
        <v>435</v>
      </c>
      <c r="J21" s="29">
        <v>22</v>
      </c>
      <c r="K21" s="30"/>
      <c r="L21" s="30"/>
      <c r="M21" s="30"/>
      <c r="N21" s="23">
        <f t="shared" si="0"/>
        <v>22</v>
      </c>
      <c r="O21" s="24">
        <f>IF(F21&lt;"5",G21*J21,0)</f>
        <v>22</v>
      </c>
      <c r="P21" s="31"/>
      <c r="Q21" s="31"/>
      <c r="R21" s="32">
        <v>42064</v>
      </c>
      <c r="S21" s="32">
        <v>42124</v>
      </c>
      <c r="T21" s="33"/>
      <c r="U21" s="25" t="s">
        <v>18</v>
      </c>
      <c r="V21" s="25"/>
      <c r="W21" s="25" t="s">
        <v>19</v>
      </c>
      <c r="X21" s="15" t="s">
        <v>14</v>
      </c>
      <c r="Y21" s="42"/>
      <c r="Z21" s="11">
        <v>42050</v>
      </c>
      <c r="AA21" s="42">
        <v>42055</v>
      </c>
      <c r="AB21" s="42">
        <v>42067</v>
      </c>
      <c r="AC21" s="55"/>
    </row>
    <row r="22" spans="1:29" x14ac:dyDescent="0.25">
      <c r="A22" s="13">
        <v>42208</v>
      </c>
      <c r="B22" s="25" t="s">
        <v>321</v>
      </c>
      <c r="C22" s="25" t="s">
        <v>440</v>
      </c>
      <c r="D22" s="25" t="s">
        <v>15</v>
      </c>
      <c r="E22" s="25" t="s">
        <v>44</v>
      </c>
      <c r="F22" s="27" t="s">
        <v>23</v>
      </c>
      <c r="G22" s="28">
        <v>1</v>
      </c>
      <c r="H22" s="39"/>
      <c r="I22" s="34" t="s">
        <v>488</v>
      </c>
      <c r="J22" s="29">
        <v>20.85</v>
      </c>
      <c r="K22" s="30"/>
      <c r="L22" s="30"/>
      <c r="M22" s="30"/>
      <c r="N22" s="23">
        <f t="shared" si="0"/>
        <v>20.85</v>
      </c>
      <c r="O22" s="24">
        <f t="shared" ref="O22:O23" si="4">IF(F22&lt;"5",J22*G22,0)</f>
        <v>20.85</v>
      </c>
      <c r="P22" s="31">
        <v>0</v>
      </c>
      <c r="Q22" s="31"/>
      <c r="R22" s="32">
        <v>42064</v>
      </c>
      <c r="S22" s="32">
        <v>42369</v>
      </c>
      <c r="T22" s="33"/>
      <c r="U22" s="25" t="s">
        <v>18</v>
      </c>
      <c r="V22" s="25"/>
      <c r="W22" s="25" t="s">
        <v>211</v>
      </c>
      <c r="X22" s="15" t="s">
        <v>321</v>
      </c>
      <c r="Y22" s="42"/>
      <c r="Z22" s="11"/>
      <c r="AA22" s="42">
        <v>42059</v>
      </c>
      <c r="AB22" s="42">
        <v>42116</v>
      </c>
      <c r="AC22" s="55"/>
    </row>
    <row r="23" spans="1:29" x14ac:dyDescent="0.25">
      <c r="A23" s="13">
        <v>42191</v>
      </c>
      <c r="B23" s="25" t="s">
        <v>571</v>
      </c>
      <c r="C23" s="25" t="s">
        <v>570</v>
      </c>
      <c r="D23" s="25" t="s">
        <v>15</v>
      </c>
      <c r="E23" s="25" t="s">
        <v>44</v>
      </c>
      <c r="F23" s="27" t="s">
        <v>20</v>
      </c>
      <c r="G23" s="28">
        <v>0.2</v>
      </c>
      <c r="H23" s="39"/>
      <c r="I23" s="34"/>
      <c r="J23" s="29">
        <v>50</v>
      </c>
      <c r="K23" s="30"/>
      <c r="L23" s="30"/>
      <c r="M23" s="30"/>
      <c r="N23" s="23">
        <f t="shared" si="0"/>
        <v>50</v>
      </c>
      <c r="O23" s="24">
        <f t="shared" si="4"/>
        <v>10</v>
      </c>
      <c r="P23" s="31">
        <v>0</v>
      </c>
      <c r="Q23" s="31"/>
      <c r="R23" s="32">
        <v>42005</v>
      </c>
      <c r="S23" s="32">
        <v>42005</v>
      </c>
      <c r="T23" s="33"/>
      <c r="U23" s="25" t="s">
        <v>18</v>
      </c>
      <c r="V23" s="25"/>
      <c r="W23" s="25" t="s">
        <v>19</v>
      </c>
      <c r="X23" s="15"/>
      <c r="Y23" s="42"/>
      <c r="Z23" s="11"/>
      <c r="AA23" s="42"/>
      <c r="AB23" s="42"/>
      <c r="AC23" s="55"/>
    </row>
    <row r="24" spans="1:29" x14ac:dyDescent="0.25">
      <c r="A24" s="13">
        <v>42213</v>
      </c>
      <c r="B24" s="14" t="s">
        <v>28</v>
      </c>
      <c r="C24" s="25" t="s">
        <v>441</v>
      </c>
      <c r="D24" s="25" t="s">
        <v>15</v>
      </c>
      <c r="E24" s="25" t="s">
        <v>38</v>
      </c>
      <c r="F24" s="27" t="s">
        <v>577</v>
      </c>
      <c r="G24" s="28">
        <v>0</v>
      </c>
      <c r="H24" s="39"/>
      <c r="I24" s="34"/>
      <c r="J24" s="29">
        <v>300</v>
      </c>
      <c r="K24" s="30"/>
      <c r="L24" s="30"/>
      <c r="M24" s="30"/>
      <c r="N24" s="23">
        <f t="shared" si="0"/>
        <v>300</v>
      </c>
      <c r="O24" s="24">
        <f t="shared" ref="O24:O39" si="5">IF(F24&lt;"5",G24*J24,0)</f>
        <v>0</v>
      </c>
      <c r="P24" s="31"/>
      <c r="Q24" s="31"/>
      <c r="R24" s="32">
        <v>42142</v>
      </c>
      <c r="S24" s="32">
        <v>42185</v>
      </c>
      <c r="T24" s="33" t="s">
        <v>521</v>
      </c>
      <c r="U24" s="25" t="s">
        <v>21</v>
      </c>
      <c r="V24" s="25" t="s">
        <v>26</v>
      </c>
      <c r="W24" s="25" t="s">
        <v>30</v>
      </c>
      <c r="X24" s="25" t="s">
        <v>31</v>
      </c>
      <c r="Y24" s="10">
        <v>42115</v>
      </c>
      <c r="Z24" s="11">
        <v>42171</v>
      </c>
      <c r="AA24" s="11">
        <v>42193</v>
      </c>
      <c r="AB24" s="11"/>
      <c r="AC24" s="12">
        <v>42195</v>
      </c>
    </row>
    <row r="25" spans="1:29" x14ac:dyDescent="0.25">
      <c r="A25" s="13">
        <v>42254</v>
      </c>
      <c r="B25" s="14" t="s">
        <v>28</v>
      </c>
      <c r="C25" s="25" t="s">
        <v>519</v>
      </c>
      <c r="D25" s="25" t="s">
        <v>15</v>
      </c>
      <c r="E25" s="25" t="s">
        <v>29</v>
      </c>
      <c r="F25" s="27" t="s">
        <v>23</v>
      </c>
      <c r="G25" s="28">
        <v>1</v>
      </c>
      <c r="H25" s="39"/>
      <c r="I25" s="34" t="s">
        <v>325</v>
      </c>
      <c r="J25" s="29">
        <v>40</v>
      </c>
      <c r="K25" s="30">
        <v>80</v>
      </c>
      <c r="L25" s="30"/>
      <c r="M25" s="30">
        <v>20</v>
      </c>
      <c r="N25" s="23">
        <f t="shared" si="0"/>
        <v>140</v>
      </c>
      <c r="O25" s="24">
        <f t="shared" si="5"/>
        <v>40</v>
      </c>
      <c r="P25" s="31"/>
      <c r="Q25" s="31"/>
      <c r="R25" s="32">
        <v>42186</v>
      </c>
      <c r="S25" s="32">
        <v>42277</v>
      </c>
      <c r="T25" s="33"/>
      <c r="U25" s="25" t="s">
        <v>26</v>
      </c>
      <c r="V25" s="25"/>
      <c r="W25" s="25" t="s">
        <v>30</v>
      </c>
      <c r="X25" s="25" t="s">
        <v>31</v>
      </c>
      <c r="Y25" s="10"/>
      <c r="Z25" s="11">
        <v>42171</v>
      </c>
      <c r="AA25" s="11"/>
      <c r="AB25" s="16">
        <v>42254</v>
      </c>
      <c r="AC25" s="18"/>
    </row>
    <row r="26" spans="1:29" x14ac:dyDescent="0.25">
      <c r="A26" s="13">
        <v>42254</v>
      </c>
      <c r="B26" s="14" t="s">
        <v>28</v>
      </c>
      <c r="C26" s="25" t="s">
        <v>520</v>
      </c>
      <c r="D26" s="25" t="s">
        <v>15</v>
      </c>
      <c r="E26" s="25" t="s">
        <v>29</v>
      </c>
      <c r="F26" s="27" t="s">
        <v>23</v>
      </c>
      <c r="G26" s="28">
        <v>1</v>
      </c>
      <c r="H26" s="39"/>
      <c r="I26" s="34" t="s">
        <v>327</v>
      </c>
      <c r="J26" s="29"/>
      <c r="K26" s="30">
        <v>30</v>
      </c>
      <c r="L26" s="30"/>
      <c r="M26" s="30">
        <v>10</v>
      </c>
      <c r="N26" s="23">
        <f t="shared" si="0"/>
        <v>40</v>
      </c>
      <c r="O26" s="24">
        <f t="shared" si="5"/>
        <v>0</v>
      </c>
      <c r="P26" s="31"/>
      <c r="Q26" s="31"/>
      <c r="R26" s="32">
        <v>42186</v>
      </c>
      <c r="S26" s="32">
        <v>42277</v>
      </c>
      <c r="T26" s="33"/>
      <c r="U26" s="25" t="s">
        <v>26</v>
      </c>
      <c r="V26" s="25"/>
      <c r="W26" s="25" t="s">
        <v>30</v>
      </c>
      <c r="X26" s="25" t="s">
        <v>31</v>
      </c>
      <c r="Y26" s="10"/>
      <c r="Z26" s="11">
        <v>42171</v>
      </c>
      <c r="AA26" s="11"/>
      <c r="AB26" s="16">
        <v>42254</v>
      </c>
      <c r="AC26" s="18"/>
    </row>
    <row r="27" spans="1:29" x14ac:dyDescent="0.25">
      <c r="A27" s="13">
        <v>42254</v>
      </c>
      <c r="B27" s="14" t="s">
        <v>28</v>
      </c>
      <c r="C27" s="25" t="s">
        <v>662</v>
      </c>
      <c r="D27" s="25" t="s">
        <v>15</v>
      </c>
      <c r="E27" s="25" t="s">
        <v>29</v>
      </c>
      <c r="F27" s="27" t="s">
        <v>579</v>
      </c>
      <c r="G27" s="28">
        <v>0.8</v>
      </c>
      <c r="H27" s="39"/>
      <c r="I27" s="34" t="s">
        <v>325</v>
      </c>
      <c r="J27" s="29">
        <v>40</v>
      </c>
      <c r="K27" s="30">
        <v>80</v>
      </c>
      <c r="L27" s="30"/>
      <c r="M27" s="30">
        <v>20</v>
      </c>
      <c r="N27" s="23">
        <f t="shared" si="0"/>
        <v>140</v>
      </c>
      <c r="O27" s="24">
        <f t="shared" si="5"/>
        <v>32</v>
      </c>
      <c r="P27" s="31"/>
      <c r="Q27" s="31"/>
      <c r="R27" s="32">
        <v>42278</v>
      </c>
      <c r="S27" s="32">
        <v>42369</v>
      </c>
      <c r="T27" s="33"/>
      <c r="U27" s="25" t="s">
        <v>26</v>
      </c>
      <c r="V27" s="25"/>
      <c r="W27" s="25" t="s">
        <v>30</v>
      </c>
      <c r="X27" s="25" t="s">
        <v>31</v>
      </c>
      <c r="Y27" s="10"/>
      <c r="Z27" s="11">
        <v>42171</v>
      </c>
      <c r="AA27" s="11"/>
      <c r="AB27" s="16">
        <v>42254</v>
      </c>
      <c r="AC27" s="18"/>
    </row>
    <row r="28" spans="1:29" x14ac:dyDescent="0.25">
      <c r="A28" s="13">
        <v>42254</v>
      </c>
      <c r="B28" s="14" t="s">
        <v>28</v>
      </c>
      <c r="C28" s="25" t="s">
        <v>663</v>
      </c>
      <c r="D28" s="25" t="s">
        <v>15</v>
      </c>
      <c r="E28" s="25" t="s">
        <v>29</v>
      </c>
      <c r="F28" s="27" t="s">
        <v>579</v>
      </c>
      <c r="G28" s="28">
        <v>0.8</v>
      </c>
      <c r="H28" s="39"/>
      <c r="I28" s="34" t="s">
        <v>327</v>
      </c>
      <c r="J28" s="29"/>
      <c r="K28" s="30">
        <v>30</v>
      </c>
      <c r="L28" s="30"/>
      <c r="M28" s="30">
        <v>10</v>
      </c>
      <c r="N28" s="23">
        <f t="shared" si="0"/>
        <v>40</v>
      </c>
      <c r="O28" s="24">
        <f t="shared" si="5"/>
        <v>0</v>
      </c>
      <c r="P28" s="31"/>
      <c r="Q28" s="31"/>
      <c r="R28" s="32">
        <v>42278</v>
      </c>
      <c r="S28" s="32">
        <v>42369</v>
      </c>
      <c r="T28" s="33"/>
      <c r="U28" s="25" t="s">
        <v>26</v>
      </c>
      <c r="V28" s="25"/>
      <c r="W28" s="25" t="s">
        <v>30</v>
      </c>
      <c r="X28" s="25" t="s">
        <v>31</v>
      </c>
      <c r="Y28" s="10"/>
      <c r="Z28" s="16">
        <v>42254</v>
      </c>
      <c r="AA28" s="17"/>
      <c r="AB28" s="17">
        <v>42254</v>
      </c>
      <c r="AC28" s="18"/>
    </row>
    <row r="29" spans="1:29" x14ac:dyDescent="0.25">
      <c r="A29" s="13">
        <v>42213</v>
      </c>
      <c r="B29" s="14" t="s">
        <v>28</v>
      </c>
      <c r="C29" s="25" t="s">
        <v>617</v>
      </c>
      <c r="D29" s="25" t="s">
        <v>15</v>
      </c>
      <c r="E29" s="25" t="s">
        <v>42</v>
      </c>
      <c r="F29" s="27" t="s">
        <v>20</v>
      </c>
      <c r="G29" s="28">
        <v>0.2</v>
      </c>
      <c r="H29" s="39" t="s">
        <v>576</v>
      </c>
      <c r="I29" s="34"/>
      <c r="J29" s="29">
        <v>20</v>
      </c>
      <c r="K29" s="30"/>
      <c r="L29" s="30"/>
      <c r="M29" s="30"/>
      <c r="N29" s="23">
        <f t="shared" si="0"/>
        <v>20</v>
      </c>
      <c r="O29" s="24">
        <f t="shared" si="5"/>
        <v>4</v>
      </c>
      <c r="P29" s="31"/>
      <c r="Q29" s="31"/>
      <c r="R29" s="32">
        <v>42248</v>
      </c>
      <c r="S29" s="32">
        <v>42368</v>
      </c>
      <c r="T29" s="33"/>
      <c r="U29" s="25" t="s">
        <v>21</v>
      </c>
      <c r="V29" s="25"/>
      <c r="W29" s="25" t="s">
        <v>30</v>
      </c>
      <c r="X29" s="25" t="s">
        <v>31</v>
      </c>
      <c r="Y29" s="22"/>
      <c r="Z29" s="17"/>
      <c r="AA29" s="17"/>
      <c r="AB29" s="17"/>
      <c r="AC29" s="12"/>
    </row>
    <row r="30" spans="1:29" x14ac:dyDescent="0.25">
      <c r="A30" s="13">
        <v>42143</v>
      </c>
      <c r="B30" s="14" t="s">
        <v>28</v>
      </c>
      <c r="C30" s="25" t="s">
        <v>326</v>
      </c>
      <c r="D30" s="25" t="s">
        <v>15</v>
      </c>
      <c r="E30" s="25" t="s">
        <v>29</v>
      </c>
      <c r="F30" s="27" t="s">
        <v>23</v>
      </c>
      <c r="G30" s="28">
        <v>1</v>
      </c>
      <c r="H30" s="39"/>
      <c r="I30" s="34" t="s">
        <v>327</v>
      </c>
      <c r="J30" s="29">
        <v>42</v>
      </c>
      <c r="K30" s="30"/>
      <c r="L30" s="30"/>
      <c r="M30" s="30"/>
      <c r="N30" s="23">
        <f t="shared" si="0"/>
        <v>42</v>
      </c>
      <c r="O30" s="24">
        <f t="shared" si="5"/>
        <v>42</v>
      </c>
      <c r="P30" s="31"/>
      <c r="Q30" s="31"/>
      <c r="R30" s="32">
        <v>42095</v>
      </c>
      <c r="S30" s="32">
        <v>42185</v>
      </c>
      <c r="T30" s="33"/>
      <c r="U30" s="25" t="s">
        <v>26</v>
      </c>
      <c r="V30" s="25"/>
      <c r="W30" s="25" t="s">
        <v>30</v>
      </c>
      <c r="X30" s="25" t="s">
        <v>31</v>
      </c>
      <c r="Y30" s="10"/>
      <c r="Z30" s="11">
        <v>42064</v>
      </c>
      <c r="AA30" s="11">
        <v>42082</v>
      </c>
      <c r="AB30" s="11">
        <v>42143</v>
      </c>
      <c r="AC30" s="12"/>
    </row>
    <row r="31" spans="1:29" x14ac:dyDescent="0.25">
      <c r="A31" s="13">
        <v>42170</v>
      </c>
      <c r="B31" s="14" t="s">
        <v>28</v>
      </c>
      <c r="C31" s="25" t="s">
        <v>324</v>
      </c>
      <c r="D31" s="25" t="s">
        <v>15</v>
      </c>
      <c r="E31" s="25" t="s">
        <v>29</v>
      </c>
      <c r="F31" s="27" t="s">
        <v>23</v>
      </c>
      <c r="G31" s="28">
        <v>1</v>
      </c>
      <c r="H31" s="39"/>
      <c r="I31" s="34" t="s">
        <v>325</v>
      </c>
      <c r="J31" s="29">
        <v>46</v>
      </c>
      <c r="K31" s="30">
        <v>89</v>
      </c>
      <c r="L31" s="30"/>
      <c r="M31" s="30">
        <v>22</v>
      </c>
      <c r="N31" s="23">
        <f t="shared" si="0"/>
        <v>157</v>
      </c>
      <c r="O31" s="24">
        <f t="shared" si="5"/>
        <v>46</v>
      </c>
      <c r="P31" s="31"/>
      <c r="Q31" s="31"/>
      <c r="R31" s="32">
        <v>42095</v>
      </c>
      <c r="S31" s="32">
        <v>42185</v>
      </c>
      <c r="T31" s="33"/>
      <c r="U31" s="25" t="s">
        <v>26</v>
      </c>
      <c r="V31" s="25"/>
      <c r="W31" s="25" t="s">
        <v>30</v>
      </c>
      <c r="X31" s="25" t="s">
        <v>31</v>
      </c>
      <c r="Y31" s="10"/>
      <c r="Z31" s="11">
        <v>42058</v>
      </c>
      <c r="AA31" s="11">
        <v>42064</v>
      </c>
      <c r="AB31" s="11">
        <v>42079</v>
      </c>
      <c r="AC31" s="12"/>
    </row>
    <row r="32" spans="1:29" x14ac:dyDescent="0.25">
      <c r="A32" s="13">
        <v>42208</v>
      </c>
      <c r="B32" s="14" t="s">
        <v>28</v>
      </c>
      <c r="C32" s="25" t="s">
        <v>105</v>
      </c>
      <c r="D32" s="25" t="s">
        <v>15</v>
      </c>
      <c r="E32" s="25" t="s">
        <v>200</v>
      </c>
      <c r="F32" s="27" t="s">
        <v>23</v>
      </c>
      <c r="G32" s="28">
        <v>1</v>
      </c>
      <c r="H32" s="39" t="s">
        <v>575</v>
      </c>
      <c r="I32" s="34" t="s">
        <v>169</v>
      </c>
      <c r="J32" s="29">
        <v>11</v>
      </c>
      <c r="K32" s="30"/>
      <c r="L32" s="30"/>
      <c r="M32" s="30"/>
      <c r="N32" s="23">
        <f t="shared" si="0"/>
        <v>11</v>
      </c>
      <c r="O32" s="24">
        <f t="shared" si="5"/>
        <v>11</v>
      </c>
      <c r="P32" s="31">
        <v>31</v>
      </c>
      <c r="Q32" s="31"/>
      <c r="R32" s="32">
        <v>42005</v>
      </c>
      <c r="S32" s="32">
        <v>42019</v>
      </c>
      <c r="T32" s="33"/>
      <c r="U32" s="25" t="s">
        <v>26</v>
      </c>
      <c r="V32" s="25"/>
      <c r="W32" s="25" t="s">
        <v>30</v>
      </c>
      <c r="X32" s="25" t="s">
        <v>31</v>
      </c>
      <c r="Y32" s="10"/>
      <c r="Z32" s="11"/>
      <c r="AA32" s="11"/>
      <c r="AB32" s="11">
        <v>42023</v>
      </c>
      <c r="AC32" s="12"/>
    </row>
    <row r="33" spans="1:29" x14ac:dyDescent="0.25">
      <c r="A33" s="13">
        <v>42208</v>
      </c>
      <c r="B33" s="14" t="s">
        <v>28</v>
      </c>
      <c r="C33" s="25" t="s">
        <v>107</v>
      </c>
      <c r="D33" s="25" t="s">
        <v>15</v>
      </c>
      <c r="E33" s="25" t="s">
        <v>200</v>
      </c>
      <c r="F33" s="27" t="s">
        <v>23</v>
      </c>
      <c r="G33" s="28">
        <v>1</v>
      </c>
      <c r="H33" s="39" t="s">
        <v>575</v>
      </c>
      <c r="I33" s="34" t="s">
        <v>171</v>
      </c>
      <c r="J33" s="29">
        <v>10</v>
      </c>
      <c r="K33" s="30"/>
      <c r="L33" s="30"/>
      <c r="M33" s="30"/>
      <c r="N33" s="23">
        <f t="shared" si="0"/>
        <v>10</v>
      </c>
      <c r="O33" s="24">
        <f t="shared" si="5"/>
        <v>10</v>
      </c>
      <c r="P33" s="31"/>
      <c r="Q33" s="31"/>
      <c r="R33" s="32">
        <v>42005</v>
      </c>
      <c r="S33" s="32">
        <v>42019</v>
      </c>
      <c r="T33" s="33"/>
      <c r="U33" s="25" t="s">
        <v>26</v>
      </c>
      <c r="V33" s="25"/>
      <c r="W33" s="25" t="s">
        <v>30</v>
      </c>
      <c r="X33" s="25" t="s">
        <v>31</v>
      </c>
      <c r="Y33" s="10"/>
      <c r="Z33" s="11"/>
      <c r="AA33" s="11"/>
      <c r="AB33" s="11">
        <v>42023</v>
      </c>
      <c r="AC33" s="12"/>
    </row>
    <row r="34" spans="1:29" x14ac:dyDescent="0.25">
      <c r="A34" s="13">
        <v>42208</v>
      </c>
      <c r="B34" s="14" t="s">
        <v>28</v>
      </c>
      <c r="C34" s="25" t="s">
        <v>322</v>
      </c>
      <c r="D34" s="25" t="s">
        <v>15</v>
      </c>
      <c r="E34" s="25" t="s">
        <v>200</v>
      </c>
      <c r="F34" s="27" t="s">
        <v>23</v>
      </c>
      <c r="G34" s="28">
        <v>1</v>
      </c>
      <c r="H34" s="39" t="s">
        <v>575</v>
      </c>
      <c r="I34" s="34" t="s">
        <v>323</v>
      </c>
      <c r="J34" s="29">
        <v>90</v>
      </c>
      <c r="K34" s="30"/>
      <c r="L34" s="30"/>
      <c r="M34" s="30"/>
      <c r="N34" s="23">
        <f t="shared" si="0"/>
        <v>90</v>
      </c>
      <c r="O34" s="24">
        <f t="shared" si="5"/>
        <v>90</v>
      </c>
      <c r="P34" s="31"/>
      <c r="Q34" s="31"/>
      <c r="R34" s="32">
        <v>42016</v>
      </c>
      <c r="S34" s="32">
        <v>42094</v>
      </c>
      <c r="T34" s="33"/>
      <c r="U34" s="25" t="s">
        <v>26</v>
      </c>
      <c r="V34" s="25"/>
      <c r="W34" s="25" t="s">
        <v>30</v>
      </c>
      <c r="X34" s="25" t="s">
        <v>31</v>
      </c>
      <c r="Y34" s="10"/>
      <c r="Z34" s="11">
        <v>42013</v>
      </c>
      <c r="AA34" s="11"/>
      <c r="AB34" s="11">
        <v>42018</v>
      </c>
      <c r="AC34" s="12"/>
    </row>
    <row r="35" spans="1:29" x14ac:dyDescent="0.25">
      <c r="A35" s="13">
        <v>42208</v>
      </c>
      <c r="B35" s="14" t="s">
        <v>28</v>
      </c>
      <c r="C35" s="25" t="s">
        <v>106</v>
      </c>
      <c r="D35" s="25" t="s">
        <v>15</v>
      </c>
      <c r="E35" s="25" t="s">
        <v>42</v>
      </c>
      <c r="F35" s="27" t="s">
        <v>23</v>
      </c>
      <c r="G35" s="28">
        <v>1</v>
      </c>
      <c r="H35" s="39" t="s">
        <v>575</v>
      </c>
      <c r="I35" s="34" t="s">
        <v>170</v>
      </c>
      <c r="J35" s="29">
        <v>24</v>
      </c>
      <c r="K35" s="30">
        <v>25</v>
      </c>
      <c r="L35" s="30"/>
      <c r="M35" s="30">
        <v>6</v>
      </c>
      <c r="N35" s="23">
        <f t="shared" si="0"/>
        <v>55</v>
      </c>
      <c r="O35" s="24">
        <f t="shared" si="5"/>
        <v>24</v>
      </c>
      <c r="P35" s="31">
        <v>61</v>
      </c>
      <c r="Q35" s="31"/>
      <c r="R35" s="32">
        <v>41944</v>
      </c>
      <c r="S35" s="32">
        <v>42035</v>
      </c>
      <c r="T35" s="33" t="s">
        <v>189</v>
      </c>
      <c r="U35" s="25" t="s">
        <v>26</v>
      </c>
      <c r="V35" s="25" t="s">
        <v>21</v>
      </c>
      <c r="W35" s="25" t="s">
        <v>30</v>
      </c>
      <c r="X35" s="25" t="s">
        <v>31</v>
      </c>
      <c r="Y35" s="10"/>
      <c r="Z35" s="11"/>
      <c r="AA35" s="11"/>
      <c r="AB35" s="11">
        <v>42010</v>
      </c>
      <c r="AC35" s="12"/>
    </row>
    <row r="36" spans="1:29" x14ac:dyDescent="0.25">
      <c r="A36" s="13">
        <v>42215</v>
      </c>
      <c r="B36" s="14" t="s">
        <v>37</v>
      </c>
      <c r="C36" s="25" t="s">
        <v>375</v>
      </c>
      <c r="D36" s="25" t="s">
        <v>15</v>
      </c>
      <c r="E36" s="25" t="s">
        <v>29</v>
      </c>
      <c r="F36" s="27" t="s">
        <v>23</v>
      </c>
      <c r="G36" s="28">
        <v>1</v>
      </c>
      <c r="H36" s="39" t="s">
        <v>575</v>
      </c>
      <c r="I36" s="34" t="s">
        <v>376</v>
      </c>
      <c r="J36" s="29">
        <v>2</v>
      </c>
      <c r="K36" s="30"/>
      <c r="L36" s="30"/>
      <c r="M36" s="30"/>
      <c r="N36" s="23">
        <f t="shared" si="0"/>
        <v>2</v>
      </c>
      <c r="O36" s="24">
        <f t="shared" si="5"/>
        <v>2</v>
      </c>
      <c r="P36" s="31"/>
      <c r="Q36" s="31"/>
      <c r="R36" s="32">
        <v>42005</v>
      </c>
      <c r="S36" s="32">
        <v>42035</v>
      </c>
      <c r="T36" s="33"/>
      <c r="U36" s="25" t="s">
        <v>26</v>
      </c>
      <c r="V36" s="25"/>
      <c r="W36" s="25" t="s">
        <v>211</v>
      </c>
      <c r="X36" s="25" t="s">
        <v>37</v>
      </c>
      <c r="Y36" s="10"/>
      <c r="Z36" s="11"/>
      <c r="AA36" s="11"/>
      <c r="AB36" s="11">
        <v>42062</v>
      </c>
      <c r="AC36" s="12"/>
    </row>
    <row r="37" spans="1:29" x14ac:dyDescent="0.25">
      <c r="A37" s="13">
        <v>42240</v>
      </c>
      <c r="B37" s="14" t="s">
        <v>562</v>
      </c>
      <c r="C37" s="25" t="s">
        <v>563</v>
      </c>
      <c r="D37" s="25" t="s">
        <v>15</v>
      </c>
      <c r="E37" s="25" t="s">
        <v>291</v>
      </c>
      <c r="F37" s="27" t="s">
        <v>578</v>
      </c>
      <c r="G37" s="28">
        <v>0.4</v>
      </c>
      <c r="H37" s="39" t="s">
        <v>576</v>
      </c>
      <c r="I37" s="34"/>
      <c r="J37" s="29">
        <v>250</v>
      </c>
      <c r="K37" s="30"/>
      <c r="L37" s="30"/>
      <c r="M37" s="30"/>
      <c r="N37" s="23">
        <f t="shared" si="0"/>
        <v>250</v>
      </c>
      <c r="O37" s="24">
        <f t="shared" si="5"/>
        <v>100</v>
      </c>
      <c r="P37" s="31"/>
      <c r="Q37" s="31"/>
      <c r="R37" s="32">
        <v>42278</v>
      </c>
      <c r="S37" s="32">
        <v>42369</v>
      </c>
      <c r="T37" s="33"/>
      <c r="U37" s="25" t="s">
        <v>21</v>
      </c>
      <c r="V37" s="25"/>
      <c r="W37" s="25" t="s">
        <v>201</v>
      </c>
      <c r="X37" s="25" t="s">
        <v>562</v>
      </c>
      <c r="Y37" s="10">
        <v>42187</v>
      </c>
      <c r="Z37" s="16">
        <v>42187</v>
      </c>
      <c r="AA37" s="11">
        <v>42256</v>
      </c>
      <c r="AB37" s="17"/>
      <c r="AC37" s="12"/>
    </row>
    <row r="38" spans="1:29" x14ac:dyDescent="0.25">
      <c r="A38" s="13">
        <v>42255</v>
      </c>
      <c r="B38" s="14" t="s">
        <v>639</v>
      </c>
      <c r="C38" s="25" t="s">
        <v>640</v>
      </c>
      <c r="D38" s="25" t="s">
        <v>583</v>
      </c>
      <c r="E38" s="25" t="s">
        <v>641</v>
      </c>
      <c r="F38" s="27" t="s">
        <v>579</v>
      </c>
      <c r="G38" s="28">
        <v>0.4</v>
      </c>
      <c r="H38" s="39" t="s">
        <v>576</v>
      </c>
      <c r="I38" s="34"/>
      <c r="J38" s="29">
        <v>26</v>
      </c>
      <c r="K38" s="30"/>
      <c r="L38" s="30"/>
      <c r="M38" s="30"/>
      <c r="N38" s="23">
        <f t="shared" si="0"/>
        <v>26</v>
      </c>
      <c r="O38" s="23">
        <f t="shared" si="5"/>
        <v>10.4</v>
      </c>
      <c r="P38" s="31">
        <v>0</v>
      </c>
      <c r="Q38" s="49"/>
      <c r="R38" s="32">
        <v>42278</v>
      </c>
      <c r="S38" s="32">
        <v>42522</v>
      </c>
      <c r="T38" s="33"/>
      <c r="U38" s="25" t="s">
        <v>18</v>
      </c>
      <c r="V38" s="72" t="s">
        <v>18</v>
      </c>
      <c r="W38" s="25" t="s">
        <v>30</v>
      </c>
      <c r="X38" s="25" t="s">
        <v>639</v>
      </c>
      <c r="Y38" s="59"/>
      <c r="Z38" s="56"/>
      <c r="AA38" s="11">
        <v>42248</v>
      </c>
      <c r="AB38" s="11"/>
      <c r="AC38" s="73"/>
    </row>
    <row r="39" spans="1:29" x14ac:dyDescent="0.25">
      <c r="A39" s="13">
        <v>42122</v>
      </c>
      <c r="B39" s="14" t="s">
        <v>80</v>
      </c>
      <c r="C39" s="25" t="s">
        <v>146</v>
      </c>
      <c r="D39" s="25" t="s">
        <v>25</v>
      </c>
      <c r="E39" s="25" t="s">
        <v>27</v>
      </c>
      <c r="F39" s="27" t="s">
        <v>23</v>
      </c>
      <c r="G39" s="28">
        <v>1</v>
      </c>
      <c r="H39" s="39"/>
      <c r="I39" s="34" t="s">
        <v>328</v>
      </c>
      <c r="J39" s="29">
        <v>70</v>
      </c>
      <c r="K39" s="30"/>
      <c r="L39" s="30"/>
      <c r="M39" s="30"/>
      <c r="N39" s="23">
        <f t="shared" si="0"/>
        <v>70</v>
      </c>
      <c r="O39" s="24">
        <f t="shared" si="5"/>
        <v>70</v>
      </c>
      <c r="P39" s="31">
        <v>0</v>
      </c>
      <c r="Q39" s="31"/>
      <c r="R39" s="32">
        <v>42023</v>
      </c>
      <c r="S39" s="32">
        <v>42109</v>
      </c>
      <c r="T39" s="33"/>
      <c r="U39" s="25" t="s">
        <v>18</v>
      </c>
      <c r="V39" s="25"/>
      <c r="W39" s="25" t="s">
        <v>201</v>
      </c>
      <c r="X39" s="25" t="s">
        <v>35</v>
      </c>
      <c r="Y39" s="10">
        <v>42052</v>
      </c>
      <c r="Z39" s="11"/>
      <c r="AA39" s="11"/>
      <c r="AB39" s="11">
        <v>42009</v>
      </c>
      <c r="AC39" s="12"/>
    </row>
    <row r="40" spans="1:29" x14ac:dyDescent="0.25">
      <c r="A40" s="13">
        <v>42227</v>
      </c>
      <c r="B40" s="14" t="s">
        <v>40</v>
      </c>
      <c r="C40" s="25" t="s">
        <v>618</v>
      </c>
      <c r="D40" s="25" t="s">
        <v>15</v>
      </c>
      <c r="E40" s="25" t="s">
        <v>536</v>
      </c>
      <c r="F40" s="27" t="s">
        <v>23</v>
      </c>
      <c r="G40" s="28">
        <v>1</v>
      </c>
      <c r="H40" s="39" t="s">
        <v>575</v>
      </c>
      <c r="I40" s="34"/>
      <c r="J40" s="29">
        <v>40.5</v>
      </c>
      <c r="K40" s="30"/>
      <c r="L40" s="30"/>
      <c r="M40" s="30"/>
      <c r="N40" s="23">
        <f t="shared" si="0"/>
        <v>40.5</v>
      </c>
      <c r="O40" s="24">
        <f>IF(F40&lt;"5",J40*G40,0)</f>
        <v>40.5</v>
      </c>
      <c r="P40" s="31">
        <v>0</v>
      </c>
      <c r="Q40" s="31"/>
      <c r="R40" s="32">
        <v>42178</v>
      </c>
      <c r="S40" s="32">
        <v>42213</v>
      </c>
      <c r="T40" s="33"/>
      <c r="U40" s="25" t="s">
        <v>18</v>
      </c>
      <c r="V40" s="25"/>
      <c r="W40" s="25" t="s">
        <v>30</v>
      </c>
      <c r="X40" s="25" t="s">
        <v>39</v>
      </c>
      <c r="Y40" s="10"/>
      <c r="Z40" s="16">
        <v>42211</v>
      </c>
      <c r="AA40" s="16">
        <v>42212</v>
      </c>
      <c r="AB40" s="16">
        <v>42213</v>
      </c>
      <c r="AC40" s="12"/>
    </row>
    <row r="41" spans="1:29" x14ac:dyDescent="0.25">
      <c r="A41" s="13">
        <v>42227</v>
      </c>
      <c r="B41" s="14" t="s">
        <v>40</v>
      </c>
      <c r="C41" s="25" t="s">
        <v>619</v>
      </c>
      <c r="D41" s="25" t="s">
        <v>15</v>
      </c>
      <c r="E41" s="25" t="s">
        <v>536</v>
      </c>
      <c r="F41" s="27" t="s">
        <v>579</v>
      </c>
      <c r="G41" s="28">
        <v>0.4</v>
      </c>
      <c r="H41" s="39" t="s">
        <v>575</v>
      </c>
      <c r="I41" s="63"/>
      <c r="J41" s="29"/>
      <c r="K41" s="47"/>
      <c r="L41" s="47">
        <v>32</v>
      </c>
      <c r="M41" s="47"/>
      <c r="N41" s="23">
        <f t="shared" si="0"/>
        <v>32</v>
      </c>
      <c r="O41" s="23">
        <f>IF(F41&lt;"5",J41*G41,0)</f>
        <v>0</v>
      </c>
      <c r="P41" s="31">
        <v>0</v>
      </c>
      <c r="Q41" s="49"/>
      <c r="R41" s="32">
        <v>42178</v>
      </c>
      <c r="S41" s="32">
        <v>42244</v>
      </c>
      <c r="T41" s="72"/>
      <c r="U41" s="25" t="s">
        <v>18</v>
      </c>
      <c r="V41" s="72"/>
      <c r="W41" s="25" t="s">
        <v>30</v>
      </c>
      <c r="X41" s="25" t="s">
        <v>39</v>
      </c>
      <c r="Y41" s="10">
        <v>42227</v>
      </c>
      <c r="Z41" s="16">
        <v>42211</v>
      </c>
      <c r="AA41" s="16"/>
      <c r="AB41" s="17"/>
      <c r="AC41" s="73"/>
    </row>
    <row r="42" spans="1:29" x14ac:dyDescent="0.25">
      <c r="A42" s="13">
        <v>42227</v>
      </c>
      <c r="B42" s="14" t="s">
        <v>40</v>
      </c>
      <c r="C42" s="25" t="s">
        <v>620</v>
      </c>
      <c r="D42" s="25" t="s">
        <v>15</v>
      </c>
      <c r="E42" s="25" t="s">
        <v>22</v>
      </c>
      <c r="F42" s="27" t="s">
        <v>579</v>
      </c>
      <c r="G42" s="28">
        <v>0.2</v>
      </c>
      <c r="H42" s="39" t="s">
        <v>576</v>
      </c>
      <c r="I42" s="34"/>
      <c r="J42" s="29">
        <v>20</v>
      </c>
      <c r="K42" s="30"/>
      <c r="L42" s="30"/>
      <c r="M42" s="30"/>
      <c r="N42" s="23">
        <f t="shared" si="0"/>
        <v>20</v>
      </c>
      <c r="O42" s="24"/>
      <c r="P42" s="31"/>
      <c r="Q42" s="31"/>
      <c r="R42" s="32">
        <v>42223</v>
      </c>
      <c r="S42" s="32">
        <v>42240</v>
      </c>
      <c r="T42" s="33" t="s">
        <v>621</v>
      </c>
      <c r="U42" s="25" t="s">
        <v>18</v>
      </c>
      <c r="V42" s="25"/>
      <c r="W42" s="25" t="s">
        <v>30</v>
      </c>
      <c r="X42" s="25" t="s">
        <v>39</v>
      </c>
      <c r="Y42" s="20">
        <v>42223</v>
      </c>
      <c r="Z42" s="16">
        <v>42223</v>
      </c>
      <c r="AA42" s="16">
        <v>42239</v>
      </c>
      <c r="AB42" s="17"/>
      <c r="AC42" s="12"/>
    </row>
    <row r="43" spans="1:29" x14ac:dyDescent="0.25">
      <c r="A43" s="41">
        <v>42115</v>
      </c>
      <c r="B43" s="14" t="s">
        <v>40</v>
      </c>
      <c r="C43" s="25" t="s">
        <v>250</v>
      </c>
      <c r="D43" s="25" t="s">
        <v>15</v>
      </c>
      <c r="E43" s="25" t="s">
        <v>16</v>
      </c>
      <c r="F43" s="27" t="s">
        <v>577</v>
      </c>
      <c r="G43" s="28">
        <v>0</v>
      </c>
      <c r="H43" s="39" t="s">
        <v>576</v>
      </c>
      <c r="I43" s="34"/>
      <c r="J43" s="29">
        <v>36</v>
      </c>
      <c r="K43" s="30">
        <v>60</v>
      </c>
      <c r="L43" s="30"/>
      <c r="M43" s="30">
        <v>13</v>
      </c>
      <c r="N43" s="23">
        <f t="shared" si="0"/>
        <v>109</v>
      </c>
      <c r="O43" s="24">
        <f>IF(F43&lt;"5",G43*J43,0)</f>
        <v>0</v>
      </c>
      <c r="P43" s="31">
        <v>0</v>
      </c>
      <c r="Q43" s="31"/>
      <c r="R43" s="32">
        <v>42050</v>
      </c>
      <c r="S43" s="32"/>
      <c r="T43" s="33"/>
      <c r="U43" s="25" t="s">
        <v>26</v>
      </c>
      <c r="V43" s="25"/>
      <c r="W43" s="25" t="s">
        <v>30</v>
      </c>
      <c r="X43" s="15" t="s">
        <v>39</v>
      </c>
      <c r="Y43" s="10"/>
      <c r="Z43" s="42">
        <v>42036</v>
      </c>
      <c r="AA43" s="42">
        <v>42050</v>
      </c>
      <c r="AB43" s="42"/>
      <c r="AC43" s="55">
        <v>42055</v>
      </c>
    </row>
    <row r="44" spans="1:29" x14ac:dyDescent="0.25">
      <c r="A44" s="41">
        <v>42200</v>
      </c>
      <c r="B44" s="14" t="s">
        <v>40</v>
      </c>
      <c r="C44" s="25" t="s">
        <v>406</v>
      </c>
      <c r="D44" s="25" t="s">
        <v>15</v>
      </c>
      <c r="E44" s="25" t="s">
        <v>16</v>
      </c>
      <c r="F44" s="27" t="s">
        <v>577</v>
      </c>
      <c r="G44" s="28">
        <v>0</v>
      </c>
      <c r="H44" s="39" t="s">
        <v>576</v>
      </c>
      <c r="I44" s="34"/>
      <c r="J44" s="29">
        <v>50</v>
      </c>
      <c r="K44" s="30"/>
      <c r="L44" s="30"/>
      <c r="M44" s="30"/>
      <c r="N44" s="23">
        <f t="shared" si="0"/>
        <v>50</v>
      </c>
      <c r="O44" s="24">
        <f>IF(F44&lt;"5",J44*G44,0)</f>
        <v>0</v>
      </c>
      <c r="P44" s="31">
        <v>0</v>
      </c>
      <c r="Q44" s="31"/>
      <c r="R44" s="32">
        <v>42095</v>
      </c>
      <c r="S44" s="32">
        <v>42156</v>
      </c>
      <c r="T44" s="33"/>
      <c r="U44" s="25" t="s">
        <v>18</v>
      </c>
      <c r="V44" s="25"/>
      <c r="W44" s="25" t="s">
        <v>30</v>
      </c>
      <c r="X44" s="25" t="s">
        <v>39</v>
      </c>
      <c r="Y44" s="42"/>
      <c r="Z44" s="42"/>
      <c r="AA44" s="42">
        <v>42089</v>
      </c>
      <c r="AB44" s="42"/>
      <c r="AC44" s="53">
        <v>42200</v>
      </c>
    </row>
    <row r="45" spans="1:29" x14ac:dyDescent="0.25">
      <c r="A45" s="13">
        <v>42208</v>
      </c>
      <c r="B45" s="14" t="s">
        <v>40</v>
      </c>
      <c r="C45" s="25" t="s">
        <v>144</v>
      </c>
      <c r="D45" s="25" t="s">
        <v>15</v>
      </c>
      <c r="E45" s="25" t="s">
        <v>16</v>
      </c>
      <c r="F45" s="27" t="s">
        <v>218</v>
      </c>
      <c r="G45" s="28">
        <v>0</v>
      </c>
      <c r="H45" s="39" t="s">
        <v>575</v>
      </c>
      <c r="I45" s="34"/>
      <c r="J45" s="29">
        <v>800</v>
      </c>
      <c r="K45" s="30"/>
      <c r="L45" s="30"/>
      <c r="M45" s="30"/>
      <c r="N45" s="23">
        <f t="shared" si="0"/>
        <v>800</v>
      </c>
      <c r="O45" s="24">
        <f t="shared" ref="O45:O50" si="6">IF(F45&lt;"5",G45*J45,0)</f>
        <v>0</v>
      </c>
      <c r="P45" s="31">
        <v>0</v>
      </c>
      <c r="Q45" s="31"/>
      <c r="R45" s="32">
        <v>42005</v>
      </c>
      <c r="S45" s="32">
        <v>42369</v>
      </c>
      <c r="T45" s="33"/>
      <c r="U45" s="25" t="s">
        <v>18</v>
      </c>
      <c r="V45" s="25"/>
      <c r="W45" s="25" t="s">
        <v>30</v>
      </c>
      <c r="X45" s="25" t="s">
        <v>39</v>
      </c>
      <c r="Y45" s="10">
        <v>42027</v>
      </c>
      <c r="Z45" s="11"/>
      <c r="AA45" s="11"/>
      <c r="AB45" s="11"/>
      <c r="AC45" s="12">
        <v>42027</v>
      </c>
    </row>
    <row r="46" spans="1:29" x14ac:dyDescent="0.25">
      <c r="A46" s="13">
        <v>42208</v>
      </c>
      <c r="B46" s="14" t="s">
        <v>40</v>
      </c>
      <c r="C46" s="25" t="s">
        <v>377</v>
      </c>
      <c r="D46" s="25" t="s">
        <v>15</v>
      </c>
      <c r="E46" s="25" t="s">
        <v>16</v>
      </c>
      <c r="F46" s="27" t="s">
        <v>23</v>
      </c>
      <c r="G46" s="28">
        <v>1</v>
      </c>
      <c r="H46" s="39" t="s">
        <v>575</v>
      </c>
      <c r="I46" s="34" t="s">
        <v>489</v>
      </c>
      <c r="J46" s="29">
        <v>88</v>
      </c>
      <c r="K46" s="30">
        <v>21</v>
      </c>
      <c r="L46" s="30"/>
      <c r="M46" s="30"/>
      <c r="N46" s="23">
        <f t="shared" si="0"/>
        <v>109</v>
      </c>
      <c r="O46" s="24">
        <f t="shared" si="6"/>
        <v>88</v>
      </c>
      <c r="P46" s="31"/>
      <c r="Q46" s="31"/>
      <c r="R46" s="32">
        <v>42005</v>
      </c>
      <c r="S46" s="32">
        <v>42035</v>
      </c>
      <c r="T46" s="33"/>
      <c r="U46" s="25" t="s">
        <v>18</v>
      </c>
      <c r="V46" s="25"/>
      <c r="W46" s="25" t="s">
        <v>30</v>
      </c>
      <c r="X46" s="25" t="s">
        <v>39</v>
      </c>
      <c r="Y46" s="10"/>
      <c r="Z46" s="11">
        <v>42062</v>
      </c>
      <c r="AA46" s="11">
        <v>42075</v>
      </c>
      <c r="AB46" s="11">
        <v>42107</v>
      </c>
      <c r="AC46" s="12"/>
    </row>
    <row r="47" spans="1:29" x14ac:dyDescent="0.25">
      <c r="A47" s="13">
        <v>42208</v>
      </c>
      <c r="B47" s="14" t="s">
        <v>40</v>
      </c>
      <c r="C47" s="25" t="s">
        <v>248</v>
      </c>
      <c r="D47" s="25" t="s">
        <v>15</v>
      </c>
      <c r="E47" s="25" t="s">
        <v>16</v>
      </c>
      <c r="F47" s="27" t="s">
        <v>23</v>
      </c>
      <c r="G47" s="28">
        <v>1</v>
      </c>
      <c r="H47" s="39" t="s">
        <v>575</v>
      </c>
      <c r="I47" s="34" t="s">
        <v>249</v>
      </c>
      <c r="J47" s="29">
        <v>100</v>
      </c>
      <c r="K47" s="30"/>
      <c r="L47" s="30"/>
      <c r="M47" s="30"/>
      <c r="N47" s="23">
        <f t="shared" si="0"/>
        <v>100</v>
      </c>
      <c r="O47" s="24">
        <f t="shared" si="6"/>
        <v>100</v>
      </c>
      <c r="P47" s="31">
        <v>0</v>
      </c>
      <c r="Q47" s="31"/>
      <c r="R47" s="32">
        <v>42095</v>
      </c>
      <c r="S47" s="32"/>
      <c r="T47" s="33"/>
      <c r="U47" s="25" t="s">
        <v>26</v>
      </c>
      <c r="V47" s="25"/>
      <c r="W47" s="25" t="s">
        <v>30</v>
      </c>
      <c r="X47" s="25" t="s">
        <v>39</v>
      </c>
      <c r="Y47" s="10"/>
      <c r="Z47" s="11"/>
      <c r="AA47" s="11"/>
      <c r="AB47" s="11">
        <v>42036</v>
      </c>
      <c r="AC47" s="12"/>
    </row>
    <row r="48" spans="1:29" x14ac:dyDescent="0.25">
      <c r="A48" s="13">
        <v>42128</v>
      </c>
      <c r="B48" s="14" t="s">
        <v>92</v>
      </c>
      <c r="C48" s="25" t="s">
        <v>100</v>
      </c>
      <c r="D48" s="25" t="s">
        <v>15</v>
      </c>
      <c r="E48" s="25" t="s">
        <v>101</v>
      </c>
      <c r="F48" s="27" t="s">
        <v>23</v>
      </c>
      <c r="G48" s="28">
        <v>1</v>
      </c>
      <c r="H48" s="39"/>
      <c r="I48" s="34" t="s">
        <v>329</v>
      </c>
      <c r="J48" s="29">
        <v>6</v>
      </c>
      <c r="K48" s="30"/>
      <c r="L48" s="30"/>
      <c r="M48" s="30"/>
      <c r="N48" s="23">
        <f t="shared" si="0"/>
        <v>6</v>
      </c>
      <c r="O48" s="24">
        <f t="shared" si="6"/>
        <v>6</v>
      </c>
      <c r="P48" s="31"/>
      <c r="Q48" s="31"/>
      <c r="R48" s="32">
        <v>42005</v>
      </c>
      <c r="S48" s="32">
        <v>42063</v>
      </c>
      <c r="T48" s="33"/>
      <c r="U48" s="25" t="s">
        <v>26</v>
      </c>
      <c r="V48" s="25"/>
      <c r="W48" s="25" t="s">
        <v>30</v>
      </c>
      <c r="X48" s="25" t="s">
        <v>39</v>
      </c>
      <c r="Y48" s="10"/>
      <c r="Z48" s="11">
        <v>41988</v>
      </c>
      <c r="AA48" s="11"/>
      <c r="AB48" s="11">
        <v>42044</v>
      </c>
      <c r="AC48" s="12"/>
    </row>
    <row r="49" spans="1:29" x14ac:dyDescent="0.25">
      <c r="A49" s="13">
        <v>42208</v>
      </c>
      <c r="B49" s="14" t="s">
        <v>41</v>
      </c>
      <c r="C49" s="25" t="s">
        <v>581</v>
      </c>
      <c r="D49" s="25" t="s">
        <v>15</v>
      </c>
      <c r="E49" s="25" t="s">
        <v>42</v>
      </c>
      <c r="F49" s="27" t="s">
        <v>23</v>
      </c>
      <c r="G49" s="28">
        <v>1</v>
      </c>
      <c r="H49" s="39" t="s">
        <v>576</v>
      </c>
      <c r="I49" s="34" t="s">
        <v>173</v>
      </c>
      <c r="J49" s="29">
        <v>17</v>
      </c>
      <c r="K49" s="30"/>
      <c r="L49" s="30"/>
      <c r="M49" s="30"/>
      <c r="N49" s="23">
        <f t="shared" si="0"/>
        <v>17</v>
      </c>
      <c r="O49" s="24">
        <f t="shared" si="6"/>
        <v>17</v>
      </c>
      <c r="P49" s="31">
        <v>0</v>
      </c>
      <c r="Q49" s="31"/>
      <c r="R49" s="32">
        <v>42186</v>
      </c>
      <c r="S49" s="32">
        <v>42369</v>
      </c>
      <c r="T49" s="33"/>
      <c r="U49" s="25" t="s">
        <v>21</v>
      </c>
      <c r="V49" s="25"/>
      <c r="W49" s="25" t="s">
        <v>30</v>
      </c>
      <c r="X49" s="25" t="s">
        <v>39</v>
      </c>
      <c r="Y49" s="10">
        <v>42034</v>
      </c>
      <c r="Z49" s="16">
        <v>42201</v>
      </c>
      <c r="AA49" s="16">
        <v>42206</v>
      </c>
      <c r="AB49" s="16">
        <v>42206</v>
      </c>
      <c r="AC49" s="18"/>
    </row>
    <row r="50" spans="1:29" x14ac:dyDescent="0.25">
      <c r="A50" s="13">
        <v>42208</v>
      </c>
      <c r="B50" s="14" t="s">
        <v>41</v>
      </c>
      <c r="C50" s="25" t="s">
        <v>580</v>
      </c>
      <c r="D50" s="25" t="s">
        <v>15</v>
      </c>
      <c r="E50" s="25" t="s">
        <v>38</v>
      </c>
      <c r="F50" s="27" t="s">
        <v>23</v>
      </c>
      <c r="G50" s="28">
        <v>1</v>
      </c>
      <c r="H50" s="39" t="s">
        <v>575</v>
      </c>
      <c r="I50" s="34" t="s">
        <v>173</v>
      </c>
      <c r="J50" s="29">
        <v>7.65</v>
      </c>
      <c r="K50" s="30"/>
      <c r="L50" s="30"/>
      <c r="M50" s="30"/>
      <c r="N50" s="23">
        <f t="shared" si="0"/>
        <v>7.65</v>
      </c>
      <c r="O50" s="24">
        <f t="shared" si="6"/>
        <v>7.65</v>
      </c>
      <c r="P50" s="31"/>
      <c r="Q50" s="31"/>
      <c r="R50" s="32">
        <v>42125</v>
      </c>
      <c r="S50" s="32">
        <v>42155</v>
      </c>
      <c r="T50" s="33"/>
      <c r="U50" s="25" t="s">
        <v>21</v>
      </c>
      <c r="V50" s="25"/>
      <c r="W50" s="25" t="s">
        <v>30</v>
      </c>
      <c r="X50" s="25" t="s">
        <v>39</v>
      </c>
      <c r="Y50" s="10">
        <v>42118</v>
      </c>
      <c r="Z50" s="11">
        <v>42145</v>
      </c>
      <c r="AA50" s="11"/>
      <c r="AB50" s="16">
        <v>42200</v>
      </c>
      <c r="AC50" s="18"/>
    </row>
    <row r="51" spans="1:29" x14ac:dyDescent="0.25">
      <c r="A51" s="13">
        <v>42208</v>
      </c>
      <c r="B51" s="14" t="s">
        <v>41</v>
      </c>
      <c r="C51" s="25" t="s">
        <v>558</v>
      </c>
      <c r="D51" s="25" t="s">
        <v>15</v>
      </c>
      <c r="E51" s="25" t="s">
        <v>42</v>
      </c>
      <c r="F51" s="27" t="s">
        <v>23</v>
      </c>
      <c r="G51" s="28">
        <v>1</v>
      </c>
      <c r="H51" s="39" t="s">
        <v>576</v>
      </c>
      <c r="I51" s="34" t="s">
        <v>173</v>
      </c>
      <c r="J51" s="29">
        <v>9.8000000000000007</v>
      </c>
      <c r="K51" s="30"/>
      <c r="L51" s="30"/>
      <c r="M51" s="30"/>
      <c r="N51" s="23">
        <f t="shared" si="0"/>
        <v>9.8000000000000007</v>
      </c>
      <c r="O51" s="24">
        <f t="shared" ref="O51:O52" si="7">IF(F51&lt;"5",J51*G51,0)</f>
        <v>9.8000000000000007</v>
      </c>
      <c r="P51" s="31">
        <v>0</v>
      </c>
      <c r="Q51" s="31"/>
      <c r="R51" s="32">
        <v>42186</v>
      </c>
      <c r="S51" s="32">
        <v>42248</v>
      </c>
      <c r="T51" s="33"/>
      <c r="U51" s="25" t="s">
        <v>21</v>
      </c>
      <c r="V51" s="25"/>
      <c r="W51" s="25" t="s">
        <v>30</v>
      </c>
      <c r="X51" s="25" t="s">
        <v>39</v>
      </c>
      <c r="Y51" s="10"/>
      <c r="Z51" s="11">
        <v>42185</v>
      </c>
      <c r="AA51" s="11">
        <v>42192</v>
      </c>
      <c r="AB51" s="11">
        <v>42193</v>
      </c>
      <c r="AC51" s="12"/>
    </row>
    <row r="52" spans="1:29" x14ac:dyDescent="0.25">
      <c r="A52" s="13">
        <v>42209</v>
      </c>
      <c r="B52" s="14" t="s">
        <v>41</v>
      </c>
      <c r="C52" s="25" t="s">
        <v>381</v>
      </c>
      <c r="D52" s="25" t="s">
        <v>15</v>
      </c>
      <c r="E52" s="25" t="s">
        <v>38</v>
      </c>
      <c r="F52" s="27" t="s">
        <v>23</v>
      </c>
      <c r="G52" s="28">
        <v>1</v>
      </c>
      <c r="H52" s="39" t="s">
        <v>576</v>
      </c>
      <c r="I52" s="34" t="s">
        <v>173</v>
      </c>
      <c r="J52" s="29">
        <v>8.8000000000000007</v>
      </c>
      <c r="K52" s="30"/>
      <c r="L52" s="30">
        <v>36.58</v>
      </c>
      <c r="M52" s="30">
        <v>7.3159999999999998</v>
      </c>
      <c r="N52" s="23">
        <f t="shared" si="0"/>
        <v>52.695999999999998</v>
      </c>
      <c r="O52" s="24">
        <f t="shared" si="7"/>
        <v>8.8000000000000007</v>
      </c>
      <c r="P52" s="31">
        <v>0</v>
      </c>
      <c r="Q52" s="31"/>
      <c r="R52" s="32">
        <v>42086</v>
      </c>
      <c r="S52" s="32">
        <v>42185</v>
      </c>
      <c r="T52" s="33"/>
      <c r="U52" s="25" t="s">
        <v>21</v>
      </c>
      <c r="V52" s="25" t="s">
        <v>26</v>
      </c>
      <c r="W52" s="25" t="s">
        <v>30</v>
      </c>
      <c r="X52" s="25" t="s">
        <v>39</v>
      </c>
      <c r="Y52" s="10">
        <v>42060</v>
      </c>
      <c r="Z52" s="11">
        <v>42068</v>
      </c>
      <c r="AA52" s="11"/>
      <c r="AB52" s="11">
        <v>42145</v>
      </c>
      <c r="AC52" s="12"/>
    </row>
    <row r="53" spans="1:29" x14ac:dyDescent="0.25">
      <c r="A53" s="13">
        <v>42209</v>
      </c>
      <c r="B53" s="14" t="s">
        <v>41</v>
      </c>
      <c r="C53" s="25" t="s">
        <v>442</v>
      </c>
      <c r="D53" s="25" t="s">
        <v>15</v>
      </c>
      <c r="E53" s="25" t="s">
        <v>38</v>
      </c>
      <c r="F53" s="27" t="s">
        <v>23</v>
      </c>
      <c r="G53" s="28">
        <v>1</v>
      </c>
      <c r="H53" s="39" t="s">
        <v>576</v>
      </c>
      <c r="I53" s="34" t="s">
        <v>173</v>
      </c>
      <c r="J53" s="29">
        <v>9.6</v>
      </c>
      <c r="K53" s="30"/>
      <c r="L53" s="30"/>
      <c r="M53" s="30"/>
      <c r="N53" s="23">
        <f t="shared" si="0"/>
        <v>9.6</v>
      </c>
      <c r="O53" s="24">
        <f>IF(F53&lt;"5",J53*G53,0)</f>
        <v>9.6</v>
      </c>
      <c r="P53" s="31">
        <v>0</v>
      </c>
      <c r="Q53" s="31"/>
      <c r="R53" s="32">
        <v>42093</v>
      </c>
      <c r="S53" s="32">
        <v>42153</v>
      </c>
      <c r="T53" s="33"/>
      <c r="U53" s="25" t="s">
        <v>21</v>
      </c>
      <c r="V53" s="25" t="s">
        <v>26</v>
      </c>
      <c r="W53" s="25" t="s">
        <v>30</v>
      </c>
      <c r="X53" s="25" t="s">
        <v>39</v>
      </c>
      <c r="Y53" s="10">
        <v>42060</v>
      </c>
      <c r="Z53" s="11">
        <v>42068</v>
      </c>
      <c r="AA53" s="11">
        <v>42115</v>
      </c>
      <c r="AB53" s="11">
        <v>42145</v>
      </c>
      <c r="AC53" s="12"/>
    </row>
    <row r="54" spans="1:29" x14ac:dyDescent="0.25">
      <c r="A54" s="13">
        <v>42249</v>
      </c>
      <c r="B54" s="14" t="s">
        <v>41</v>
      </c>
      <c r="C54" s="25" t="s">
        <v>635</v>
      </c>
      <c r="D54" s="25" t="s">
        <v>15</v>
      </c>
      <c r="E54" s="25" t="s">
        <v>42</v>
      </c>
      <c r="F54" s="27" t="s">
        <v>23</v>
      </c>
      <c r="G54" s="28">
        <v>1</v>
      </c>
      <c r="H54" s="39" t="s">
        <v>575</v>
      </c>
      <c r="I54" s="34" t="s">
        <v>173</v>
      </c>
      <c r="J54" s="29">
        <v>14</v>
      </c>
      <c r="K54" s="30"/>
      <c r="L54" s="30"/>
      <c r="M54" s="30"/>
      <c r="N54" s="23">
        <f t="shared" si="0"/>
        <v>14</v>
      </c>
      <c r="O54" s="24">
        <f>IF(F54&lt;"5",J54*G54,0)</f>
        <v>14</v>
      </c>
      <c r="P54" s="31">
        <v>0</v>
      </c>
      <c r="Q54" s="31"/>
      <c r="R54" s="32">
        <v>42241</v>
      </c>
      <c r="S54" s="32">
        <v>42277</v>
      </c>
      <c r="T54" s="33"/>
      <c r="U54" s="25" t="s">
        <v>21</v>
      </c>
      <c r="V54" s="25"/>
      <c r="W54" s="25" t="s">
        <v>30</v>
      </c>
      <c r="X54" s="25" t="s">
        <v>39</v>
      </c>
      <c r="Y54" s="10"/>
      <c r="Z54" s="11">
        <v>42241</v>
      </c>
      <c r="AA54" s="16">
        <v>42242</v>
      </c>
      <c r="AB54" s="16">
        <v>42249</v>
      </c>
      <c r="AC54" s="18"/>
    </row>
    <row r="55" spans="1:29" x14ac:dyDescent="0.25">
      <c r="A55" s="13">
        <v>42209</v>
      </c>
      <c r="B55" s="14" t="s">
        <v>41</v>
      </c>
      <c r="C55" s="25" t="s">
        <v>622</v>
      </c>
      <c r="D55" s="25" t="s">
        <v>15</v>
      </c>
      <c r="E55" s="25" t="s">
        <v>38</v>
      </c>
      <c r="F55" s="27" t="s">
        <v>23</v>
      </c>
      <c r="G55" s="28">
        <v>1</v>
      </c>
      <c r="H55" s="39" t="s">
        <v>576</v>
      </c>
      <c r="I55" s="34" t="s">
        <v>173</v>
      </c>
      <c r="J55" s="29"/>
      <c r="K55" s="30"/>
      <c r="L55" s="30">
        <v>3.5</v>
      </c>
      <c r="M55" s="30">
        <v>0.7</v>
      </c>
      <c r="N55" s="23">
        <f t="shared" si="0"/>
        <v>4.2</v>
      </c>
      <c r="O55" s="24">
        <f>IF(F55&lt;"5",J55*G55,0)</f>
        <v>0</v>
      </c>
      <c r="P55" s="31">
        <v>0</v>
      </c>
      <c r="Q55" s="31"/>
      <c r="R55" s="32">
        <v>42093</v>
      </c>
      <c r="S55" s="32">
        <v>42153</v>
      </c>
      <c r="T55" s="33"/>
      <c r="U55" s="25" t="s">
        <v>21</v>
      </c>
      <c r="V55" s="25"/>
      <c r="W55" s="25" t="s">
        <v>30</v>
      </c>
      <c r="X55" s="25" t="s">
        <v>39</v>
      </c>
      <c r="Y55" s="10">
        <v>42060</v>
      </c>
      <c r="Z55" s="11">
        <v>42068</v>
      </c>
      <c r="AA55" s="11">
        <v>42115</v>
      </c>
      <c r="AB55" s="11">
        <v>42145</v>
      </c>
      <c r="AC55" s="12"/>
    </row>
    <row r="56" spans="1:29" x14ac:dyDescent="0.25">
      <c r="A56" s="13">
        <v>42258</v>
      </c>
      <c r="B56" s="14" t="s">
        <v>41</v>
      </c>
      <c r="C56" s="25" t="s">
        <v>664</v>
      </c>
      <c r="D56" s="25" t="s">
        <v>15</v>
      </c>
      <c r="E56" s="25" t="s">
        <v>42</v>
      </c>
      <c r="F56" s="27" t="s">
        <v>579</v>
      </c>
      <c r="G56" s="28">
        <v>0.4</v>
      </c>
      <c r="H56" s="39" t="s">
        <v>576</v>
      </c>
      <c r="I56" s="34" t="s">
        <v>173</v>
      </c>
      <c r="J56" s="29">
        <v>20</v>
      </c>
      <c r="K56" s="30"/>
      <c r="L56" s="30"/>
      <c r="M56" s="30"/>
      <c r="N56" s="23">
        <f t="shared" si="0"/>
        <v>20</v>
      </c>
      <c r="O56" s="24">
        <f t="shared" ref="O56:O58" si="8">IF(F56&lt;"5",J56*G56,0)</f>
        <v>8</v>
      </c>
      <c r="P56" s="31">
        <v>0</v>
      </c>
      <c r="Q56" s="31"/>
      <c r="R56" s="32">
        <v>42248</v>
      </c>
      <c r="S56" s="32">
        <v>42369</v>
      </c>
      <c r="T56" s="33"/>
      <c r="U56" s="25" t="s">
        <v>21</v>
      </c>
      <c r="V56" s="25"/>
      <c r="W56" s="25" t="s">
        <v>30</v>
      </c>
      <c r="X56" s="25" t="s">
        <v>39</v>
      </c>
      <c r="Y56" s="22">
        <v>42201</v>
      </c>
      <c r="Z56" s="16">
        <v>42258</v>
      </c>
      <c r="AA56" s="17"/>
      <c r="AB56" s="17"/>
      <c r="AC56" s="18">
        <v>42249</v>
      </c>
    </row>
    <row r="57" spans="1:29" x14ac:dyDescent="0.25">
      <c r="A57" s="13">
        <v>42258</v>
      </c>
      <c r="B57" s="14" t="s">
        <v>41</v>
      </c>
      <c r="C57" s="25" t="s">
        <v>665</v>
      </c>
      <c r="D57" s="25" t="s">
        <v>15</v>
      </c>
      <c r="E57" s="25" t="s">
        <v>42</v>
      </c>
      <c r="F57" s="27" t="s">
        <v>20</v>
      </c>
      <c r="G57" s="28">
        <v>0.2</v>
      </c>
      <c r="H57" s="39" t="s">
        <v>576</v>
      </c>
      <c r="I57" s="34" t="s">
        <v>173</v>
      </c>
      <c r="J57" s="29">
        <v>30</v>
      </c>
      <c r="K57" s="30"/>
      <c r="L57" s="30"/>
      <c r="M57" s="30"/>
      <c r="N57" s="23">
        <f t="shared" si="0"/>
        <v>30</v>
      </c>
      <c r="O57" s="24">
        <f t="shared" si="8"/>
        <v>6</v>
      </c>
      <c r="P57" s="31">
        <v>0</v>
      </c>
      <c r="Q57" s="31"/>
      <c r="R57" s="32">
        <v>42248</v>
      </c>
      <c r="S57" s="32">
        <v>42369</v>
      </c>
      <c r="T57" s="33"/>
      <c r="U57" s="25" t="s">
        <v>21</v>
      </c>
      <c r="V57" s="25"/>
      <c r="W57" s="25" t="s">
        <v>30</v>
      </c>
      <c r="X57" s="25" t="s">
        <v>39</v>
      </c>
      <c r="Y57" s="10">
        <v>42201</v>
      </c>
      <c r="Z57" s="17"/>
      <c r="AA57" s="17"/>
      <c r="AB57" s="17"/>
      <c r="AC57" s="18"/>
    </row>
    <row r="58" spans="1:29" x14ac:dyDescent="0.25">
      <c r="A58" s="13">
        <v>42249</v>
      </c>
      <c r="B58" s="14" t="s">
        <v>41</v>
      </c>
      <c r="C58" s="25" t="s">
        <v>582</v>
      </c>
      <c r="D58" s="25" t="s">
        <v>15</v>
      </c>
      <c r="E58" s="25" t="s">
        <v>42</v>
      </c>
      <c r="F58" s="27" t="s">
        <v>20</v>
      </c>
      <c r="G58" s="28">
        <v>0.6</v>
      </c>
      <c r="H58" s="39" t="s">
        <v>576</v>
      </c>
      <c r="I58" s="34" t="s">
        <v>173</v>
      </c>
      <c r="J58" s="29">
        <v>15</v>
      </c>
      <c r="K58" s="30"/>
      <c r="L58" s="30"/>
      <c r="M58" s="30"/>
      <c r="N58" s="23">
        <f t="shared" si="0"/>
        <v>15</v>
      </c>
      <c r="O58" s="24">
        <f t="shared" si="8"/>
        <v>9</v>
      </c>
      <c r="P58" s="31">
        <v>0</v>
      </c>
      <c r="Q58" s="31"/>
      <c r="R58" s="32">
        <v>42248</v>
      </c>
      <c r="S58" s="32">
        <v>42369</v>
      </c>
      <c r="T58" s="33"/>
      <c r="U58" s="25" t="s">
        <v>21</v>
      </c>
      <c r="V58" s="25"/>
      <c r="W58" s="25" t="s">
        <v>30</v>
      </c>
      <c r="X58" s="25" t="s">
        <v>39</v>
      </c>
      <c r="Y58" s="10">
        <v>42201</v>
      </c>
      <c r="Z58" s="17"/>
      <c r="AA58" s="17"/>
      <c r="AB58" s="17"/>
      <c r="AC58" s="18"/>
    </row>
    <row r="59" spans="1:29" x14ac:dyDescent="0.25">
      <c r="A59" s="13">
        <v>42258</v>
      </c>
      <c r="B59" s="14" t="s">
        <v>41</v>
      </c>
      <c r="C59" s="25" t="s">
        <v>666</v>
      </c>
      <c r="D59" s="25" t="s">
        <v>15</v>
      </c>
      <c r="E59" s="25" t="s">
        <v>42</v>
      </c>
      <c r="F59" s="27" t="s">
        <v>23</v>
      </c>
      <c r="G59" s="28">
        <v>1</v>
      </c>
      <c r="H59" s="39" t="s">
        <v>576</v>
      </c>
      <c r="I59" s="34" t="s">
        <v>173</v>
      </c>
      <c r="J59" s="29">
        <v>54.8</v>
      </c>
      <c r="K59" s="47"/>
      <c r="L59" s="47"/>
      <c r="M59" s="47"/>
      <c r="N59" s="23">
        <f t="shared" si="0"/>
        <v>54.8</v>
      </c>
      <c r="O59" s="23">
        <f>IF(F59&lt;"5",J59*G59,0)</f>
        <v>54.8</v>
      </c>
      <c r="P59" s="31">
        <v>0</v>
      </c>
      <c r="Q59" s="49"/>
      <c r="R59" s="32">
        <v>42248</v>
      </c>
      <c r="S59" s="32">
        <v>42369</v>
      </c>
      <c r="T59" s="72"/>
      <c r="U59" s="25" t="s">
        <v>21</v>
      </c>
      <c r="V59" s="72"/>
      <c r="W59" s="25" t="s">
        <v>30</v>
      </c>
      <c r="X59" s="25" t="s">
        <v>39</v>
      </c>
      <c r="Y59" s="20">
        <v>42213</v>
      </c>
      <c r="Z59" s="16">
        <v>42213</v>
      </c>
      <c r="AA59" s="74"/>
      <c r="AB59" s="62">
        <v>42258</v>
      </c>
      <c r="AC59" s="61"/>
    </row>
    <row r="60" spans="1:29" x14ac:dyDescent="0.25">
      <c r="A60" s="13">
        <v>42208</v>
      </c>
      <c r="B60" s="14" t="s">
        <v>41</v>
      </c>
      <c r="C60" s="25" t="s">
        <v>252</v>
      </c>
      <c r="D60" s="25" t="s">
        <v>15</v>
      </c>
      <c r="E60" s="25" t="s">
        <v>42</v>
      </c>
      <c r="F60" s="27" t="s">
        <v>24</v>
      </c>
      <c r="G60" s="28">
        <v>0</v>
      </c>
      <c r="H60" s="39" t="s">
        <v>576</v>
      </c>
      <c r="I60" s="34" t="s">
        <v>173</v>
      </c>
      <c r="J60" s="29">
        <v>15</v>
      </c>
      <c r="K60" s="30"/>
      <c r="L60" s="30"/>
      <c r="M60" s="30"/>
      <c r="N60" s="23">
        <f t="shared" si="0"/>
        <v>15</v>
      </c>
      <c r="O60" s="24">
        <f t="shared" ref="O60:O67" si="9">IF(F60&lt;"5",G60*J60,0)</f>
        <v>0</v>
      </c>
      <c r="P60" s="31">
        <v>0</v>
      </c>
      <c r="Q60" s="31"/>
      <c r="R60" s="32">
        <v>42065</v>
      </c>
      <c r="S60" s="32">
        <v>42368</v>
      </c>
      <c r="T60" s="33"/>
      <c r="U60" s="25" t="s">
        <v>21</v>
      </c>
      <c r="V60" s="25"/>
      <c r="W60" s="25" t="s">
        <v>30</v>
      </c>
      <c r="X60" s="25" t="s">
        <v>39</v>
      </c>
      <c r="Y60" s="10">
        <v>42079</v>
      </c>
      <c r="Z60" s="11"/>
      <c r="AA60" s="11"/>
      <c r="AB60" s="11"/>
      <c r="AC60" s="12">
        <v>42173</v>
      </c>
    </row>
    <row r="61" spans="1:29" x14ac:dyDescent="0.25">
      <c r="A61" s="13">
        <v>42250</v>
      </c>
      <c r="B61" s="14" t="s">
        <v>41</v>
      </c>
      <c r="C61" s="25" t="s">
        <v>642</v>
      </c>
      <c r="D61" s="25" t="s">
        <v>15</v>
      </c>
      <c r="E61" s="25" t="s">
        <v>42</v>
      </c>
      <c r="F61" s="27" t="s">
        <v>579</v>
      </c>
      <c r="G61" s="28">
        <v>0.6</v>
      </c>
      <c r="H61" s="39" t="s">
        <v>576</v>
      </c>
      <c r="I61" s="34" t="s">
        <v>173</v>
      </c>
      <c r="J61" s="29">
        <v>20</v>
      </c>
      <c r="K61" s="30"/>
      <c r="L61" s="30"/>
      <c r="M61" s="30"/>
      <c r="N61" s="23">
        <f t="shared" si="0"/>
        <v>20</v>
      </c>
      <c r="O61" s="24">
        <f t="shared" si="9"/>
        <v>12</v>
      </c>
      <c r="P61" s="31">
        <v>0</v>
      </c>
      <c r="Q61" s="31"/>
      <c r="R61" s="32">
        <v>42037</v>
      </c>
      <c r="S61" s="32">
        <v>42109</v>
      </c>
      <c r="T61" s="33"/>
      <c r="U61" s="25" t="s">
        <v>21</v>
      </c>
      <c r="V61" s="25"/>
      <c r="W61" s="25" t="s">
        <v>30</v>
      </c>
      <c r="X61" s="25" t="s">
        <v>39</v>
      </c>
      <c r="Y61" s="10">
        <v>42060</v>
      </c>
      <c r="Z61" s="16">
        <v>42249</v>
      </c>
      <c r="AA61" s="17"/>
      <c r="AB61" s="17"/>
      <c r="AC61" s="18">
        <v>42163</v>
      </c>
    </row>
    <row r="62" spans="1:29" x14ac:dyDescent="0.25">
      <c r="A62" s="13">
        <v>42208</v>
      </c>
      <c r="B62" s="14" t="s">
        <v>41</v>
      </c>
      <c r="C62" s="25" t="s">
        <v>466</v>
      </c>
      <c r="D62" s="25" t="s">
        <v>15</v>
      </c>
      <c r="E62" s="25" t="s">
        <v>42</v>
      </c>
      <c r="F62" s="27" t="s">
        <v>218</v>
      </c>
      <c r="G62" s="28">
        <v>0</v>
      </c>
      <c r="H62" s="39" t="s">
        <v>576</v>
      </c>
      <c r="I62" s="34" t="s">
        <v>173</v>
      </c>
      <c r="J62" s="29">
        <v>4.2</v>
      </c>
      <c r="K62" s="30"/>
      <c r="L62" s="30"/>
      <c r="M62" s="30"/>
      <c r="N62" s="23">
        <f t="shared" si="0"/>
        <v>4.2</v>
      </c>
      <c r="O62" s="24">
        <f t="shared" si="9"/>
        <v>0</v>
      </c>
      <c r="P62" s="31">
        <v>0</v>
      </c>
      <c r="Q62" s="31"/>
      <c r="R62" s="32">
        <v>42037</v>
      </c>
      <c r="S62" s="32">
        <v>42109</v>
      </c>
      <c r="T62" s="33"/>
      <c r="U62" s="25" t="s">
        <v>21</v>
      </c>
      <c r="V62" s="25" t="s">
        <v>26</v>
      </c>
      <c r="W62" s="25" t="s">
        <v>30</v>
      </c>
      <c r="X62" s="25" t="s">
        <v>39</v>
      </c>
      <c r="Y62" s="10"/>
      <c r="Z62" s="11"/>
      <c r="AA62" s="11">
        <v>42129</v>
      </c>
      <c r="AB62" s="11"/>
      <c r="AC62" s="12">
        <v>42163</v>
      </c>
    </row>
    <row r="63" spans="1:29" x14ac:dyDescent="0.25">
      <c r="A63" s="13">
        <v>42208</v>
      </c>
      <c r="B63" s="14" t="s">
        <v>41</v>
      </c>
      <c r="C63" s="25" t="s">
        <v>380</v>
      </c>
      <c r="D63" s="25" t="s">
        <v>15</v>
      </c>
      <c r="E63" s="25" t="s">
        <v>42</v>
      </c>
      <c r="F63" s="27" t="s">
        <v>24</v>
      </c>
      <c r="G63" s="28">
        <v>0</v>
      </c>
      <c r="H63" s="39" t="s">
        <v>575</v>
      </c>
      <c r="I63" s="34" t="s">
        <v>173</v>
      </c>
      <c r="J63" s="29">
        <v>30</v>
      </c>
      <c r="K63" s="30"/>
      <c r="L63" s="30"/>
      <c r="M63" s="30"/>
      <c r="N63" s="23">
        <f t="shared" si="0"/>
        <v>30</v>
      </c>
      <c r="O63" s="24">
        <f t="shared" si="9"/>
        <v>0</v>
      </c>
      <c r="P63" s="31">
        <v>0</v>
      </c>
      <c r="Q63" s="31"/>
      <c r="R63" s="32">
        <v>42037</v>
      </c>
      <c r="S63" s="32">
        <v>42109</v>
      </c>
      <c r="T63" s="33"/>
      <c r="U63" s="25" t="s">
        <v>21</v>
      </c>
      <c r="V63" s="25" t="s">
        <v>26</v>
      </c>
      <c r="W63" s="25" t="s">
        <v>30</v>
      </c>
      <c r="X63" s="25" t="s">
        <v>39</v>
      </c>
      <c r="Y63" s="10"/>
      <c r="Z63" s="11"/>
      <c r="AA63" s="11"/>
      <c r="AB63" s="11"/>
      <c r="AC63" s="12">
        <v>42191</v>
      </c>
    </row>
    <row r="64" spans="1:29" x14ac:dyDescent="0.25">
      <c r="A64" s="13">
        <v>42208</v>
      </c>
      <c r="B64" s="14" t="s">
        <v>41</v>
      </c>
      <c r="C64" s="25" t="s">
        <v>108</v>
      </c>
      <c r="D64" s="25" t="s">
        <v>15</v>
      </c>
      <c r="E64" s="25" t="s">
        <v>36</v>
      </c>
      <c r="F64" s="27" t="s">
        <v>577</v>
      </c>
      <c r="G64" s="28">
        <v>0</v>
      </c>
      <c r="H64" s="39" t="s">
        <v>575</v>
      </c>
      <c r="I64" s="34"/>
      <c r="J64" s="29">
        <f>20*0.85</f>
        <v>17</v>
      </c>
      <c r="K64" s="30"/>
      <c r="L64" s="30"/>
      <c r="M64" s="30"/>
      <c r="N64" s="23">
        <f t="shared" si="0"/>
        <v>17</v>
      </c>
      <c r="O64" s="24">
        <f t="shared" si="9"/>
        <v>0</v>
      </c>
      <c r="P64" s="31"/>
      <c r="Q64" s="31"/>
      <c r="R64" s="32">
        <v>42064</v>
      </c>
      <c r="S64" s="32">
        <v>42094</v>
      </c>
      <c r="T64" s="33"/>
      <c r="U64" s="25" t="s">
        <v>26</v>
      </c>
      <c r="V64" s="25"/>
      <c r="W64" s="25" t="s">
        <v>30</v>
      </c>
      <c r="X64" s="25" t="s">
        <v>39</v>
      </c>
      <c r="Y64" s="10">
        <v>41932</v>
      </c>
      <c r="Z64" s="11"/>
      <c r="AA64" s="11"/>
      <c r="AB64" s="11"/>
      <c r="AC64" s="12">
        <v>42026</v>
      </c>
    </row>
    <row r="65" spans="1:29" x14ac:dyDescent="0.25">
      <c r="A65" s="13">
        <v>42208</v>
      </c>
      <c r="B65" s="14" t="s">
        <v>41</v>
      </c>
      <c r="C65" s="25" t="s">
        <v>277</v>
      </c>
      <c r="D65" s="25" t="s">
        <v>15</v>
      </c>
      <c r="E65" s="25" t="s">
        <v>42</v>
      </c>
      <c r="F65" s="27" t="s">
        <v>23</v>
      </c>
      <c r="G65" s="28">
        <v>1</v>
      </c>
      <c r="H65" s="39" t="s">
        <v>576</v>
      </c>
      <c r="I65" s="34" t="s">
        <v>173</v>
      </c>
      <c r="J65" s="29">
        <v>21</v>
      </c>
      <c r="K65" s="30"/>
      <c r="L65" s="30"/>
      <c r="M65" s="30"/>
      <c r="N65" s="23">
        <f t="shared" si="0"/>
        <v>21</v>
      </c>
      <c r="O65" s="24">
        <f t="shared" si="9"/>
        <v>21</v>
      </c>
      <c r="P65" s="31">
        <v>0</v>
      </c>
      <c r="Q65" s="31"/>
      <c r="R65" s="32">
        <v>42037</v>
      </c>
      <c r="S65" s="32">
        <v>42109</v>
      </c>
      <c r="T65" s="33"/>
      <c r="U65" s="25" t="s">
        <v>18</v>
      </c>
      <c r="V65" s="25" t="s">
        <v>21</v>
      </c>
      <c r="W65" s="25" t="s">
        <v>30</v>
      </c>
      <c r="X65" s="25" t="s">
        <v>39</v>
      </c>
      <c r="Y65" s="10"/>
      <c r="Z65" s="11">
        <v>42034</v>
      </c>
      <c r="AA65" s="11">
        <v>42073</v>
      </c>
      <c r="AB65" s="11">
        <v>42079</v>
      </c>
      <c r="AC65" s="12"/>
    </row>
    <row r="66" spans="1:29" x14ac:dyDescent="0.25">
      <c r="A66" s="13">
        <v>42208</v>
      </c>
      <c r="B66" s="14" t="s">
        <v>41</v>
      </c>
      <c r="C66" s="25" t="s">
        <v>379</v>
      </c>
      <c r="D66" s="25" t="s">
        <v>15</v>
      </c>
      <c r="E66" s="25" t="s">
        <v>42</v>
      </c>
      <c r="F66" s="27" t="s">
        <v>23</v>
      </c>
      <c r="G66" s="28">
        <v>1</v>
      </c>
      <c r="H66" s="39" t="s">
        <v>576</v>
      </c>
      <c r="I66" s="34" t="s">
        <v>173</v>
      </c>
      <c r="J66" s="29">
        <v>15</v>
      </c>
      <c r="K66" s="30"/>
      <c r="L66" s="30"/>
      <c r="M66" s="30"/>
      <c r="N66" s="23">
        <f t="shared" si="0"/>
        <v>15</v>
      </c>
      <c r="O66" s="24">
        <f t="shared" si="9"/>
        <v>15</v>
      </c>
      <c r="P66" s="31">
        <v>0</v>
      </c>
      <c r="Q66" s="31"/>
      <c r="R66" s="32">
        <v>42037</v>
      </c>
      <c r="S66" s="32">
        <v>42109</v>
      </c>
      <c r="T66" s="33"/>
      <c r="U66" s="25" t="s">
        <v>21</v>
      </c>
      <c r="V66" s="25" t="s">
        <v>26</v>
      </c>
      <c r="W66" s="25" t="s">
        <v>30</v>
      </c>
      <c r="X66" s="25" t="s">
        <v>39</v>
      </c>
      <c r="Y66" s="10"/>
      <c r="Z66" s="11">
        <v>42069</v>
      </c>
      <c r="AA66" s="11"/>
      <c r="AB66" s="11">
        <v>42079</v>
      </c>
      <c r="AC66" s="12"/>
    </row>
    <row r="67" spans="1:29" x14ac:dyDescent="0.25">
      <c r="A67" s="13">
        <v>42208</v>
      </c>
      <c r="B67" s="14" t="s">
        <v>41</v>
      </c>
      <c r="C67" s="25" t="s">
        <v>330</v>
      </c>
      <c r="D67" s="25" t="s">
        <v>15</v>
      </c>
      <c r="E67" s="25" t="s">
        <v>101</v>
      </c>
      <c r="F67" s="27" t="s">
        <v>23</v>
      </c>
      <c r="G67" s="28">
        <v>1</v>
      </c>
      <c r="H67" s="39" t="s">
        <v>575</v>
      </c>
      <c r="I67" s="34" t="s">
        <v>173</v>
      </c>
      <c r="J67" s="29">
        <v>4</v>
      </c>
      <c r="K67" s="30"/>
      <c r="L67" s="30"/>
      <c r="M67" s="30"/>
      <c r="N67" s="23">
        <f t="shared" si="0"/>
        <v>4</v>
      </c>
      <c r="O67" s="24">
        <f t="shared" si="9"/>
        <v>4</v>
      </c>
      <c r="P67" s="31">
        <v>0</v>
      </c>
      <c r="Q67" s="31"/>
      <c r="R67" s="32">
        <v>42019</v>
      </c>
      <c r="S67" s="32">
        <v>42034</v>
      </c>
      <c r="T67" s="33"/>
      <c r="U67" s="25" t="s">
        <v>21</v>
      </c>
      <c r="V67" s="25"/>
      <c r="W67" s="25" t="s">
        <v>30</v>
      </c>
      <c r="X67" s="25" t="s">
        <v>39</v>
      </c>
      <c r="Y67" s="10">
        <v>42005</v>
      </c>
      <c r="Z67" s="11"/>
      <c r="AA67" s="11"/>
      <c r="AB67" s="11">
        <v>42054</v>
      </c>
      <c r="AC67" s="12"/>
    </row>
    <row r="68" spans="1:29" x14ac:dyDescent="0.25">
      <c r="A68" s="41">
        <v>42208</v>
      </c>
      <c r="B68" s="14" t="s">
        <v>41</v>
      </c>
      <c r="C68" s="25" t="s">
        <v>332</v>
      </c>
      <c r="D68" s="25" t="s">
        <v>15</v>
      </c>
      <c r="E68" s="25" t="s">
        <v>101</v>
      </c>
      <c r="F68" s="27" t="s">
        <v>23</v>
      </c>
      <c r="G68" s="28">
        <v>1</v>
      </c>
      <c r="H68" s="39" t="s">
        <v>575</v>
      </c>
      <c r="I68" s="34" t="s">
        <v>173</v>
      </c>
      <c r="J68" s="29">
        <v>7.9</v>
      </c>
      <c r="K68" s="30"/>
      <c r="L68" s="30"/>
      <c r="M68" s="30"/>
      <c r="N68" s="23">
        <f t="shared" si="0"/>
        <v>7.9</v>
      </c>
      <c r="O68" s="24">
        <f>IF(F68&lt;"5",J68*G68,0)</f>
        <v>7.9</v>
      </c>
      <c r="P68" s="31">
        <v>0</v>
      </c>
      <c r="Q68" s="31"/>
      <c r="R68" s="32">
        <v>42051</v>
      </c>
      <c r="S68" s="32">
        <v>42068</v>
      </c>
      <c r="T68" s="33"/>
      <c r="U68" s="25" t="s">
        <v>26</v>
      </c>
      <c r="V68" s="25"/>
      <c r="W68" s="25" t="s">
        <v>30</v>
      </c>
      <c r="X68" s="15" t="s">
        <v>39</v>
      </c>
      <c r="Y68" s="42"/>
      <c r="Z68" s="42">
        <v>42045</v>
      </c>
      <c r="AA68" s="42"/>
      <c r="AB68" s="42">
        <v>42048</v>
      </c>
      <c r="AC68" s="55"/>
    </row>
    <row r="69" spans="1:29" x14ac:dyDescent="0.25">
      <c r="A69" s="13">
        <v>42208</v>
      </c>
      <c r="B69" s="14" t="s">
        <v>41</v>
      </c>
      <c r="C69" s="25" t="s">
        <v>331</v>
      </c>
      <c r="D69" s="25" t="s">
        <v>15</v>
      </c>
      <c r="E69" s="25" t="s">
        <v>38</v>
      </c>
      <c r="F69" s="27" t="s">
        <v>23</v>
      </c>
      <c r="G69" s="28">
        <v>1</v>
      </c>
      <c r="H69" s="39" t="s">
        <v>575</v>
      </c>
      <c r="I69" s="34" t="s">
        <v>173</v>
      </c>
      <c r="J69" s="29">
        <v>8.6</v>
      </c>
      <c r="K69" s="30"/>
      <c r="L69" s="30"/>
      <c r="M69" s="30"/>
      <c r="N69" s="23">
        <f t="shared" si="0"/>
        <v>8.6</v>
      </c>
      <c r="O69" s="24">
        <f t="shared" ref="O69:O73" si="10">IF(F69&lt;"5",G69*J69,0)</f>
        <v>8.6</v>
      </c>
      <c r="P69" s="31"/>
      <c r="Q69" s="31"/>
      <c r="R69" s="32">
        <v>42051</v>
      </c>
      <c r="S69" s="32">
        <v>42155</v>
      </c>
      <c r="T69" s="33"/>
      <c r="U69" s="25" t="s">
        <v>21</v>
      </c>
      <c r="V69" s="25"/>
      <c r="W69" s="25" t="s">
        <v>30</v>
      </c>
      <c r="X69" s="25" t="s">
        <v>39</v>
      </c>
      <c r="Y69" s="10">
        <v>42027</v>
      </c>
      <c r="Z69" s="11">
        <v>42041</v>
      </c>
      <c r="AA69" s="11">
        <v>42041</v>
      </c>
      <c r="AB69" s="11">
        <v>42047</v>
      </c>
      <c r="AC69" s="12"/>
    </row>
    <row r="70" spans="1:29" x14ac:dyDescent="0.25">
      <c r="A70" s="13">
        <v>42208</v>
      </c>
      <c r="B70" s="14" t="s">
        <v>41</v>
      </c>
      <c r="C70" s="25" t="s">
        <v>251</v>
      </c>
      <c r="D70" s="25" t="s">
        <v>15</v>
      </c>
      <c r="E70" s="25" t="s">
        <v>42</v>
      </c>
      <c r="F70" s="27" t="s">
        <v>23</v>
      </c>
      <c r="G70" s="28">
        <v>1</v>
      </c>
      <c r="H70" s="39" t="s">
        <v>576</v>
      </c>
      <c r="I70" s="34" t="s">
        <v>173</v>
      </c>
      <c r="J70" s="29">
        <v>32.18</v>
      </c>
      <c r="K70" s="30"/>
      <c r="L70" s="30"/>
      <c r="M70" s="30"/>
      <c r="N70" s="23">
        <f t="shared" si="0"/>
        <v>32.18</v>
      </c>
      <c r="O70" s="24">
        <f t="shared" si="10"/>
        <v>32.18</v>
      </c>
      <c r="P70" s="31">
        <v>0</v>
      </c>
      <c r="Q70" s="31"/>
      <c r="R70" s="32">
        <v>42037</v>
      </c>
      <c r="S70" s="32">
        <v>42109</v>
      </c>
      <c r="T70" s="33"/>
      <c r="U70" s="25" t="s">
        <v>21</v>
      </c>
      <c r="V70" s="25" t="s">
        <v>26</v>
      </c>
      <c r="W70" s="25" t="s">
        <v>30</v>
      </c>
      <c r="X70" s="25" t="s">
        <v>39</v>
      </c>
      <c r="Y70" s="10"/>
      <c r="Z70" s="11"/>
      <c r="AA70" s="11">
        <v>42030</v>
      </c>
      <c r="AB70" s="11">
        <v>42041</v>
      </c>
      <c r="AC70" s="12"/>
    </row>
    <row r="71" spans="1:29" x14ac:dyDescent="0.25">
      <c r="A71" s="13">
        <v>42208</v>
      </c>
      <c r="B71" s="14" t="s">
        <v>41</v>
      </c>
      <c r="C71" s="25" t="s">
        <v>253</v>
      </c>
      <c r="D71" s="25" t="s">
        <v>15</v>
      </c>
      <c r="E71" s="25" t="s">
        <v>38</v>
      </c>
      <c r="F71" s="27" t="s">
        <v>23</v>
      </c>
      <c r="G71" s="28">
        <v>1</v>
      </c>
      <c r="H71" s="39" t="s">
        <v>576</v>
      </c>
      <c r="I71" s="34" t="s">
        <v>173</v>
      </c>
      <c r="J71" s="29">
        <v>11.6</v>
      </c>
      <c r="K71" s="30"/>
      <c r="L71" s="30"/>
      <c r="M71" s="30"/>
      <c r="N71" s="23">
        <f t="shared" si="0"/>
        <v>11.6</v>
      </c>
      <c r="O71" s="24">
        <f t="shared" si="10"/>
        <v>11.6</v>
      </c>
      <c r="P71" s="31">
        <v>0</v>
      </c>
      <c r="Q71" s="31"/>
      <c r="R71" s="32">
        <v>42037</v>
      </c>
      <c r="S71" s="32">
        <v>42109</v>
      </c>
      <c r="T71" s="33"/>
      <c r="U71" s="25" t="s">
        <v>21</v>
      </c>
      <c r="V71" s="25"/>
      <c r="W71" s="25" t="s">
        <v>30</v>
      </c>
      <c r="X71" s="25" t="s">
        <v>39</v>
      </c>
      <c r="Y71" s="10"/>
      <c r="Z71" s="11"/>
      <c r="AA71" s="11"/>
      <c r="AB71" s="11">
        <v>42034</v>
      </c>
      <c r="AC71" s="12"/>
    </row>
    <row r="72" spans="1:29" x14ac:dyDescent="0.25">
      <c r="A72" s="13">
        <v>42208</v>
      </c>
      <c r="B72" s="14" t="s">
        <v>41</v>
      </c>
      <c r="C72" s="25" t="s">
        <v>203</v>
      </c>
      <c r="D72" s="25" t="s">
        <v>15</v>
      </c>
      <c r="E72" s="25" t="s">
        <v>42</v>
      </c>
      <c r="F72" s="27" t="s">
        <v>23</v>
      </c>
      <c r="G72" s="28">
        <v>1</v>
      </c>
      <c r="H72" s="39" t="s">
        <v>576</v>
      </c>
      <c r="I72" s="34" t="s">
        <v>173</v>
      </c>
      <c r="J72" s="29">
        <v>13.7</v>
      </c>
      <c r="K72" s="30"/>
      <c r="L72" s="30"/>
      <c r="M72" s="30"/>
      <c r="N72" s="23">
        <f t="shared" si="0"/>
        <v>13.7</v>
      </c>
      <c r="O72" s="24">
        <f t="shared" si="10"/>
        <v>13.7</v>
      </c>
      <c r="P72" s="31"/>
      <c r="Q72" s="31"/>
      <c r="R72" s="32">
        <v>42023</v>
      </c>
      <c r="S72" s="32">
        <v>42050</v>
      </c>
      <c r="T72" s="33"/>
      <c r="U72" s="25" t="s">
        <v>21</v>
      </c>
      <c r="V72" s="25"/>
      <c r="W72" s="25" t="s">
        <v>30</v>
      </c>
      <c r="X72" s="25" t="s">
        <v>39</v>
      </c>
      <c r="Y72" s="10"/>
      <c r="Z72" s="11">
        <v>42017</v>
      </c>
      <c r="AA72" s="11"/>
      <c r="AB72" s="11">
        <v>42023</v>
      </c>
      <c r="AC72" s="12"/>
    </row>
    <row r="73" spans="1:29" x14ac:dyDescent="0.25">
      <c r="A73" s="13">
        <v>42208</v>
      </c>
      <c r="B73" s="14" t="s">
        <v>41</v>
      </c>
      <c r="C73" s="25" t="s">
        <v>202</v>
      </c>
      <c r="D73" s="25" t="s">
        <v>15</v>
      </c>
      <c r="E73" s="25" t="s">
        <v>36</v>
      </c>
      <c r="F73" s="27" t="s">
        <v>23</v>
      </c>
      <c r="G73" s="28">
        <v>1</v>
      </c>
      <c r="H73" s="39" t="s">
        <v>575</v>
      </c>
      <c r="I73" s="34" t="s">
        <v>172</v>
      </c>
      <c r="J73" s="29">
        <f>39*0.9</f>
        <v>35.1</v>
      </c>
      <c r="K73" s="30"/>
      <c r="L73" s="30"/>
      <c r="M73" s="30"/>
      <c r="N73" s="23">
        <f t="shared" si="0"/>
        <v>35.1</v>
      </c>
      <c r="O73" s="24">
        <f t="shared" si="10"/>
        <v>35.1</v>
      </c>
      <c r="P73" s="31"/>
      <c r="Q73" s="31"/>
      <c r="R73" s="32">
        <v>42005</v>
      </c>
      <c r="S73" s="32">
        <v>42063</v>
      </c>
      <c r="T73" s="33"/>
      <c r="U73" s="25" t="s">
        <v>26</v>
      </c>
      <c r="V73" s="25"/>
      <c r="W73" s="25" t="s">
        <v>30</v>
      </c>
      <c r="X73" s="25" t="s">
        <v>39</v>
      </c>
      <c r="Y73" s="10">
        <v>41932</v>
      </c>
      <c r="Z73" s="11"/>
      <c r="AA73" s="11"/>
      <c r="AB73" s="11">
        <v>42013</v>
      </c>
      <c r="AC73" s="12"/>
    </row>
    <row r="74" spans="1:29" x14ac:dyDescent="0.25">
      <c r="A74" s="13">
        <v>42122</v>
      </c>
      <c r="B74" s="14" t="s">
        <v>43</v>
      </c>
      <c r="C74" s="25" t="s">
        <v>443</v>
      </c>
      <c r="D74" s="25" t="s">
        <v>15</v>
      </c>
      <c r="E74" s="25" t="s">
        <v>44</v>
      </c>
      <c r="F74" s="27" t="s">
        <v>579</v>
      </c>
      <c r="G74" s="28">
        <v>0.4</v>
      </c>
      <c r="H74" s="39"/>
      <c r="I74" s="34"/>
      <c r="J74" s="29">
        <v>30</v>
      </c>
      <c r="K74" s="30"/>
      <c r="L74" s="30"/>
      <c r="M74" s="30"/>
      <c r="N74" s="23">
        <f t="shared" si="0"/>
        <v>30</v>
      </c>
      <c r="O74" s="24">
        <f>IF(F74&lt;"5",J74*G74,0)</f>
        <v>12</v>
      </c>
      <c r="P74" s="31">
        <v>0</v>
      </c>
      <c r="Q74" s="31"/>
      <c r="R74" s="32">
        <v>42005</v>
      </c>
      <c r="S74" s="32">
        <v>42005</v>
      </c>
      <c r="T74" s="33"/>
      <c r="U74" s="25" t="s">
        <v>18</v>
      </c>
      <c r="V74" s="25"/>
      <c r="W74" s="25" t="s">
        <v>30</v>
      </c>
      <c r="X74" s="25" t="s">
        <v>39</v>
      </c>
      <c r="Y74" s="10"/>
      <c r="Z74" s="11">
        <v>42088</v>
      </c>
      <c r="AA74" s="11"/>
      <c r="AB74" s="11"/>
      <c r="AC74" s="12"/>
    </row>
    <row r="75" spans="1:29" x14ac:dyDescent="0.25">
      <c r="A75" s="13">
        <v>42092</v>
      </c>
      <c r="B75" s="14" t="s">
        <v>43</v>
      </c>
      <c r="C75" s="25" t="s">
        <v>204</v>
      </c>
      <c r="D75" s="25" t="s">
        <v>15</v>
      </c>
      <c r="E75" s="25" t="s">
        <v>44</v>
      </c>
      <c r="F75" s="27" t="s">
        <v>23</v>
      </c>
      <c r="G75" s="28">
        <v>1</v>
      </c>
      <c r="H75" s="39"/>
      <c r="I75" s="34" t="s">
        <v>407</v>
      </c>
      <c r="J75" s="29">
        <v>5</v>
      </c>
      <c r="K75" s="30"/>
      <c r="L75" s="30"/>
      <c r="M75" s="30"/>
      <c r="N75" s="23">
        <f t="shared" si="0"/>
        <v>5</v>
      </c>
      <c r="O75" s="24">
        <f t="shared" ref="O75:O78" si="11">IF(F75&lt;"5",G75*J75,0)</f>
        <v>5</v>
      </c>
      <c r="P75" s="31">
        <v>30</v>
      </c>
      <c r="Q75" s="31"/>
      <c r="R75" s="32">
        <v>42005</v>
      </c>
      <c r="S75" s="32">
        <v>42063</v>
      </c>
      <c r="T75" s="33"/>
      <c r="U75" s="25" t="s">
        <v>18</v>
      </c>
      <c r="V75" s="25"/>
      <c r="W75" s="25" t="s">
        <v>30</v>
      </c>
      <c r="X75" s="25" t="s">
        <v>39</v>
      </c>
      <c r="Y75" s="10"/>
      <c r="Z75" s="11">
        <v>42013</v>
      </c>
      <c r="AA75" s="11">
        <v>42038</v>
      </c>
      <c r="AB75" s="11">
        <v>42088</v>
      </c>
      <c r="AC75" s="12"/>
    </row>
    <row r="76" spans="1:29" x14ac:dyDescent="0.25">
      <c r="A76" s="13">
        <v>42241</v>
      </c>
      <c r="B76" s="14" t="s">
        <v>278</v>
      </c>
      <c r="C76" s="25" t="s">
        <v>522</v>
      </c>
      <c r="D76" s="25" t="s">
        <v>583</v>
      </c>
      <c r="E76" s="25" t="s">
        <v>280</v>
      </c>
      <c r="F76" s="27" t="s">
        <v>23</v>
      </c>
      <c r="G76" s="28">
        <v>1</v>
      </c>
      <c r="H76" s="39"/>
      <c r="I76" s="34" t="s">
        <v>333</v>
      </c>
      <c r="J76" s="29">
        <v>43</v>
      </c>
      <c r="K76" s="30"/>
      <c r="L76" s="30"/>
      <c r="M76" s="30"/>
      <c r="N76" s="23">
        <f t="shared" si="0"/>
        <v>43</v>
      </c>
      <c r="O76" s="24">
        <f t="shared" si="11"/>
        <v>43</v>
      </c>
      <c r="P76" s="31">
        <v>0</v>
      </c>
      <c r="Q76" s="31"/>
      <c r="R76" s="32">
        <v>42217</v>
      </c>
      <c r="S76" s="32">
        <v>42307</v>
      </c>
      <c r="T76" s="33"/>
      <c r="U76" s="25" t="s">
        <v>26</v>
      </c>
      <c r="V76" s="25"/>
      <c r="W76" s="25" t="s">
        <v>30</v>
      </c>
      <c r="X76" s="25" t="s">
        <v>39</v>
      </c>
      <c r="Y76" s="10"/>
      <c r="Z76" s="11"/>
      <c r="AA76" s="16"/>
      <c r="AB76" s="16">
        <v>42241</v>
      </c>
      <c r="AC76" s="12"/>
    </row>
    <row r="77" spans="1:29" x14ac:dyDescent="0.25">
      <c r="A77" s="13">
        <v>42192</v>
      </c>
      <c r="B77" s="14" t="s">
        <v>278</v>
      </c>
      <c r="C77" s="25" t="s">
        <v>279</v>
      </c>
      <c r="D77" s="25" t="s">
        <v>583</v>
      </c>
      <c r="E77" s="25" t="s">
        <v>280</v>
      </c>
      <c r="F77" s="27" t="s">
        <v>23</v>
      </c>
      <c r="G77" s="28">
        <v>1</v>
      </c>
      <c r="H77" s="39"/>
      <c r="I77" s="34" t="s">
        <v>333</v>
      </c>
      <c r="J77" s="29">
        <v>143</v>
      </c>
      <c r="K77" s="30"/>
      <c r="L77" s="30"/>
      <c r="M77" s="30"/>
      <c r="N77" s="23">
        <f t="shared" si="0"/>
        <v>143</v>
      </c>
      <c r="O77" s="24">
        <f t="shared" si="11"/>
        <v>143</v>
      </c>
      <c r="P77" s="31">
        <v>0</v>
      </c>
      <c r="Q77" s="31"/>
      <c r="R77" s="32">
        <v>42044</v>
      </c>
      <c r="S77" s="32">
        <v>42216</v>
      </c>
      <c r="T77" s="33"/>
      <c r="U77" s="25" t="s">
        <v>26</v>
      </c>
      <c r="V77" s="25"/>
      <c r="W77" s="25" t="s">
        <v>30</v>
      </c>
      <c r="X77" s="25" t="s">
        <v>39</v>
      </c>
      <c r="Y77" s="10"/>
      <c r="Z77" s="11"/>
      <c r="AA77" s="11"/>
      <c r="AB77" s="11">
        <v>42040</v>
      </c>
      <c r="AC77" s="12"/>
    </row>
    <row r="78" spans="1:29" x14ac:dyDescent="0.25">
      <c r="A78" s="13">
        <v>42254</v>
      </c>
      <c r="B78" s="14" t="s">
        <v>91</v>
      </c>
      <c r="C78" s="25" t="s">
        <v>205</v>
      </c>
      <c r="D78" s="25" t="s">
        <v>15</v>
      </c>
      <c r="E78" s="25" t="s">
        <v>158</v>
      </c>
      <c r="F78" s="27" t="s">
        <v>23</v>
      </c>
      <c r="G78" s="28">
        <v>1</v>
      </c>
      <c r="H78" s="39" t="s">
        <v>576</v>
      </c>
      <c r="I78" s="34" t="s">
        <v>242</v>
      </c>
      <c r="J78" s="29">
        <v>18</v>
      </c>
      <c r="K78" s="30"/>
      <c r="L78" s="30"/>
      <c r="M78" s="30"/>
      <c r="N78" s="23">
        <f t="shared" si="0"/>
        <v>18</v>
      </c>
      <c r="O78" s="24">
        <f t="shared" si="11"/>
        <v>18</v>
      </c>
      <c r="P78" s="31"/>
      <c r="Q78" s="31"/>
      <c r="R78" s="32">
        <v>42009</v>
      </c>
      <c r="S78" s="32">
        <v>42063</v>
      </c>
      <c r="T78" s="33"/>
      <c r="U78" s="25" t="s">
        <v>26</v>
      </c>
      <c r="V78" s="25"/>
      <c r="W78" s="25" t="s">
        <v>30</v>
      </c>
      <c r="X78" s="25" t="s">
        <v>39</v>
      </c>
      <c r="Y78" s="10"/>
      <c r="Z78" s="11"/>
      <c r="AA78" s="11">
        <v>42013</v>
      </c>
      <c r="AB78" s="11">
        <v>42022</v>
      </c>
      <c r="AC78" s="12"/>
    </row>
    <row r="79" spans="1:29" x14ac:dyDescent="0.25">
      <c r="A79" s="13">
        <v>42254</v>
      </c>
      <c r="B79" s="14" t="s">
        <v>91</v>
      </c>
      <c r="C79" s="26" t="s">
        <v>667</v>
      </c>
      <c r="D79" s="26" t="s">
        <v>668</v>
      </c>
      <c r="E79" s="26" t="s">
        <v>669</v>
      </c>
      <c r="F79" s="35" t="s">
        <v>579</v>
      </c>
      <c r="G79" s="28">
        <v>0.2</v>
      </c>
      <c r="H79" s="39" t="s">
        <v>576</v>
      </c>
      <c r="I79" s="39"/>
      <c r="J79" s="29">
        <v>50</v>
      </c>
      <c r="K79" s="36"/>
      <c r="L79" s="36"/>
      <c r="M79" s="36"/>
      <c r="N79" s="23">
        <f t="shared" si="0"/>
        <v>50</v>
      </c>
      <c r="O79" s="24">
        <f t="shared" ref="O79:O81" si="12">IF(F79&lt;"5",J79*G79,0)</f>
        <v>10</v>
      </c>
      <c r="P79" s="31">
        <v>0</v>
      </c>
      <c r="Q79" s="31"/>
      <c r="R79" s="37">
        <v>42278</v>
      </c>
      <c r="S79" s="37">
        <v>42369</v>
      </c>
      <c r="T79" s="38"/>
      <c r="U79" s="25" t="s">
        <v>26</v>
      </c>
      <c r="V79" s="26"/>
      <c r="W79" s="25" t="s">
        <v>30</v>
      </c>
      <c r="X79" s="25" t="s">
        <v>39</v>
      </c>
      <c r="Y79" s="10"/>
      <c r="Z79" s="11"/>
      <c r="AA79" s="11"/>
      <c r="AB79" s="11"/>
      <c r="AC79" s="12"/>
    </row>
    <row r="80" spans="1:29" x14ac:dyDescent="0.25">
      <c r="A80" s="13">
        <v>42208</v>
      </c>
      <c r="B80" s="14" t="s">
        <v>408</v>
      </c>
      <c r="C80" s="25" t="s">
        <v>490</v>
      </c>
      <c r="D80" s="25" t="s">
        <v>15</v>
      </c>
      <c r="E80" s="25" t="s">
        <v>491</v>
      </c>
      <c r="F80" s="27" t="s">
        <v>46</v>
      </c>
      <c r="G80" s="28">
        <v>0.4</v>
      </c>
      <c r="H80" s="39" t="s">
        <v>585</v>
      </c>
      <c r="I80" s="34"/>
      <c r="J80" s="29">
        <v>45</v>
      </c>
      <c r="K80" s="30">
        <v>40</v>
      </c>
      <c r="L80" s="30"/>
      <c r="M80" s="30"/>
      <c r="N80" s="23">
        <f t="shared" si="0"/>
        <v>85</v>
      </c>
      <c r="O80" s="24">
        <f t="shared" si="12"/>
        <v>18</v>
      </c>
      <c r="P80" s="31"/>
      <c r="Q80" s="31"/>
      <c r="R80" s="32">
        <v>42175</v>
      </c>
      <c r="S80" s="32">
        <v>42368</v>
      </c>
      <c r="T80" s="33"/>
      <c r="U80" s="25" t="s">
        <v>26</v>
      </c>
      <c r="V80" s="25"/>
      <c r="W80" s="25" t="s">
        <v>30</v>
      </c>
      <c r="X80" s="25" t="s">
        <v>39</v>
      </c>
      <c r="Y80" s="10">
        <v>42152</v>
      </c>
      <c r="Z80" s="11"/>
      <c r="AA80" s="11"/>
      <c r="AB80" s="11"/>
      <c r="AC80" s="12"/>
    </row>
    <row r="81" spans="1:29" x14ac:dyDescent="0.25">
      <c r="A81" s="13">
        <v>42208</v>
      </c>
      <c r="B81" s="14" t="s">
        <v>408</v>
      </c>
      <c r="C81" s="25" t="s">
        <v>430</v>
      </c>
      <c r="D81" s="25" t="s">
        <v>15</v>
      </c>
      <c r="E81" s="25" t="s">
        <v>491</v>
      </c>
      <c r="F81" s="27" t="s">
        <v>46</v>
      </c>
      <c r="G81" s="28">
        <v>0.8</v>
      </c>
      <c r="H81" s="39" t="s">
        <v>585</v>
      </c>
      <c r="I81" s="34"/>
      <c r="J81" s="29">
        <f>(97*980+92*1150)/1000-60</f>
        <v>140.86000000000001</v>
      </c>
      <c r="K81" s="30"/>
      <c r="L81" s="30"/>
      <c r="M81" s="30"/>
      <c r="N81" s="23">
        <f t="shared" si="0"/>
        <v>140.86000000000001</v>
      </c>
      <c r="O81" s="24">
        <f t="shared" si="12"/>
        <v>112.68800000000002</v>
      </c>
      <c r="P81" s="31">
        <v>0</v>
      </c>
      <c r="Q81" s="31"/>
      <c r="R81" s="32">
        <v>42095</v>
      </c>
      <c r="S81" s="32">
        <v>42368</v>
      </c>
      <c r="T81" s="33"/>
      <c r="U81" s="25" t="s">
        <v>26</v>
      </c>
      <c r="V81" s="25"/>
      <c r="W81" s="25" t="s">
        <v>30</v>
      </c>
      <c r="X81" s="25" t="s">
        <v>39</v>
      </c>
      <c r="Y81" s="10">
        <v>42089</v>
      </c>
      <c r="Z81" s="11"/>
      <c r="AA81" s="11">
        <v>42089</v>
      </c>
      <c r="AB81" s="11"/>
      <c r="AC81" s="12"/>
    </row>
    <row r="82" spans="1:29" x14ac:dyDescent="0.25">
      <c r="A82" s="13">
        <v>42208</v>
      </c>
      <c r="B82" s="14" t="s">
        <v>408</v>
      </c>
      <c r="C82" s="25" t="s">
        <v>586</v>
      </c>
      <c r="D82" s="25" t="s">
        <v>15</v>
      </c>
      <c r="E82" s="25" t="s">
        <v>587</v>
      </c>
      <c r="F82" s="27" t="s">
        <v>20</v>
      </c>
      <c r="G82" s="28">
        <v>0.2</v>
      </c>
      <c r="H82" s="39"/>
      <c r="I82" s="34"/>
      <c r="J82" s="29">
        <v>50</v>
      </c>
      <c r="K82" s="30"/>
      <c r="L82" s="30"/>
      <c r="M82" s="30"/>
      <c r="N82" s="23">
        <f t="shared" si="0"/>
        <v>50</v>
      </c>
      <c r="O82" s="24">
        <f>IF(F82&lt;"5",G82*J82,0)</f>
        <v>10</v>
      </c>
      <c r="P82" s="31"/>
      <c r="Q82" s="31"/>
      <c r="R82" s="32">
        <v>42278</v>
      </c>
      <c r="S82" s="32"/>
      <c r="T82" s="33"/>
      <c r="U82" s="25" t="s">
        <v>18</v>
      </c>
      <c r="V82" s="25"/>
      <c r="W82" s="25" t="s">
        <v>30</v>
      </c>
      <c r="X82" s="25" t="s">
        <v>39</v>
      </c>
      <c r="Y82" s="20">
        <v>42208</v>
      </c>
      <c r="Z82" s="17"/>
      <c r="AA82" s="17"/>
      <c r="AB82" s="17"/>
      <c r="AC82" s="18"/>
    </row>
    <row r="83" spans="1:29" x14ac:dyDescent="0.25">
      <c r="A83" s="13">
        <v>42208</v>
      </c>
      <c r="B83" s="14" t="s">
        <v>408</v>
      </c>
      <c r="C83" s="25" t="s">
        <v>429</v>
      </c>
      <c r="D83" s="25" t="s">
        <v>15</v>
      </c>
      <c r="E83" s="25" t="s">
        <v>409</v>
      </c>
      <c r="F83" s="27" t="s">
        <v>23</v>
      </c>
      <c r="G83" s="28">
        <v>1</v>
      </c>
      <c r="H83" s="39" t="s">
        <v>584</v>
      </c>
      <c r="I83" s="34" t="s">
        <v>472</v>
      </c>
      <c r="J83" s="29">
        <f>(69*980+70*1150)/1000+60</f>
        <v>208.12</v>
      </c>
      <c r="K83" s="30"/>
      <c r="L83" s="30"/>
      <c r="M83" s="30"/>
      <c r="N83" s="23">
        <f t="shared" si="0"/>
        <v>208.12</v>
      </c>
      <c r="O83" s="24">
        <f>IF(F83&lt;"5",J83*G83,0)</f>
        <v>208.12</v>
      </c>
      <c r="P83" s="31">
        <v>0</v>
      </c>
      <c r="Q83" s="31"/>
      <c r="R83" s="32">
        <v>42095</v>
      </c>
      <c r="S83" s="32">
        <v>42368</v>
      </c>
      <c r="T83" s="33"/>
      <c r="U83" s="25" t="s">
        <v>26</v>
      </c>
      <c r="V83" s="25"/>
      <c r="W83" s="25" t="s">
        <v>30</v>
      </c>
      <c r="X83" s="25" t="s">
        <v>39</v>
      </c>
      <c r="Y83" s="10">
        <v>42089</v>
      </c>
      <c r="Z83" s="11"/>
      <c r="AA83" s="11">
        <v>42089</v>
      </c>
      <c r="AB83" s="11">
        <v>42103</v>
      </c>
      <c r="AC83" s="12"/>
    </row>
    <row r="84" spans="1:29" x14ac:dyDescent="0.25">
      <c r="A84" s="13">
        <v>42122</v>
      </c>
      <c r="B84" s="14" t="s">
        <v>45</v>
      </c>
      <c r="C84" s="25" t="s">
        <v>168</v>
      </c>
      <c r="D84" s="25" t="s">
        <v>15</v>
      </c>
      <c r="E84" s="25" t="s">
        <v>101</v>
      </c>
      <c r="F84" s="27" t="s">
        <v>24</v>
      </c>
      <c r="G84" s="28">
        <v>0</v>
      </c>
      <c r="H84" s="39"/>
      <c r="I84" s="34"/>
      <c r="J84" s="29"/>
      <c r="K84" s="30"/>
      <c r="L84" s="30"/>
      <c r="M84" s="30"/>
      <c r="N84" s="23">
        <f t="shared" si="0"/>
        <v>0</v>
      </c>
      <c r="O84" s="24">
        <f>IF(F84&lt;"5",G84*J84,0)</f>
        <v>0</v>
      </c>
      <c r="P84" s="31">
        <v>20</v>
      </c>
      <c r="Q84" s="31"/>
      <c r="R84" s="32">
        <v>41883</v>
      </c>
      <c r="S84" s="32">
        <v>41912</v>
      </c>
      <c r="T84" s="33"/>
      <c r="U84" s="25" t="s">
        <v>26</v>
      </c>
      <c r="V84" s="25"/>
      <c r="W84" s="25" t="s">
        <v>32</v>
      </c>
      <c r="X84" s="25" t="s">
        <v>45</v>
      </c>
      <c r="Y84" s="10"/>
      <c r="Z84" s="11"/>
      <c r="AA84" s="11"/>
      <c r="AB84" s="11"/>
      <c r="AC84" s="12">
        <v>41876</v>
      </c>
    </row>
    <row r="85" spans="1:29" x14ac:dyDescent="0.25">
      <c r="A85" s="13">
        <v>42257</v>
      </c>
      <c r="B85" s="26" t="s">
        <v>45</v>
      </c>
      <c r="C85" s="26" t="s">
        <v>670</v>
      </c>
      <c r="D85" s="26" t="s">
        <v>15</v>
      </c>
      <c r="E85" s="26" t="s">
        <v>671</v>
      </c>
      <c r="F85" s="35" t="s">
        <v>579</v>
      </c>
      <c r="G85" s="28">
        <v>0.6</v>
      </c>
      <c r="H85" s="39"/>
      <c r="I85" s="39"/>
      <c r="J85" s="29">
        <v>50</v>
      </c>
      <c r="K85" s="36"/>
      <c r="L85" s="36"/>
      <c r="M85" s="36"/>
      <c r="N85" s="23">
        <f t="shared" si="0"/>
        <v>50</v>
      </c>
      <c r="O85" s="24">
        <f>IF(F85&lt;"5",J85*G85,0)</f>
        <v>30</v>
      </c>
      <c r="P85" s="31">
        <v>0</v>
      </c>
      <c r="Q85" s="31"/>
      <c r="R85" s="37">
        <v>42292</v>
      </c>
      <c r="S85" s="37">
        <v>42369</v>
      </c>
      <c r="T85" s="38"/>
      <c r="U85" s="26" t="s">
        <v>21</v>
      </c>
      <c r="V85" s="26"/>
      <c r="W85" s="26" t="s">
        <v>32</v>
      </c>
      <c r="X85" s="26" t="s">
        <v>45</v>
      </c>
      <c r="Y85" s="10">
        <v>42249</v>
      </c>
      <c r="Z85" s="16">
        <v>42257</v>
      </c>
      <c r="AA85" s="17">
        <v>42272</v>
      </c>
      <c r="AB85" s="17"/>
      <c r="AC85" s="18"/>
    </row>
    <row r="86" spans="1:29" x14ac:dyDescent="0.25">
      <c r="A86" s="13">
        <v>42215</v>
      </c>
      <c r="B86" s="14" t="s">
        <v>45</v>
      </c>
      <c r="C86" s="25" t="s">
        <v>207</v>
      </c>
      <c r="D86" s="25" t="s">
        <v>15</v>
      </c>
      <c r="E86" s="25" t="s">
        <v>17</v>
      </c>
      <c r="F86" s="27" t="s">
        <v>577</v>
      </c>
      <c r="G86" s="28">
        <v>0</v>
      </c>
      <c r="H86" s="39" t="s">
        <v>576</v>
      </c>
      <c r="I86" s="34"/>
      <c r="J86" s="29">
        <v>207</v>
      </c>
      <c r="K86" s="30"/>
      <c r="L86" s="30"/>
      <c r="M86" s="30"/>
      <c r="N86" s="23">
        <f t="shared" si="0"/>
        <v>207</v>
      </c>
      <c r="O86" s="24">
        <f t="shared" ref="O86:O87" si="13">IF(F86&lt;"5",G86*J86,0)</f>
        <v>0</v>
      </c>
      <c r="P86" s="31">
        <v>0</v>
      </c>
      <c r="Q86" s="31"/>
      <c r="R86" s="32">
        <v>42036</v>
      </c>
      <c r="S86" s="32">
        <v>42277</v>
      </c>
      <c r="T86" s="33" t="s">
        <v>36</v>
      </c>
      <c r="U86" s="25" t="s">
        <v>21</v>
      </c>
      <c r="V86" s="25"/>
      <c r="W86" s="25" t="s">
        <v>32</v>
      </c>
      <c r="X86" s="25" t="s">
        <v>45</v>
      </c>
      <c r="Y86" s="10"/>
      <c r="Z86" s="11">
        <v>42013</v>
      </c>
      <c r="AA86" s="11"/>
      <c r="AB86" s="11"/>
      <c r="AC86" s="12">
        <v>42030</v>
      </c>
    </row>
    <row r="87" spans="1:29" x14ac:dyDescent="0.25">
      <c r="A87" s="13">
        <v>42215</v>
      </c>
      <c r="B87" s="14" t="s">
        <v>45</v>
      </c>
      <c r="C87" s="25" t="s">
        <v>206</v>
      </c>
      <c r="D87" s="25" t="s">
        <v>15</v>
      </c>
      <c r="E87" s="25" t="s">
        <v>17</v>
      </c>
      <c r="F87" s="27" t="s">
        <v>23</v>
      </c>
      <c r="G87" s="28">
        <v>1</v>
      </c>
      <c r="H87" s="39" t="s">
        <v>576</v>
      </c>
      <c r="I87" s="34" t="s">
        <v>420</v>
      </c>
      <c r="J87" s="29">
        <v>170</v>
      </c>
      <c r="K87" s="30"/>
      <c r="L87" s="30"/>
      <c r="M87" s="30"/>
      <c r="N87" s="23">
        <f t="shared" si="0"/>
        <v>170</v>
      </c>
      <c r="O87" s="24">
        <f t="shared" si="13"/>
        <v>170</v>
      </c>
      <c r="P87" s="31">
        <v>0</v>
      </c>
      <c r="Q87" s="31"/>
      <c r="R87" s="32">
        <v>42036</v>
      </c>
      <c r="S87" s="32">
        <v>42277</v>
      </c>
      <c r="T87" s="33" t="s">
        <v>36</v>
      </c>
      <c r="U87" s="25" t="s">
        <v>21</v>
      </c>
      <c r="V87" s="25"/>
      <c r="W87" s="25" t="s">
        <v>32</v>
      </c>
      <c r="X87" s="25" t="s">
        <v>45</v>
      </c>
      <c r="Y87" s="10"/>
      <c r="Z87" s="11">
        <v>42013</v>
      </c>
      <c r="AA87" s="11">
        <v>42030</v>
      </c>
      <c r="AB87" s="11">
        <v>42060</v>
      </c>
      <c r="AC87" s="12"/>
    </row>
    <row r="88" spans="1:29" x14ac:dyDescent="0.25">
      <c r="A88" s="13">
        <v>42256</v>
      </c>
      <c r="B88" s="14" t="s">
        <v>643</v>
      </c>
      <c r="C88" s="39" t="s">
        <v>644</v>
      </c>
      <c r="D88" s="39" t="s">
        <v>15</v>
      </c>
      <c r="E88" s="25" t="s">
        <v>44</v>
      </c>
      <c r="F88" s="27" t="s">
        <v>577</v>
      </c>
      <c r="G88" s="28">
        <v>0</v>
      </c>
      <c r="H88" s="54" t="s">
        <v>576</v>
      </c>
      <c r="I88" s="71"/>
      <c r="J88" s="29">
        <v>22.8</v>
      </c>
      <c r="K88" s="70"/>
      <c r="L88" s="70"/>
      <c r="M88" s="70"/>
      <c r="N88" s="23">
        <f t="shared" si="0"/>
        <v>22.8</v>
      </c>
      <c r="O88" s="48">
        <f>IF(F88&lt;"5",J88*G88,0)</f>
        <v>0</v>
      </c>
      <c r="P88" s="31">
        <v>0</v>
      </c>
      <c r="Q88" s="75"/>
      <c r="R88" s="32">
        <v>42278</v>
      </c>
      <c r="S88" s="32">
        <v>42369</v>
      </c>
      <c r="T88" s="54"/>
      <c r="U88" s="54" t="s">
        <v>18</v>
      </c>
      <c r="V88" s="54" t="s">
        <v>18</v>
      </c>
      <c r="W88" s="54" t="s">
        <v>30</v>
      </c>
      <c r="X88" s="25" t="s">
        <v>645</v>
      </c>
      <c r="Y88" s="68">
        <v>42209</v>
      </c>
      <c r="Z88" s="57"/>
      <c r="AA88" s="11">
        <v>42251</v>
      </c>
      <c r="AB88" s="66"/>
      <c r="AC88" s="65">
        <v>42256</v>
      </c>
    </row>
    <row r="89" spans="1:29" x14ac:dyDescent="0.25">
      <c r="A89" s="13">
        <v>42150</v>
      </c>
      <c r="B89" s="14" t="s">
        <v>254</v>
      </c>
      <c r="C89" s="25" t="s">
        <v>141</v>
      </c>
      <c r="D89" s="25" t="s">
        <v>588</v>
      </c>
      <c r="E89" s="25" t="s">
        <v>142</v>
      </c>
      <c r="F89" s="27" t="s">
        <v>218</v>
      </c>
      <c r="G89" s="28">
        <v>0</v>
      </c>
      <c r="H89" s="39"/>
      <c r="I89" s="34"/>
      <c r="J89" s="29">
        <v>25</v>
      </c>
      <c r="K89" s="30"/>
      <c r="L89" s="30"/>
      <c r="M89" s="30"/>
      <c r="N89" s="23">
        <f t="shared" si="0"/>
        <v>25</v>
      </c>
      <c r="O89" s="24">
        <f t="shared" ref="O89:O91" si="14">IF(F89&lt;"5",G89*J89,0)</f>
        <v>0</v>
      </c>
      <c r="P89" s="31">
        <v>0</v>
      </c>
      <c r="Q89" s="31"/>
      <c r="R89" s="32">
        <v>42036</v>
      </c>
      <c r="S89" s="32">
        <v>42064</v>
      </c>
      <c r="T89" s="33"/>
      <c r="U89" s="25" t="s">
        <v>26</v>
      </c>
      <c r="V89" s="25"/>
      <c r="W89" s="25" t="s">
        <v>32</v>
      </c>
      <c r="X89" s="25" t="s">
        <v>281</v>
      </c>
      <c r="Y89" s="10">
        <v>41918</v>
      </c>
      <c r="Z89" s="11"/>
      <c r="AA89" s="11"/>
      <c r="AB89" s="11"/>
      <c r="AC89" s="12">
        <v>42150</v>
      </c>
    </row>
    <row r="90" spans="1:29" x14ac:dyDescent="0.25">
      <c r="A90" s="13">
        <v>42115</v>
      </c>
      <c r="B90" s="14" t="s">
        <v>254</v>
      </c>
      <c r="C90" s="25" t="s">
        <v>334</v>
      </c>
      <c r="D90" s="25" t="s">
        <v>25</v>
      </c>
      <c r="E90" s="25" t="s">
        <v>44</v>
      </c>
      <c r="F90" s="27" t="s">
        <v>218</v>
      </c>
      <c r="G90" s="28">
        <v>0</v>
      </c>
      <c r="H90" s="39"/>
      <c r="I90" s="34"/>
      <c r="J90" s="29">
        <v>15.83</v>
      </c>
      <c r="K90" s="30"/>
      <c r="L90" s="30"/>
      <c r="M90" s="30">
        <v>3</v>
      </c>
      <c r="N90" s="23">
        <f t="shared" si="0"/>
        <v>18.829999999999998</v>
      </c>
      <c r="O90" s="24">
        <f t="shared" si="14"/>
        <v>0</v>
      </c>
      <c r="P90" s="31">
        <v>0</v>
      </c>
      <c r="Q90" s="31"/>
      <c r="R90" s="32">
        <v>42036</v>
      </c>
      <c r="S90" s="32">
        <v>42155</v>
      </c>
      <c r="T90" s="33" t="s">
        <v>335</v>
      </c>
      <c r="U90" s="25" t="s">
        <v>18</v>
      </c>
      <c r="V90" s="25"/>
      <c r="W90" s="25" t="s">
        <v>32</v>
      </c>
      <c r="X90" s="25" t="s">
        <v>281</v>
      </c>
      <c r="Y90" s="10"/>
      <c r="Z90" s="11"/>
      <c r="AA90" s="11">
        <v>42051</v>
      </c>
      <c r="AB90" s="11"/>
      <c r="AC90" s="12">
        <v>42115</v>
      </c>
    </row>
    <row r="91" spans="1:29" x14ac:dyDescent="0.25">
      <c r="A91" s="13">
        <v>42041</v>
      </c>
      <c r="B91" s="14" t="s">
        <v>254</v>
      </c>
      <c r="C91" s="25" t="s">
        <v>96</v>
      </c>
      <c r="D91" s="25" t="s">
        <v>588</v>
      </c>
      <c r="E91" s="25" t="s">
        <v>101</v>
      </c>
      <c r="F91" s="27" t="s">
        <v>24</v>
      </c>
      <c r="G91" s="28">
        <v>0</v>
      </c>
      <c r="H91" s="39"/>
      <c r="I91" s="34"/>
      <c r="J91" s="29"/>
      <c r="K91" s="30"/>
      <c r="L91" s="30"/>
      <c r="M91" s="30"/>
      <c r="N91" s="23">
        <f t="shared" si="0"/>
        <v>0</v>
      </c>
      <c r="O91" s="24">
        <f t="shared" si="14"/>
        <v>0</v>
      </c>
      <c r="P91" s="31">
        <v>120</v>
      </c>
      <c r="Q91" s="31"/>
      <c r="R91" s="32">
        <v>41668</v>
      </c>
      <c r="S91" s="32">
        <v>41669</v>
      </c>
      <c r="T91" s="33"/>
      <c r="U91" s="25" t="s">
        <v>18</v>
      </c>
      <c r="V91" s="25"/>
      <c r="W91" s="25" t="s">
        <v>32</v>
      </c>
      <c r="X91" s="25" t="s">
        <v>281</v>
      </c>
      <c r="Y91" s="10"/>
      <c r="Z91" s="11">
        <v>41554</v>
      </c>
      <c r="AA91" s="11">
        <v>41554</v>
      </c>
      <c r="AB91" s="11"/>
      <c r="AC91" s="12">
        <v>42037</v>
      </c>
    </row>
    <row r="92" spans="1:29" x14ac:dyDescent="0.25">
      <c r="A92" s="13">
        <v>42191</v>
      </c>
      <c r="B92" s="14" t="s">
        <v>254</v>
      </c>
      <c r="C92" s="25" t="s">
        <v>572</v>
      </c>
      <c r="D92" s="25" t="s">
        <v>588</v>
      </c>
      <c r="E92" s="25" t="s">
        <v>44</v>
      </c>
      <c r="F92" s="27" t="s">
        <v>20</v>
      </c>
      <c r="G92" s="28">
        <v>0.2</v>
      </c>
      <c r="H92" s="39"/>
      <c r="I92" s="34"/>
      <c r="J92" s="29">
        <v>100</v>
      </c>
      <c r="K92" s="30"/>
      <c r="L92" s="30"/>
      <c r="M92" s="30"/>
      <c r="N92" s="23">
        <f t="shared" si="0"/>
        <v>100</v>
      </c>
      <c r="O92" s="24">
        <f>IF(F92&lt;"5",J92*G92,0)</f>
        <v>20</v>
      </c>
      <c r="P92" s="31">
        <v>0</v>
      </c>
      <c r="Q92" s="31"/>
      <c r="R92" s="32">
        <v>42005</v>
      </c>
      <c r="S92" s="32">
        <v>42005</v>
      </c>
      <c r="T92" s="33"/>
      <c r="U92" s="25" t="s">
        <v>18</v>
      </c>
      <c r="V92" s="25"/>
      <c r="W92" s="25" t="s">
        <v>32</v>
      </c>
      <c r="X92" s="25" t="s">
        <v>573</v>
      </c>
      <c r="Y92" s="10"/>
      <c r="Z92" s="11"/>
      <c r="AA92" s="11"/>
      <c r="AB92" s="11"/>
      <c r="AC92" s="12"/>
    </row>
    <row r="93" spans="1:29" x14ac:dyDescent="0.25">
      <c r="A93" s="13">
        <v>42208</v>
      </c>
      <c r="B93" s="14" t="s">
        <v>255</v>
      </c>
      <c r="C93" s="25" t="s">
        <v>256</v>
      </c>
      <c r="D93" s="25" t="s">
        <v>15</v>
      </c>
      <c r="E93" s="25" t="s">
        <v>121</v>
      </c>
      <c r="F93" s="27" t="s">
        <v>577</v>
      </c>
      <c r="G93" s="28">
        <v>0</v>
      </c>
      <c r="H93" s="39" t="s">
        <v>584</v>
      </c>
      <c r="I93" s="34"/>
      <c r="J93" s="29">
        <v>0</v>
      </c>
      <c r="K93" s="30">
        <v>175</v>
      </c>
      <c r="L93" s="30"/>
      <c r="M93" s="30"/>
      <c r="N93" s="23">
        <f t="shared" si="0"/>
        <v>175</v>
      </c>
      <c r="O93" s="24">
        <f t="shared" ref="O93:O104" si="15">IF(F93&lt;"5",G93*J93,0)</f>
        <v>0</v>
      </c>
      <c r="P93" s="31">
        <v>0</v>
      </c>
      <c r="Q93" s="31"/>
      <c r="R93" s="32">
        <v>42037</v>
      </c>
      <c r="S93" s="32">
        <v>42185</v>
      </c>
      <c r="T93" s="33" t="s">
        <v>257</v>
      </c>
      <c r="U93" s="25" t="s">
        <v>26</v>
      </c>
      <c r="V93" s="25"/>
      <c r="W93" s="25" t="s">
        <v>32</v>
      </c>
      <c r="X93" s="25" t="s">
        <v>281</v>
      </c>
      <c r="Y93" s="10"/>
      <c r="Z93" s="11"/>
      <c r="AA93" s="11"/>
      <c r="AB93" s="11"/>
      <c r="AC93" s="12">
        <v>42037</v>
      </c>
    </row>
    <row r="94" spans="1:29" x14ac:dyDescent="0.25">
      <c r="A94" s="13">
        <v>42213</v>
      </c>
      <c r="B94" s="14" t="s">
        <v>623</v>
      </c>
      <c r="C94" s="25" t="s">
        <v>624</v>
      </c>
      <c r="D94" s="25" t="s">
        <v>15</v>
      </c>
      <c r="E94" s="25" t="s">
        <v>42</v>
      </c>
      <c r="F94" s="27" t="s">
        <v>20</v>
      </c>
      <c r="G94" s="28">
        <v>0.2</v>
      </c>
      <c r="H94" s="39" t="s">
        <v>576</v>
      </c>
      <c r="I94" s="34"/>
      <c r="J94" s="29">
        <v>30</v>
      </c>
      <c r="K94" s="30"/>
      <c r="L94" s="30"/>
      <c r="M94" s="30"/>
      <c r="N94" s="23">
        <f t="shared" si="0"/>
        <v>30</v>
      </c>
      <c r="O94" s="24">
        <f t="shared" si="15"/>
        <v>6</v>
      </c>
      <c r="P94" s="31">
        <v>0</v>
      </c>
      <c r="Q94" s="31"/>
      <c r="R94" s="32">
        <v>42249</v>
      </c>
      <c r="S94" s="32">
        <v>42368</v>
      </c>
      <c r="T94" s="33"/>
      <c r="U94" s="25" t="s">
        <v>18</v>
      </c>
      <c r="V94" s="25" t="s">
        <v>21</v>
      </c>
      <c r="W94" s="25" t="s">
        <v>32</v>
      </c>
      <c r="X94" s="25" t="s">
        <v>281</v>
      </c>
      <c r="Y94" s="22"/>
      <c r="Z94" s="17"/>
      <c r="AA94" s="17"/>
      <c r="AB94" s="17"/>
      <c r="AC94" s="12"/>
    </row>
    <row r="95" spans="1:29" x14ac:dyDescent="0.25">
      <c r="A95" s="13">
        <v>42094</v>
      </c>
      <c r="B95" s="14" t="s">
        <v>336</v>
      </c>
      <c r="C95" s="25" t="s">
        <v>110</v>
      </c>
      <c r="D95" s="25" t="s">
        <v>588</v>
      </c>
      <c r="E95" s="25" t="s">
        <v>16</v>
      </c>
      <c r="F95" s="27" t="s">
        <v>577</v>
      </c>
      <c r="G95" s="28">
        <v>0</v>
      </c>
      <c r="H95" s="39" t="s">
        <v>576</v>
      </c>
      <c r="I95" s="34"/>
      <c r="J95" s="29">
        <v>164</v>
      </c>
      <c r="K95" s="30"/>
      <c r="L95" s="30"/>
      <c r="M95" s="30"/>
      <c r="N95" s="23">
        <f t="shared" si="0"/>
        <v>164</v>
      </c>
      <c r="O95" s="24">
        <f t="shared" si="15"/>
        <v>0</v>
      </c>
      <c r="P95" s="31">
        <v>0</v>
      </c>
      <c r="Q95" s="31"/>
      <c r="R95" s="32">
        <v>42064</v>
      </c>
      <c r="S95" s="32">
        <v>42369</v>
      </c>
      <c r="T95" s="33"/>
      <c r="U95" s="25" t="s">
        <v>18</v>
      </c>
      <c r="V95" s="25"/>
      <c r="W95" s="25" t="s">
        <v>32</v>
      </c>
      <c r="X95" s="25" t="s">
        <v>281</v>
      </c>
      <c r="Y95" s="10"/>
      <c r="Z95" s="11"/>
      <c r="AA95" s="11">
        <v>42044</v>
      </c>
      <c r="AB95" s="11"/>
      <c r="AC95" s="12">
        <v>42094</v>
      </c>
    </row>
    <row r="96" spans="1:29" x14ac:dyDescent="0.25">
      <c r="A96" s="13">
        <v>42255</v>
      </c>
      <c r="B96" s="14" t="s">
        <v>48</v>
      </c>
      <c r="C96" s="25" t="s">
        <v>109</v>
      </c>
      <c r="D96" s="25" t="s">
        <v>15</v>
      </c>
      <c r="E96" s="25" t="s">
        <v>27</v>
      </c>
      <c r="F96" s="27" t="s">
        <v>577</v>
      </c>
      <c r="G96" s="28">
        <v>0</v>
      </c>
      <c r="H96" s="39"/>
      <c r="I96" s="34"/>
      <c r="J96" s="29">
        <v>45</v>
      </c>
      <c r="K96" s="30"/>
      <c r="L96" s="30"/>
      <c r="M96" s="30"/>
      <c r="N96" s="23">
        <f t="shared" si="0"/>
        <v>45</v>
      </c>
      <c r="O96" s="24">
        <f t="shared" si="15"/>
        <v>0</v>
      </c>
      <c r="P96" s="31">
        <v>0</v>
      </c>
      <c r="Q96" s="31"/>
      <c r="R96" s="32">
        <v>42007</v>
      </c>
      <c r="S96" s="32">
        <v>42186</v>
      </c>
      <c r="T96" s="33"/>
      <c r="U96" s="25" t="s">
        <v>18</v>
      </c>
      <c r="V96" s="25"/>
      <c r="W96" s="25" t="s">
        <v>211</v>
      </c>
      <c r="X96" s="25" t="s">
        <v>48</v>
      </c>
      <c r="Y96" s="10"/>
      <c r="Z96" s="11"/>
      <c r="AA96" s="11"/>
      <c r="AB96" s="11">
        <v>42013</v>
      </c>
      <c r="AC96" s="21">
        <v>42255</v>
      </c>
    </row>
    <row r="97" spans="1:29" x14ac:dyDescent="0.25">
      <c r="A97" s="13">
        <v>42209</v>
      </c>
      <c r="B97" s="14" t="s">
        <v>48</v>
      </c>
      <c r="C97" s="25" t="s">
        <v>213</v>
      </c>
      <c r="D97" s="25" t="s">
        <v>15</v>
      </c>
      <c r="E97" s="25" t="s">
        <v>209</v>
      </c>
      <c r="F97" s="27" t="s">
        <v>23</v>
      </c>
      <c r="G97" s="28">
        <v>1</v>
      </c>
      <c r="H97" s="39" t="s">
        <v>576</v>
      </c>
      <c r="I97" s="34" t="s">
        <v>174</v>
      </c>
      <c r="J97" s="29">
        <v>25</v>
      </c>
      <c r="K97" s="30"/>
      <c r="L97" s="30"/>
      <c r="M97" s="30"/>
      <c r="N97" s="23">
        <f t="shared" si="0"/>
        <v>25</v>
      </c>
      <c r="O97" s="24">
        <f t="shared" si="15"/>
        <v>25</v>
      </c>
      <c r="P97" s="31">
        <v>0</v>
      </c>
      <c r="Q97" s="31"/>
      <c r="R97" s="32">
        <v>42005</v>
      </c>
      <c r="S97" s="32">
        <v>42035</v>
      </c>
      <c r="T97" s="33" t="s">
        <v>210</v>
      </c>
      <c r="U97" s="25" t="s">
        <v>18</v>
      </c>
      <c r="V97" s="25"/>
      <c r="W97" s="25" t="s">
        <v>211</v>
      </c>
      <c r="X97" s="25" t="s">
        <v>48</v>
      </c>
      <c r="Y97" s="10"/>
      <c r="Z97" s="11"/>
      <c r="AA97" s="11"/>
      <c r="AB97" s="11">
        <v>42044</v>
      </c>
      <c r="AC97" s="12"/>
    </row>
    <row r="98" spans="1:29" x14ac:dyDescent="0.25">
      <c r="A98" s="13">
        <v>42209</v>
      </c>
      <c r="B98" s="14" t="s">
        <v>48</v>
      </c>
      <c r="C98" s="25" t="s">
        <v>215</v>
      </c>
      <c r="D98" s="25" t="s">
        <v>15</v>
      </c>
      <c r="E98" s="25" t="s">
        <v>209</v>
      </c>
      <c r="F98" s="27" t="s">
        <v>23</v>
      </c>
      <c r="G98" s="28">
        <v>1</v>
      </c>
      <c r="H98" s="39" t="s">
        <v>575</v>
      </c>
      <c r="I98" s="34" t="s">
        <v>337</v>
      </c>
      <c r="J98" s="29">
        <v>1215.24</v>
      </c>
      <c r="K98" s="30"/>
      <c r="L98" s="30"/>
      <c r="M98" s="30"/>
      <c r="N98" s="23">
        <f t="shared" si="0"/>
        <v>1215.24</v>
      </c>
      <c r="O98" s="24">
        <f t="shared" si="15"/>
        <v>1215.24</v>
      </c>
      <c r="P98" s="31">
        <v>0</v>
      </c>
      <c r="Q98" s="31"/>
      <c r="R98" s="32">
        <v>42005</v>
      </c>
      <c r="S98" s="32">
        <v>42400</v>
      </c>
      <c r="T98" s="33" t="s">
        <v>431</v>
      </c>
      <c r="U98" s="25" t="s">
        <v>18</v>
      </c>
      <c r="V98" s="25"/>
      <c r="W98" s="25" t="s">
        <v>211</v>
      </c>
      <c r="X98" s="25" t="s">
        <v>48</v>
      </c>
      <c r="Y98" s="10"/>
      <c r="Z98" s="11"/>
      <c r="AA98" s="11">
        <v>74888</v>
      </c>
      <c r="AB98" s="11">
        <v>42038</v>
      </c>
      <c r="AC98" s="12"/>
    </row>
    <row r="99" spans="1:29" x14ac:dyDescent="0.25">
      <c r="A99" s="13">
        <v>42209</v>
      </c>
      <c r="B99" s="14" t="s">
        <v>48</v>
      </c>
      <c r="C99" s="25" t="s">
        <v>208</v>
      </c>
      <c r="D99" s="25" t="s">
        <v>15</v>
      </c>
      <c r="E99" s="25" t="s">
        <v>209</v>
      </c>
      <c r="F99" s="27" t="s">
        <v>23</v>
      </c>
      <c r="G99" s="28">
        <v>1</v>
      </c>
      <c r="H99" s="39" t="s">
        <v>576</v>
      </c>
      <c r="I99" s="34" t="s">
        <v>174</v>
      </c>
      <c r="J99" s="29">
        <v>68</v>
      </c>
      <c r="K99" s="30"/>
      <c r="L99" s="30"/>
      <c r="M99" s="30"/>
      <c r="N99" s="23">
        <f t="shared" si="0"/>
        <v>68</v>
      </c>
      <c r="O99" s="24">
        <f t="shared" si="15"/>
        <v>68</v>
      </c>
      <c r="P99" s="31">
        <v>0</v>
      </c>
      <c r="Q99" s="31"/>
      <c r="R99" s="32">
        <v>42005</v>
      </c>
      <c r="S99" s="32">
        <v>42035</v>
      </c>
      <c r="T99" s="33" t="s">
        <v>210</v>
      </c>
      <c r="U99" s="25" t="s">
        <v>18</v>
      </c>
      <c r="V99" s="25"/>
      <c r="W99" s="25" t="s">
        <v>211</v>
      </c>
      <c r="X99" s="25" t="s">
        <v>48</v>
      </c>
      <c r="Y99" s="10"/>
      <c r="Z99" s="11"/>
      <c r="AA99" s="11"/>
      <c r="AB99" s="11">
        <v>42016</v>
      </c>
      <c r="AC99" s="12"/>
    </row>
    <row r="100" spans="1:29" x14ac:dyDescent="0.25">
      <c r="A100" s="13">
        <v>42209</v>
      </c>
      <c r="B100" s="14" t="s">
        <v>48</v>
      </c>
      <c r="C100" s="25" t="s">
        <v>212</v>
      </c>
      <c r="D100" s="25" t="s">
        <v>15</v>
      </c>
      <c r="E100" s="25" t="s">
        <v>209</v>
      </c>
      <c r="F100" s="27" t="s">
        <v>23</v>
      </c>
      <c r="G100" s="28">
        <v>1</v>
      </c>
      <c r="H100" s="39" t="s">
        <v>576</v>
      </c>
      <c r="I100" s="34" t="s">
        <v>174</v>
      </c>
      <c r="J100" s="29">
        <v>21</v>
      </c>
      <c r="K100" s="30"/>
      <c r="L100" s="30"/>
      <c r="M100" s="30"/>
      <c r="N100" s="23">
        <f t="shared" si="0"/>
        <v>21</v>
      </c>
      <c r="O100" s="24">
        <f t="shared" si="15"/>
        <v>21</v>
      </c>
      <c r="P100" s="31">
        <v>0</v>
      </c>
      <c r="Q100" s="31"/>
      <c r="R100" s="32">
        <v>42005</v>
      </c>
      <c r="S100" s="32">
        <v>42035</v>
      </c>
      <c r="T100" s="33" t="s">
        <v>210</v>
      </c>
      <c r="U100" s="25" t="s">
        <v>18</v>
      </c>
      <c r="V100" s="25"/>
      <c r="W100" s="25" t="s">
        <v>211</v>
      </c>
      <c r="X100" s="15" t="s">
        <v>48</v>
      </c>
      <c r="Y100" s="42"/>
      <c r="Z100" s="42"/>
      <c r="AA100" s="42"/>
      <c r="AB100" s="42">
        <v>42016</v>
      </c>
      <c r="AC100" s="55"/>
    </row>
    <row r="101" spans="1:29" x14ac:dyDescent="0.25">
      <c r="A101" s="13">
        <v>42209</v>
      </c>
      <c r="B101" s="14" t="s">
        <v>48</v>
      </c>
      <c r="C101" s="25" t="s">
        <v>214</v>
      </c>
      <c r="D101" s="25" t="s">
        <v>15</v>
      </c>
      <c r="E101" s="25" t="s">
        <v>209</v>
      </c>
      <c r="F101" s="27" t="s">
        <v>23</v>
      </c>
      <c r="G101" s="28">
        <v>1</v>
      </c>
      <c r="H101" s="39" t="s">
        <v>576</v>
      </c>
      <c r="I101" s="34" t="s">
        <v>174</v>
      </c>
      <c r="J101" s="29">
        <v>15</v>
      </c>
      <c r="K101" s="30"/>
      <c r="L101" s="30"/>
      <c r="M101" s="30"/>
      <c r="N101" s="23">
        <f t="shared" si="0"/>
        <v>15</v>
      </c>
      <c r="O101" s="24">
        <f t="shared" si="15"/>
        <v>15</v>
      </c>
      <c r="P101" s="31">
        <v>0</v>
      </c>
      <c r="Q101" s="31"/>
      <c r="R101" s="32">
        <v>42005</v>
      </c>
      <c r="S101" s="32">
        <v>42035</v>
      </c>
      <c r="T101" s="33" t="s">
        <v>210</v>
      </c>
      <c r="U101" s="25" t="s">
        <v>18</v>
      </c>
      <c r="V101" s="25"/>
      <c r="W101" s="25" t="s">
        <v>211</v>
      </c>
      <c r="X101" s="15" t="s">
        <v>48</v>
      </c>
      <c r="Y101" s="42"/>
      <c r="Z101" s="42"/>
      <c r="AA101" s="42"/>
      <c r="AB101" s="42">
        <v>42016</v>
      </c>
      <c r="AC101" s="55"/>
    </row>
    <row r="102" spans="1:29" x14ac:dyDescent="0.25">
      <c r="A102" s="13">
        <v>42209</v>
      </c>
      <c r="B102" s="14" t="s">
        <v>492</v>
      </c>
      <c r="C102" s="25" t="s">
        <v>493</v>
      </c>
      <c r="D102" s="25" t="s">
        <v>15</v>
      </c>
      <c r="E102" s="25" t="s">
        <v>27</v>
      </c>
      <c r="F102" s="27" t="s">
        <v>23</v>
      </c>
      <c r="G102" s="28">
        <v>1</v>
      </c>
      <c r="H102" s="39" t="s">
        <v>576</v>
      </c>
      <c r="I102" s="34" t="s">
        <v>553</v>
      </c>
      <c r="J102" s="29">
        <v>52</v>
      </c>
      <c r="K102" s="30">
        <v>27</v>
      </c>
      <c r="L102" s="30">
        <v>7</v>
      </c>
      <c r="M102" s="30"/>
      <c r="N102" s="23">
        <f t="shared" si="0"/>
        <v>86</v>
      </c>
      <c r="O102" s="24">
        <f t="shared" si="15"/>
        <v>52</v>
      </c>
      <c r="P102" s="31">
        <v>0</v>
      </c>
      <c r="Q102" s="31"/>
      <c r="R102" s="32">
        <v>42156</v>
      </c>
      <c r="S102" s="32" t="s">
        <v>494</v>
      </c>
      <c r="T102" s="33" t="s">
        <v>523</v>
      </c>
      <c r="U102" s="25" t="s">
        <v>18</v>
      </c>
      <c r="V102" s="25"/>
      <c r="W102" s="25" t="s">
        <v>211</v>
      </c>
      <c r="X102" s="15" t="s">
        <v>48</v>
      </c>
      <c r="Y102" s="42"/>
      <c r="Z102" s="42"/>
      <c r="AA102" s="42">
        <v>42150</v>
      </c>
      <c r="AB102" s="42">
        <v>42173</v>
      </c>
      <c r="AC102" s="55"/>
    </row>
    <row r="103" spans="1:29" x14ac:dyDescent="0.25">
      <c r="A103" s="13">
        <v>42248</v>
      </c>
      <c r="B103" s="14" t="s">
        <v>492</v>
      </c>
      <c r="C103" s="25" t="s">
        <v>646</v>
      </c>
      <c r="D103" s="25" t="s">
        <v>15</v>
      </c>
      <c r="E103" s="25" t="s">
        <v>16</v>
      </c>
      <c r="F103" s="27" t="s">
        <v>578</v>
      </c>
      <c r="G103" s="28">
        <v>0.4</v>
      </c>
      <c r="H103" s="39" t="s">
        <v>575</v>
      </c>
      <c r="I103" s="34"/>
      <c r="J103" s="29">
        <v>85</v>
      </c>
      <c r="K103" s="30"/>
      <c r="L103" s="30">
        <v>25</v>
      </c>
      <c r="M103" s="30"/>
      <c r="N103" s="23">
        <f t="shared" si="0"/>
        <v>110</v>
      </c>
      <c r="O103" s="23">
        <f t="shared" si="15"/>
        <v>34</v>
      </c>
      <c r="P103" s="31">
        <v>0</v>
      </c>
      <c r="Q103" s="49"/>
      <c r="R103" s="32">
        <v>42278</v>
      </c>
      <c r="S103" s="32">
        <v>42522</v>
      </c>
      <c r="T103" s="33"/>
      <c r="U103" s="25" t="s">
        <v>18</v>
      </c>
      <c r="V103" s="72"/>
      <c r="W103" s="25" t="s">
        <v>211</v>
      </c>
      <c r="X103" s="25" t="s">
        <v>48</v>
      </c>
      <c r="Y103" s="59"/>
      <c r="Z103" s="56"/>
      <c r="AA103" s="11">
        <v>42248</v>
      </c>
      <c r="AB103" s="11"/>
      <c r="AC103" s="73"/>
    </row>
    <row r="104" spans="1:29" x14ac:dyDescent="0.25">
      <c r="A104" s="13">
        <v>42248</v>
      </c>
      <c r="B104" s="14" t="s">
        <v>492</v>
      </c>
      <c r="C104" s="25" t="s">
        <v>647</v>
      </c>
      <c r="D104" s="25" t="s">
        <v>15</v>
      </c>
      <c r="E104" s="25" t="s">
        <v>16</v>
      </c>
      <c r="F104" s="27" t="s">
        <v>578</v>
      </c>
      <c r="G104" s="28">
        <v>0.4</v>
      </c>
      <c r="H104" s="39" t="s">
        <v>575</v>
      </c>
      <c r="I104" s="34"/>
      <c r="J104" s="29">
        <v>85</v>
      </c>
      <c r="K104" s="30"/>
      <c r="L104" s="30">
        <v>25</v>
      </c>
      <c r="M104" s="30"/>
      <c r="N104" s="23">
        <f t="shared" si="0"/>
        <v>110</v>
      </c>
      <c r="O104" s="23">
        <f t="shared" si="15"/>
        <v>34</v>
      </c>
      <c r="P104" s="31">
        <v>0</v>
      </c>
      <c r="Q104" s="49"/>
      <c r="R104" s="32">
        <v>42278</v>
      </c>
      <c r="S104" s="32">
        <v>42522</v>
      </c>
      <c r="T104" s="33"/>
      <c r="U104" s="25" t="s">
        <v>18</v>
      </c>
      <c r="V104" s="72"/>
      <c r="W104" s="25" t="s">
        <v>211</v>
      </c>
      <c r="X104" s="25" t="s">
        <v>48</v>
      </c>
      <c r="Y104" s="59"/>
      <c r="Z104" s="56"/>
      <c r="AA104" s="11">
        <v>42248</v>
      </c>
      <c r="AB104" s="11"/>
      <c r="AC104" s="73"/>
    </row>
    <row r="105" spans="1:29" x14ac:dyDescent="0.25">
      <c r="A105" s="13">
        <v>42244</v>
      </c>
      <c r="B105" s="14" t="s">
        <v>492</v>
      </c>
      <c r="C105" s="26" t="s">
        <v>636</v>
      </c>
      <c r="D105" s="26" t="s">
        <v>15</v>
      </c>
      <c r="E105" s="26" t="s">
        <v>637</v>
      </c>
      <c r="F105" s="35" t="s">
        <v>23</v>
      </c>
      <c r="G105" s="28">
        <v>1</v>
      </c>
      <c r="H105" s="39" t="s">
        <v>576</v>
      </c>
      <c r="I105" s="39" t="s">
        <v>638</v>
      </c>
      <c r="J105" s="29">
        <v>5.2</v>
      </c>
      <c r="K105" s="36"/>
      <c r="L105" s="36"/>
      <c r="M105" s="36"/>
      <c r="N105" s="23">
        <f t="shared" si="0"/>
        <v>5.2</v>
      </c>
      <c r="O105" s="24">
        <f>IF(F105&lt;"5",J105*G105,0)</f>
        <v>5.2</v>
      </c>
      <c r="P105" s="31">
        <v>0</v>
      </c>
      <c r="Q105" s="31"/>
      <c r="R105" s="37">
        <v>42241</v>
      </c>
      <c r="S105" s="37">
        <v>42277</v>
      </c>
      <c r="T105" s="38"/>
      <c r="U105" s="26" t="s">
        <v>18</v>
      </c>
      <c r="V105" s="26"/>
      <c r="W105" s="26" t="s">
        <v>211</v>
      </c>
      <c r="X105" s="26" t="s">
        <v>48</v>
      </c>
      <c r="Y105" s="10"/>
      <c r="Z105" s="11"/>
      <c r="AA105" s="11"/>
      <c r="AB105" s="11"/>
      <c r="AC105" s="12"/>
    </row>
    <row r="106" spans="1:29" x14ac:dyDescent="0.25">
      <c r="A106" s="13">
        <v>42255</v>
      </c>
      <c r="B106" s="14" t="s">
        <v>246</v>
      </c>
      <c r="C106" s="25" t="s">
        <v>247</v>
      </c>
      <c r="D106" s="25" t="s">
        <v>15</v>
      </c>
      <c r="E106" s="25" t="s">
        <v>27</v>
      </c>
      <c r="F106" s="27" t="s">
        <v>577</v>
      </c>
      <c r="G106" s="28">
        <v>0</v>
      </c>
      <c r="H106" s="39"/>
      <c r="I106" s="34"/>
      <c r="J106" s="29">
        <v>91</v>
      </c>
      <c r="K106" s="30"/>
      <c r="L106" s="30"/>
      <c r="M106" s="30"/>
      <c r="N106" s="23">
        <f t="shared" si="0"/>
        <v>91</v>
      </c>
      <c r="O106" s="24">
        <f t="shared" ref="O106:O113" si="16">IF(F106&lt;"5",G106*J106,0)</f>
        <v>0</v>
      </c>
      <c r="P106" s="31"/>
      <c r="Q106" s="31"/>
      <c r="R106" s="32">
        <v>42077</v>
      </c>
      <c r="S106" s="32">
        <v>42169</v>
      </c>
      <c r="T106" s="33" t="s">
        <v>524</v>
      </c>
      <c r="U106" s="25" t="s">
        <v>18</v>
      </c>
      <c r="V106" s="25"/>
      <c r="W106" s="25" t="s">
        <v>211</v>
      </c>
      <c r="X106" s="25" t="s">
        <v>48</v>
      </c>
      <c r="Y106" s="10"/>
      <c r="Z106" s="11">
        <v>42026</v>
      </c>
      <c r="AA106" s="11">
        <v>42068</v>
      </c>
      <c r="AB106" s="11"/>
      <c r="AC106" s="21">
        <v>42255</v>
      </c>
    </row>
    <row r="107" spans="1:29" x14ac:dyDescent="0.25">
      <c r="A107" s="13">
        <v>42208</v>
      </c>
      <c r="B107" s="14" t="s">
        <v>49</v>
      </c>
      <c r="C107" s="25" t="s">
        <v>145</v>
      </c>
      <c r="D107" s="25" t="s">
        <v>15</v>
      </c>
      <c r="E107" s="25" t="s">
        <v>16</v>
      </c>
      <c r="F107" s="27" t="s">
        <v>23</v>
      </c>
      <c r="G107" s="28">
        <v>1</v>
      </c>
      <c r="H107" s="39" t="s">
        <v>576</v>
      </c>
      <c r="I107" s="34" t="s">
        <v>554</v>
      </c>
      <c r="J107" s="29">
        <v>12.6</v>
      </c>
      <c r="K107" s="30"/>
      <c r="L107" s="30">
        <v>9.9</v>
      </c>
      <c r="M107" s="30"/>
      <c r="N107" s="23">
        <f t="shared" si="0"/>
        <v>22.5</v>
      </c>
      <c r="O107" s="24">
        <f t="shared" si="16"/>
        <v>12.6</v>
      </c>
      <c r="P107" s="31"/>
      <c r="Q107" s="31"/>
      <c r="R107" s="32">
        <v>41974</v>
      </c>
      <c r="S107" s="32">
        <v>42094</v>
      </c>
      <c r="T107" s="33"/>
      <c r="U107" s="25" t="s">
        <v>18</v>
      </c>
      <c r="V107" s="25"/>
      <c r="W107" s="25" t="s">
        <v>211</v>
      </c>
      <c r="X107" s="25" t="s">
        <v>49</v>
      </c>
      <c r="Y107" s="10">
        <v>41953</v>
      </c>
      <c r="Z107" s="11"/>
      <c r="AA107" s="11"/>
      <c r="AB107" s="11">
        <v>42185</v>
      </c>
      <c r="AC107" s="12"/>
    </row>
    <row r="108" spans="1:29" x14ac:dyDescent="0.25">
      <c r="A108" s="13">
        <v>42208</v>
      </c>
      <c r="B108" s="14" t="s">
        <v>49</v>
      </c>
      <c r="C108" s="25" t="s">
        <v>434</v>
      </c>
      <c r="D108" s="25" t="s">
        <v>15</v>
      </c>
      <c r="E108" s="25" t="s">
        <v>16</v>
      </c>
      <c r="F108" s="27" t="s">
        <v>23</v>
      </c>
      <c r="G108" s="28">
        <v>1</v>
      </c>
      <c r="H108" s="39" t="s">
        <v>575</v>
      </c>
      <c r="I108" s="34" t="s">
        <v>495</v>
      </c>
      <c r="J108" s="29">
        <v>40</v>
      </c>
      <c r="K108" s="30"/>
      <c r="L108" s="30"/>
      <c r="M108" s="30"/>
      <c r="N108" s="23">
        <f t="shared" si="0"/>
        <v>40</v>
      </c>
      <c r="O108" s="24">
        <f t="shared" si="16"/>
        <v>40</v>
      </c>
      <c r="P108" s="31">
        <v>0</v>
      </c>
      <c r="Q108" s="31"/>
      <c r="R108" s="32">
        <v>42125</v>
      </c>
      <c r="S108" s="32">
        <v>42369</v>
      </c>
      <c r="T108" s="33"/>
      <c r="U108" s="25" t="s">
        <v>18</v>
      </c>
      <c r="V108" s="25"/>
      <c r="W108" s="25" t="s">
        <v>211</v>
      </c>
      <c r="X108" s="25" t="s">
        <v>49</v>
      </c>
      <c r="Y108" s="10"/>
      <c r="Z108" s="11">
        <v>42104</v>
      </c>
      <c r="AA108" s="11">
        <v>42120</v>
      </c>
      <c r="AB108" s="11">
        <v>42142</v>
      </c>
      <c r="AC108" s="12"/>
    </row>
    <row r="109" spans="1:29" x14ac:dyDescent="0.25">
      <c r="A109" s="13">
        <v>42208</v>
      </c>
      <c r="B109" s="14" t="s">
        <v>49</v>
      </c>
      <c r="C109" s="25" t="s">
        <v>625</v>
      </c>
      <c r="D109" s="25" t="s">
        <v>15</v>
      </c>
      <c r="E109" s="25" t="s">
        <v>16</v>
      </c>
      <c r="F109" s="27" t="s">
        <v>23</v>
      </c>
      <c r="G109" s="28">
        <v>1</v>
      </c>
      <c r="H109" s="39" t="s">
        <v>575</v>
      </c>
      <c r="I109" s="34" t="s">
        <v>495</v>
      </c>
      <c r="J109" s="29">
        <v>40</v>
      </c>
      <c r="K109" s="30"/>
      <c r="L109" s="30"/>
      <c r="M109" s="30"/>
      <c r="N109" s="23">
        <f t="shared" si="0"/>
        <v>40</v>
      </c>
      <c r="O109" s="24">
        <f t="shared" si="16"/>
        <v>40</v>
      </c>
      <c r="P109" s="31">
        <v>0</v>
      </c>
      <c r="Q109" s="31"/>
      <c r="R109" s="32">
        <v>42125</v>
      </c>
      <c r="S109" s="32">
        <v>42369</v>
      </c>
      <c r="T109" s="33"/>
      <c r="U109" s="25" t="s">
        <v>18</v>
      </c>
      <c r="V109" s="25"/>
      <c r="W109" s="25" t="s">
        <v>211</v>
      </c>
      <c r="X109" s="25" t="s">
        <v>49</v>
      </c>
      <c r="Y109" s="10"/>
      <c r="Z109" s="11">
        <v>42104</v>
      </c>
      <c r="AA109" s="11">
        <v>42120</v>
      </c>
      <c r="AB109" s="11">
        <v>42142</v>
      </c>
      <c r="AC109" s="12"/>
    </row>
    <row r="110" spans="1:29" x14ac:dyDescent="0.25">
      <c r="A110" s="13">
        <v>42208</v>
      </c>
      <c r="B110" s="14" t="s">
        <v>49</v>
      </c>
      <c r="C110" s="25" t="s">
        <v>98</v>
      </c>
      <c r="D110" s="25" t="s">
        <v>15</v>
      </c>
      <c r="E110" s="25" t="s">
        <v>16</v>
      </c>
      <c r="F110" s="27" t="s">
        <v>24</v>
      </c>
      <c r="G110" s="28">
        <v>0</v>
      </c>
      <c r="H110" s="39" t="s">
        <v>575</v>
      </c>
      <c r="I110" s="34"/>
      <c r="J110" s="29">
        <v>30</v>
      </c>
      <c r="K110" s="30"/>
      <c r="L110" s="30"/>
      <c r="M110" s="30"/>
      <c r="N110" s="23">
        <f t="shared" si="0"/>
        <v>30</v>
      </c>
      <c r="O110" s="24">
        <f t="shared" si="16"/>
        <v>0</v>
      </c>
      <c r="P110" s="31"/>
      <c r="Q110" s="31"/>
      <c r="R110" s="32">
        <v>42005</v>
      </c>
      <c r="S110" s="32">
        <v>42063</v>
      </c>
      <c r="T110" s="33"/>
      <c r="U110" s="25" t="s">
        <v>18</v>
      </c>
      <c r="V110" s="25"/>
      <c r="W110" s="25" t="s">
        <v>211</v>
      </c>
      <c r="X110" s="25" t="s">
        <v>49</v>
      </c>
      <c r="Y110" s="10">
        <v>41974</v>
      </c>
      <c r="Z110" s="11"/>
      <c r="AA110" s="11">
        <v>42034</v>
      </c>
      <c r="AB110" s="11"/>
      <c r="AC110" s="12">
        <v>42115</v>
      </c>
    </row>
    <row r="111" spans="1:29" x14ac:dyDescent="0.25">
      <c r="A111" s="13">
        <v>42094</v>
      </c>
      <c r="B111" s="14" t="s">
        <v>49</v>
      </c>
      <c r="C111" s="25" t="s">
        <v>259</v>
      </c>
      <c r="D111" s="25" t="s">
        <v>15</v>
      </c>
      <c r="E111" s="25" t="s">
        <v>16</v>
      </c>
      <c r="F111" s="27" t="s">
        <v>23</v>
      </c>
      <c r="G111" s="28">
        <v>1</v>
      </c>
      <c r="H111" s="39" t="s">
        <v>576</v>
      </c>
      <c r="I111" s="34" t="s">
        <v>339</v>
      </c>
      <c r="J111" s="29">
        <v>15</v>
      </c>
      <c r="K111" s="30"/>
      <c r="L111" s="30"/>
      <c r="M111" s="30"/>
      <c r="N111" s="23">
        <f t="shared" si="0"/>
        <v>15</v>
      </c>
      <c r="O111" s="24">
        <f t="shared" si="16"/>
        <v>15</v>
      </c>
      <c r="P111" s="31"/>
      <c r="Q111" s="31"/>
      <c r="R111" s="32">
        <v>42005</v>
      </c>
      <c r="S111" s="32">
        <v>42063</v>
      </c>
      <c r="T111" s="33"/>
      <c r="U111" s="25" t="s">
        <v>18</v>
      </c>
      <c r="V111" s="25"/>
      <c r="W111" s="25" t="s">
        <v>211</v>
      </c>
      <c r="X111" s="25" t="s">
        <v>49</v>
      </c>
      <c r="Y111" s="10">
        <v>42013</v>
      </c>
      <c r="Z111" s="11">
        <v>42017</v>
      </c>
      <c r="AA111" s="11"/>
      <c r="AB111" s="11">
        <v>42037</v>
      </c>
      <c r="AC111" s="12"/>
    </row>
    <row r="112" spans="1:29" x14ac:dyDescent="0.25">
      <c r="A112" s="13">
        <v>42058</v>
      </c>
      <c r="B112" s="14" t="s">
        <v>49</v>
      </c>
      <c r="C112" s="25" t="s">
        <v>258</v>
      </c>
      <c r="D112" s="25" t="s">
        <v>15</v>
      </c>
      <c r="E112" s="25" t="s">
        <v>16</v>
      </c>
      <c r="F112" s="27" t="s">
        <v>23</v>
      </c>
      <c r="G112" s="28">
        <v>1</v>
      </c>
      <c r="H112" s="39" t="s">
        <v>575</v>
      </c>
      <c r="I112" s="34" t="s">
        <v>338</v>
      </c>
      <c r="J112" s="29">
        <v>55</v>
      </c>
      <c r="K112" s="30"/>
      <c r="L112" s="30"/>
      <c r="M112" s="30"/>
      <c r="N112" s="23">
        <f t="shared" si="0"/>
        <v>55</v>
      </c>
      <c r="O112" s="24">
        <f t="shared" si="16"/>
        <v>55</v>
      </c>
      <c r="P112" s="31">
        <v>0</v>
      </c>
      <c r="Q112" s="31"/>
      <c r="R112" s="32">
        <v>42005</v>
      </c>
      <c r="S112" s="32">
        <v>42094</v>
      </c>
      <c r="T112" s="33"/>
      <c r="U112" s="25" t="s">
        <v>18</v>
      </c>
      <c r="V112" s="25"/>
      <c r="W112" s="25" t="s">
        <v>211</v>
      </c>
      <c r="X112" s="25" t="s">
        <v>49</v>
      </c>
      <c r="Y112" s="10"/>
      <c r="Z112" s="11"/>
      <c r="AA112" s="11">
        <v>42037</v>
      </c>
      <c r="AB112" s="11">
        <v>42037</v>
      </c>
      <c r="AC112" s="12"/>
    </row>
    <row r="113" spans="1:29" x14ac:dyDescent="0.25">
      <c r="A113" s="13">
        <v>42037</v>
      </c>
      <c r="B113" s="14" t="s">
        <v>49</v>
      </c>
      <c r="C113" s="25" t="s">
        <v>258</v>
      </c>
      <c r="D113" s="25" t="s">
        <v>15</v>
      </c>
      <c r="E113" s="25" t="s">
        <v>16</v>
      </c>
      <c r="F113" s="27" t="s">
        <v>23</v>
      </c>
      <c r="G113" s="28">
        <v>1</v>
      </c>
      <c r="H113" s="39" t="s">
        <v>576</v>
      </c>
      <c r="I113" s="34" t="s">
        <v>175</v>
      </c>
      <c r="J113" s="29"/>
      <c r="K113" s="30"/>
      <c r="L113" s="30"/>
      <c r="M113" s="30"/>
      <c r="N113" s="23">
        <f t="shared" si="0"/>
        <v>0</v>
      </c>
      <c r="O113" s="24">
        <f t="shared" si="16"/>
        <v>0</v>
      </c>
      <c r="P113" s="31">
        <v>24</v>
      </c>
      <c r="Q113" s="31"/>
      <c r="R113" s="32">
        <v>41962</v>
      </c>
      <c r="S113" s="32">
        <v>41982</v>
      </c>
      <c r="T113" s="33"/>
      <c r="U113" s="25" t="s">
        <v>18</v>
      </c>
      <c r="V113" s="25"/>
      <c r="W113" s="25" t="s">
        <v>211</v>
      </c>
      <c r="X113" s="25" t="s">
        <v>49</v>
      </c>
      <c r="Y113" s="10"/>
      <c r="Z113" s="11"/>
      <c r="AA113" s="11"/>
      <c r="AB113" s="11">
        <v>41967</v>
      </c>
      <c r="AC113" s="12"/>
    </row>
    <row r="114" spans="1:29" x14ac:dyDescent="0.25">
      <c r="A114" s="13">
        <v>42054</v>
      </c>
      <c r="B114" s="14" t="s">
        <v>340</v>
      </c>
      <c r="C114" s="25" t="s">
        <v>341</v>
      </c>
      <c r="D114" s="25" t="s">
        <v>15</v>
      </c>
      <c r="E114" s="25" t="s">
        <v>44</v>
      </c>
      <c r="F114" s="27" t="s">
        <v>46</v>
      </c>
      <c r="G114" s="28">
        <v>0.2</v>
      </c>
      <c r="H114" s="39"/>
      <c r="I114" s="34"/>
      <c r="J114" s="29">
        <v>50</v>
      </c>
      <c r="K114" s="30"/>
      <c r="L114" s="30"/>
      <c r="M114" s="30"/>
      <c r="N114" s="23">
        <f t="shared" si="0"/>
        <v>50</v>
      </c>
      <c r="O114" s="24">
        <f t="shared" ref="O114:O116" si="17">IF(F114&lt;"5",J114*G114,0)</f>
        <v>10</v>
      </c>
      <c r="P114" s="31">
        <v>0</v>
      </c>
      <c r="Q114" s="31"/>
      <c r="R114" s="32">
        <v>42095</v>
      </c>
      <c r="S114" s="32">
        <v>42185</v>
      </c>
      <c r="T114" s="33"/>
      <c r="U114" s="25" t="s">
        <v>18</v>
      </c>
      <c r="V114" s="25"/>
      <c r="W114" s="25" t="s">
        <v>30</v>
      </c>
      <c r="X114" s="25" t="s">
        <v>340</v>
      </c>
      <c r="Y114" s="10">
        <v>42054</v>
      </c>
      <c r="Z114" s="11"/>
      <c r="AA114" s="11"/>
      <c r="AB114" s="11"/>
      <c r="AC114" s="12"/>
    </row>
    <row r="115" spans="1:29" x14ac:dyDescent="0.25">
      <c r="A115" s="13">
        <v>42254</v>
      </c>
      <c r="B115" s="14" t="s">
        <v>51</v>
      </c>
      <c r="C115" s="25" t="s">
        <v>534</v>
      </c>
      <c r="D115" s="25" t="s">
        <v>588</v>
      </c>
      <c r="E115" s="25" t="s">
        <v>283</v>
      </c>
      <c r="F115" s="27" t="s">
        <v>23</v>
      </c>
      <c r="G115" s="28">
        <v>1</v>
      </c>
      <c r="H115" s="39" t="s">
        <v>575</v>
      </c>
      <c r="I115" s="34"/>
      <c r="J115" s="29">
        <v>80</v>
      </c>
      <c r="K115" s="30"/>
      <c r="L115" s="30"/>
      <c r="M115" s="30"/>
      <c r="N115" s="23">
        <f t="shared" si="0"/>
        <v>80</v>
      </c>
      <c r="O115" s="24">
        <f t="shared" si="17"/>
        <v>80</v>
      </c>
      <c r="P115" s="31">
        <v>0</v>
      </c>
      <c r="Q115" s="31"/>
      <c r="R115" s="32">
        <v>42240</v>
      </c>
      <c r="S115" s="32">
        <v>42361</v>
      </c>
      <c r="T115" s="33"/>
      <c r="U115" s="25" t="s">
        <v>18</v>
      </c>
      <c r="V115" s="25"/>
      <c r="W115" s="25" t="s">
        <v>32</v>
      </c>
      <c r="X115" s="25" t="s">
        <v>51</v>
      </c>
      <c r="Y115" s="10"/>
      <c r="Z115" s="11">
        <v>42179</v>
      </c>
      <c r="AA115" s="16">
        <v>42250</v>
      </c>
      <c r="AB115" s="16">
        <v>42254</v>
      </c>
      <c r="AC115" s="18"/>
    </row>
    <row r="116" spans="1:29" x14ac:dyDescent="0.25">
      <c r="A116" s="13">
        <v>42241</v>
      </c>
      <c r="B116" s="14" t="s">
        <v>51</v>
      </c>
      <c r="C116" s="25" t="s">
        <v>535</v>
      </c>
      <c r="D116" s="25" t="s">
        <v>588</v>
      </c>
      <c r="E116" s="25" t="s">
        <v>283</v>
      </c>
      <c r="F116" s="27" t="s">
        <v>577</v>
      </c>
      <c r="G116" s="28">
        <v>0</v>
      </c>
      <c r="H116" s="39" t="s">
        <v>576</v>
      </c>
      <c r="I116" s="34"/>
      <c r="J116" s="29">
        <v>75</v>
      </c>
      <c r="K116" s="30"/>
      <c r="L116" s="30"/>
      <c r="M116" s="30"/>
      <c r="N116" s="23">
        <f t="shared" si="0"/>
        <v>75</v>
      </c>
      <c r="O116" s="24">
        <f t="shared" si="17"/>
        <v>0</v>
      </c>
      <c r="P116" s="31">
        <v>0</v>
      </c>
      <c r="Q116" s="31"/>
      <c r="R116" s="32">
        <v>42247</v>
      </c>
      <c r="S116" s="32">
        <v>42361</v>
      </c>
      <c r="T116" s="33"/>
      <c r="U116" s="25" t="s">
        <v>18</v>
      </c>
      <c r="V116" s="25"/>
      <c r="W116" s="25" t="s">
        <v>32</v>
      </c>
      <c r="X116" s="25" t="s">
        <v>51</v>
      </c>
      <c r="Y116" s="10">
        <v>42179</v>
      </c>
      <c r="Z116" s="11"/>
      <c r="AA116" s="11"/>
      <c r="AB116" s="16">
        <v>42241</v>
      </c>
      <c r="AC116" s="12"/>
    </row>
    <row r="117" spans="1:29" x14ac:dyDescent="0.25">
      <c r="A117" s="13">
        <v>42208</v>
      </c>
      <c r="B117" s="14" t="s">
        <v>51</v>
      </c>
      <c r="C117" s="25" t="s">
        <v>559</v>
      </c>
      <c r="D117" s="25" t="s">
        <v>588</v>
      </c>
      <c r="E117" s="25" t="s">
        <v>283</v>
      </c>
      <c r="F117" s="27" t="s">
        <v>578</v>
      </c>
      <c r="G117" s="28">
        <v>0.2</v>
      </c>
      <c r="H117" s="39" t="s">
        <v>576</v>
      </c>
      <c r="I117" s="34"/>
      <c r="J117" s="29"/>
      <c r="K117" s="30"/>
      <c r="L117" s="30"/>
      <c r="M117" s="30"/>
      <c r="N117" s="23">
        <f t="shared" si="0"/>
        <v>0</v>
      </c>
      <c r="O117" s="24">
        <f>IF(F117&lt;"5",J117*G117,0)</f>
        <v>0</v>
      </c>
      <c r="P117" s="31">
        <v>0</v>
      </c>
      <c r="Q117" s="31"/>
      <c r="R117" s="32">
        <v>42248</v>
      </c>
      <c r="S117" s="32">
        <v>41996</v>
      </c>
      <c r="T117" s="33"/>
      <c r="U117" s="25" t="s">
        <v>18</v>
      </c>
      <c r="V117" s="25"/>
      <c r="W117" s="25" t="s">
        <v>32</v>
      </c>
      <c r="X117" s="25" t="s">
        <v>51</v>
      </c>
      <c r="Y117" s="10"/>
      <c r="Z117" s="16">
        <v>42208</v>
      </c>
      <c r="AA117" s="16">
        <v>42208</v>
      </c>
      <c r="AB117" s="17"/>
      <c r="AC117" s="12"/>
    </row>
    <row r="118" spans="1:29" x14ac:dyDescent="0.25">
      <c r="A118" s="13">
        <v>42208</v>
      </c>
      <c r="B118" s="14" t="s">
        <v>51</v>
      </c>
      <c r="C118" s="25" t="s">
        <v>282</v>
      </c>
      <c r="D118" s="25" t="s">
        <v>588</v>
      </c>
      <c r="E118" s="25" t="s">
        <v>283</v>
      </c>
      <c r="F118" s="27" t="s">
        <v>23</v>
      </c>
      <c r="G118" s="28">
        <v>1</v>
      </c>
      <c r="H118" s="39" t="s">
        <v>576</v>
      </c>
      <c r="I118" s="34" t="s">
        <v>382</v>
      </c>
      <c r="J118" s="29">
        <v>106</v>
      </c>
      <c r="K118" s="30"/>
      <c r="L118" s="30"/>
      <c r="M118" s="30"/>
      <c r="N118" s="23">
        <f t="shared" si="0"/>
        <v>106</v>
      </c>
      <c r="O118" s="24">
        <f t="shared" ref="O118:O123" si="18">IF(F118&lt;"5",G118*J118,0)</f>
        <v>106</v>
      </c>
      <c r="P118" s="31">
        <v>0</v>
      </c>
      <c r="Q118" s="31"/>
      <c r="R118" s="32">
        <v>42005</v>
      </c>
      <c r="S118" s="32">
        <v>42005</v>
      </c>
      <c r="T118" s="33"/>
      <c r="U118" s="25" t="s">
        <v>18</v>
      </c>
      <c r="V118" s="25"/>
      <c r="W118" s="25" t="s">
        <v>32</v>
      </c>
      <c r="X118" s="25" t="s">
        <v>51</v>
      </c>
      <c r="Y118" s="10"/>
      <c r="Z118" s="11"/>
      <c r="AA118" s="11"/>
      <c r="AB118" s="11">
        <v>42038</v>
      </c>
      <c r="AC118" s="12"/>
    </row>
    <row r="119" spans="1:29" x14ac:dyDescent="0.25">
      <c r="A119" s="13">
        <v>42251</v>
      </c>
      <c r="B119" s="14" t="s">
        <v>648</v>
      </c>
      <c r="C119" s="25" t="s">
        <v>649</v>
      </c>
      <c r="D119" s="25" t="s">
        <v>588</v>
      </c>
      <c r="E119" s="25" t="s">
        <v>650</v>
      </c>
      <c r="F119" s="27" t="s">
        <v>578</v>
      </c>
      <c r="G119" s="28">
        <v>0.2</v>
      </c>
      <c r="H119" s="39" t="s">
        <v>576</v>
      </c>
      <c r="I119" s="34"/>
      <c r="J119" s="29">
        <v>15</v>
      </c>
      <c r="K119" s="30"/>
      <c r="L119" s="30"/>
      <c r="M119" s="30"/>
      <c r="N119" s="23">
        <f t="shared" si="0"/>
        <v>15</v>
      </c>
      <c r="O119" s="24">
        <f t="shared" si="18"/>
        <v>3</v>
      </c>
      <c r="P119" s="31">
        <v>0</v>
      </c>
      <c r="Q119" s="31"/>
      <c r="R119" s="32">
        <v>42275</v>
      </c>
      <c r="S119" s="32">
        <v>42308</v>
      </c>
      <c r="T119" s="33"/>
      <c r="U119" s="25" t="s">
        <v>21</v>
      </c>
      <c r="V119" s="25"/>
      <c r="W119" s="25" t="s">
        <v>32</v>
      </c>
      <c r="X119" s="25" t="s">
        <v>651</v>
      </c>
      <c r="Y119" s="11">
        <v>42249</v>
      </c>
      <c r="Z119" s="11">
        <v>42249</v>
      </c>
      <c r="AA119" s="16">
        <v>42251</v>
      </c>
      <c r="AB119" s="17"/>
      <c r="AC119" s="18"/>
    </row>
    <row r="120" spans="1:29" x14ac:dyDescent="0.25">
      <c r="A120" s="13">
        <v>42208</v>
      </c>
      <c r="B120" s="14" t="s">
        <v>86</v>
      </c>
      <c r="C120" s="25" t="s">
        <v>398</v>
      </c>
      <c r="D120" s="25" t="s">
        <v>15</v>
      </c>
      <c r="E120" s="25" t="s">
        <v>16</v>
      </c>
      <c r="F120" s="27" t="s">
        <v>23</v>
      </c>
      <c r="G120" s="28">
        <v>1</v>
      </c>
      <c r="H120" s="39" t="s">
        <v>575</v>
      </c>
      <c r="I120" s="34" t="s">
        <v>217</v>
      </c>
      <c r="J120" s="29">
        <v>10</v>
      </c>
      <c r="K120" s="30"/>
      <c r="L120" s="30"/>
      <c r="M120" s="30"/>
      <c r="N120" s="23">
        <f t="shared" si="0"/>
        <v>10</v>
      </c>
      <c r="O120" s="24">
        <f t="shared" si="18"/>
        <v>10</v>
      </c>
      <c r="P120" s="31"/>
      <c r="Q120" s="31"/>
      <c r="R120" s="32">
        <v>42005</v>
      </c>
      <c r="S120" s="32">
        <v>42035</v>
      </c>
      <c r="T120" s="33"/>
      <c r="U120" s="25" t="s">
        <v>18</v>
      </c>
      <c r="V120" s="25"/>
      <c r="W120" s="25" t="s">
        <v>19</v>
      </c>
      <c r="X120" s="25" t="s">
        <v>86</v>
      </c>
      <c r="Y120" s="10"/>
      <c r="Z120" s="11">
        <v>42075</v>
      </c>
      <c r="AA120" s="11">
        <v>42107</v>
      </c>
      <c r="AB120" s="11">
        <v>42110</v>
      </c>
      <c r="AC120" s="12"/>
    </row>
    <row r="121" spans="1:29" x14ac:dyDescent="0.25">
      <c r="A121" s="13">
        <v>42208</v>
      </c>
      <c r="B121" s="14" t="s">
        <v>86</v>
      </c>
      <c r="C121" s="25" t="s">
        <v>378</v>
      </c>
      <c r="D121" s="25" t="s">
        <v>15</v>
      </c>
      <c r="E121" s="25" t="s">
        <v>16</v>
      </c>
      <c r="F121" s="27" t="s">
        <v>23</v>
      </c>
      <c r="G121" s="28">
        <v>1</v>
      </c>
      <c r="H121" s="39" t="s">
        <v>575</v>
      </c>
      <c r="I121" s="34" t="s">
        <v>217</v>
      </c>
      <c r="J121" s="29">
        <v>14</v>
      </c>
      <c r="K121" s="30"/>
      <c r="L121" s="30"/>
      <c r="M121" s="30"/>
      <c r="N121" s="23">
        <f t="shared" si="0"/>
        <v>14</v>
      </c>
      <c r="O121" s="24">
        <f t="shared" si="18"/>
        <v>14</v>
      </c>
      <c r="P121" s="31"/>
      <c r="Q121" s="31"/>
      <c r="R121" s="32">
        <v>42005</v>
      </c>
      <c r="S121" s="32">
        <v>42035</v>
      </c>
      <c r="T121" s="33"/>
      <c r="U121" s="25" t="s">
        <v>18</v>
      </c>
      <c r="V121" s="25"/>
      <c r="W121" s="25" t="s">
        <v>19</v>
      </c>
      <c r="X121" s="25" t="s">
        <v>86</v>
      </c>
      <c r="Y121" s="10"/>
      <c r="Z121" s="11">
        <v>42062</v>
      </c>
      <c r="AA121" s="11"/>
      <c r="AB121" s="11">
        <v>42075</v>
      </c>
      <c r="AC121" s="12"/>
    </row>
    <row r="122" spans="1:29" x14ac:dyDescent="0.25">
      <c r="A122" s="13">
        <v>42208</v>
      </c>
      <c r="B122" s="14" t="s">
        <v>86</v>
      </c>
      <c r="C122" s="25" t="s">
        <v>161</v>
      </c>
      <c r="D122" s="25" t="s">
        <v>15</v>
      </c>
      <c r="E122" s="25" t="s">
        <v>16</v>
      </c>
      <c r="F122" s="27" t="s">
        <v>23</v>
      </c>
      <c r="G122" s="28">
        <v>1</v>
      </c>
      <c r="H122" s="39" t="s">
        <v>576</v>
      </c>
      <c r="I122" s="34" t="s">
        <v>217</v>
      </c>
      <c r="J122" s="29">
        <v>35.4</v>
      </c>
      <c r="K122" s="30"/>
      <c r="L122" s="30"/>
      <c r="M122" s="30"/>
      <c r="N122" s="23">
        <f t="shared" si="0"/>
        <v>35.4</v>
      </c>
      <c r="O122" s="24">
        <f t="shared" si="18"/>
        <v>35.4</v>
      </c>
      <c r="P122" s="31">
        <v>39</v>
      </c>
      <c r="Q122" s="31"/>
      <c r="R122" s="32">
        <v>41944</v>
      </c>
      <c r="S122" s="32">
        <v>42064</v>
      </c>
      <c r="T122" s="33"/>
      <c r="U122" s="25" t="s">
        <v>18</v>
      </c>
      <c r="V122" s="25"/>
      <c r="W122" s="25" t="s">
        <v>19</v>
      </c>
      <c r="X122" s="25" t="s">
        <v>86</v>
      </c>
      <c r="Y122" s="10"/>
      <c r="Z122" s="11"/>
      <c r="AA122" s="11">
        <v>41926</v>
      </c>
      <c r="AB122" s="11">
        <v>41933</v>
      </c>
      <c r="AC122" s="12"/>
    </row>
    <row r="123" spans="1:29" x14ac:dyDescent="0.25">
      <c r="A123" s="13">
        <v>42013</v>
      </c>
      <c r="B123" s="14" t="s">
        <v>77</v>
      </c>
      <c r="C123" s="25" t="s">
        <v>135</v>
      </c>
      <c r="D123" s="25" t="s">
        <v>588</v>
      </c>
      <c r="E123" s="25" t="s">
        <v>136</v>
      </c>
      <c r="F123" s="27" t="s">
        <v>218</v>
      </c>
      <c r="G123" s="28">
        <v>0</v>
      </c>
      <c r="H123" s="39"/>
      <c r="I123" s="34"/>
      <c r="J123" s="29">
        <v>40</v>
      </c>
      <c r="K123" s="30"/>
      <c r="L123" s="30"/>
      <c r="M123" s="30"/>
      <c r="N123" s="23">
        <f t="shared" si="0"/>
        <v>40</v>
      </c>
      <c r="O123" s="24">
        <f t="shared" si="18"/>
        <v>0</v>
      </c>
      <c r="P123" s="31">
        <v>0</v>
      </c>
      <c r="Q123" s="31"/>
      <c r="R123" s="32">
        <v>41883</v>
      </c>
      <c r="S123" s="32">
        <v>41942</v>
      </c>
      <c r="T123" s="33"/>
      <c r="U123" s="25" t="s">
        <v>21</v>
      </c>
      <c r="V123" s="25"/>
      <c r="W123" s="25" t="s">
        <v>30</v>
      </c>
      <c r="X123" s="25" t="s">
        <v>77</v>
      </c>
      <c r="Y123" s="10"/>
      <c r="Z123" s="11"/>
      <c r="AA123" s="11"/>
      <c r="AB123" s="11"/>
      <c r="AC123" s="12">
        <v>42013</v>
      </c>
    </row>
    <row r="124" spans="1:29" x14ac:dyDescent="0.25">
      <c r="A124" s="13">
        <v>42209</v>
      </c>
      <c r="B124" s="14" t="s">
        <v>52</v>
      </c>
      <c r="C124" s="25" t="s">
        <v>473</v>
      </c>
      <c r="D124" s="25" t="s">
        <v>15</v>
      </c>
      <c r="E124" s="25" t="s">
        <v>22</v>
      </c>
      <c r="F124" s="27" t="s">
        <v>23</v>
      </c>
      <c r="G124" s="28">
        <v>1</v>
      </c>
      <c r="H124" s="39" t="s">
        <v>576</v>
      </c>
      <c r="I124" s="34" t="s">
        <v>496</v>
      </c>
      <c r="J124" s="29">
        <v>50</v>
      </c>
      <c r="K124" s="30"/>
      <c r="L124" s="30"/>
      <c r="M124" s="30"/>
      <c r="N124" s="23">
        <f t="shared" si="0"/>
        <v>50</v>
      </c>
      <c r="O124" s="24">
        <f t="shared" ref="O124:O125" si="19">IF(F124&lt;"5",J124*G124,0)</f>
        <v>50</v>
      </c>
      <c r="P124" s="31">
        <v>0</v>
      </c>
      <c r="Q124" s="31"/>
      <c r="R124" s="32">
        <v>42135</v>
      </c>
      <c r="S124" s="32">
        <v>42200</v>
      </c>
      <c r="T124" s="33"/>
      <c r="U124" s="25" t="s">
        <v>18</v>
      </c>
      <c r="V124" s="25"/>
      <c r="W124" s="25" t="s">
        <v>211</v>
      </c>
      <c r="X124" s="25" t="s">
        <v>52</v>
      </c>
      <c r="Y124" s="10"/>
      <c r="Z124" s="11">
        <v>42097</v>
      </c>
      <c r="AA124" s="11">
        <v>42115</v>
      </c>
      <c r="AB124" s="11">
        <v>42137</v>
      </c>
      <c r="AC124" s="12"/>
    </row>
    <row r="125" spans="1:29" x14ac:dyDescent="0.25">
      <c r="A125" s="13">
        <v>42209</v>
      </c>
      <c r="B125" s="14" t="s">
        <v>52</v>
      </c>
      <c r="C125" s="25" t="s">
        <v>474</v>
      </c>
      <c r="D125" s="25" t="s">
        <v>15</v>
      </c>
      <c r="E125" s="25" t="s">
        <v>22</v>
      </c>
      <c r="F125" s="27" t="s">
        <v>46</v>
      </c>
      <c r="G125" s="28">
        <v>0.2</v>
      </c>
      <c r="H125" s="39" t="s">
        <v>575</v>
      </c>
      <c r="I125" s="34"/>
      <c r="J125" s="29">
        <v>60</v>
      </c>
      <c r="K125" s="30"/>
      <c r="L125" s="30"/>
      <c r="M125" s="30"/>
      <c r="N125" s="23">
        <f t="shared" si="0"/>
        <v>60</v>
      </c>
      <c r="O125" s="24">
        <f t="shared" si="19"/>
        <v>12</v>
      </c>
      <c r="P125" s="31">
        <v>0</v>
      </c>
      <c r="Q125" s="31"/>
      <c r="R125" s="32">
        <v>42278</v>
      </c>
      <c r="S125" s="32">
        <v>42369</v>
      </c>
      <c r="T125" s="33"/>
      <c r="U125" s="25" t="s">
        <v>18</v>
      </c>
      <c r="V125" s="25"/>
      <c r="W125" s="25" t="s">
        <v>211</v>
      </c>
      <c r="X125" s="25" t="s">
        <v>52</v>
      </c>
      <c r="Y125" s="10">
        <v>42178</v>
      </c>
      <c r="Z125" s="11">
        <v>42178</v>
      </c>
      <c r="AA125" s="11">
        <v>42137</v>
      </c>
      <c r="AB125" s="11"/>
      <c r="AC125" s="12"/>
    </row>
    <row r="126" spans="1:29" x14ac:dyDescent="0.25">
      <c r="A126" s="13">
        <v>42208</v>
      </c>
      <c r="B126" s="14" t="s">
        <v>52</v>
      </c>
      <c r="C126" s="25" t="s">
        <v>147</v>
      </c>
      <c r="D126" s="25" t="s">
        <v>15</v>
      </c>
      <c r="E126" s="25" t="s">
        <v>16</v>
      </c>
      <c r="F126" s="27" t="s">
        <v>23</v>
      </c>
      <c r="G126" s="28">
        <v>1</v>
      </c>
      <c r="H126" s="39" t="s">
        <v>576</v>
      </c>
      <c r="I126" s="34" t="s">
        <v>260</v>
      </c>
      <c r="J126" s="29">
        <v>79.599999999999994</v>
      </c>
      <c r="K126" s="30"/>
      <c r="L126" s="30"/>
      <c r="M126" s="30"/>
      <c r="N126" s="23">
        <f t="shared" si="0"/>
        <v>79.599999999999994</v>
      </c>
      <c r="O126" s="24">
        <f t="shared" ref="O126:O130" si="20">IF(F126&lt;"5",G126*J126,0)</f>
        <v>79.599999999999994</v>
      </c>
      <c r="P126" s="31">
        <v>0</v>
      </c>
      <c r="Q126" s="31"/>
      <c r="R126" s="32">
        <v>42005</v>
      </c>
      <c r="S126" s="32">
        <v>42035</v>
      </c>
      <c r="T126" s="33"/>
      <c r="U126" s="25" t="s">
        <v>18</v>
      </c>
      <c r="V126" s="25"/>
      <c r="W126" s="25" t="s">
        <v>211</v>
      </c>
      <c r="X126" s="25" t="s">
        <v>52</v>
      </c>
      <c r="Y126" s="10"/>
      <c r="Z126" s="11"/>
      <c r="AA126" s="11"/>
      <c r="AB126" s="11">
        <v>42009</v>
      </c>
      <c r="AC126" s="12"/>
    </row>
    <row r="127" spans="1:29" x14ac:dyDescent="0.25">
      <c r="A127" s="13">
        <v>41946</v>
      </c>
      <c r="B127" s="14" t="s">
        <v>90</v>
      </c>
      <c r="C127" s="25" t="s">
        <v>166</v>
      </c>
      <c r="D127" s="25" t="s">
        <v>15</v>
      </c>
      <c r="E127" s="25" t="s">
        <v>44</v>
      </c>
      <c r="F127" s="27" t="s">
        <v>24</v>
      </c>
      <c r="G127" s="28">
        <v>0</v>
      </c>
      <c r="H127" s="39"/>
      <c r="I127" s="34"/>
      <c r="J127" s="29"/>
      <c r="K127" s="30"/>
      <c r="L127" s="30"/>
      <c r="M127" s="30"/>
      <c r="N127" s="23">
        <f t="shared" si="0"/>
        <v>0</v>
      </c>
      <c r="O127" s="24">
        <f t="shared" si="20"/>
        <v>0</v>
      </c>
      <c r="P127" s="31">
        <v>60</v>
      </c>
      <c r="Q127" s="31"/>
      <c r="R127" s="32">
        <v>41927</v>
      </c>
      <c r="S127" s="32">
        <v>42004</v>
      </c>
      <c r="T127" s="33"/>
      <c r="U127" s="25" t="s">
        <v>18</v>
      </c>
      <c r="V127" s="25"/>
      <c r="W127" s="25" t="s">
        <v>19</v>
      </c>
      <c r="X127" s="25" t="s">
        <v>90</v>
      </c>
      <c r="Y127" s="10"/>
      <c r="Z127" s="11"/>
      <c r="AA127" s="11">
        <v>41918</v>
      </c>
      <c r="AB127" s="11"/>
      <c r="AC127" s="12">
        <v>41946</v>
      </c>
    </row>
    <row r="128" spans="1:29" x14ac:dyDescent="0.25">
      <c r="A128" s="13">
        <v>42208</v>
      </c>
      <c r="B128" s="14" t="s">
        <v>85</v>
      </c>
      <c r="C128" s="25" t="s">
        <v>404</v>
      </c>
      <c r="D128" s="25" t="s">
        <v>15</v>
      </c>
      <c r="E128" s="25" t="s">
        <v>16</v>
      </c>
      <c r="F128" s="27" t="s">
        <v>577</v>
      </c>
      <c r="G128" s="28">
        <v>0</v>
      </c>
      <c r="H128" s="39" t="s">
        <v>576</v>
      </c>
      <c r="I128" s="34"/>
      <c r="J128" s="29">
        <v>200</v>
      </c>
      <c r="K128" s="30"/>
      <c r="L128" s="30"/>
      <c r="M128" s="30"/>
      <c r="N128" s="23">
        <f t="shared" si="0"/>
        <v>200</v>
      </c>
      <c r="O128" s="24">
        <f t="shared" si="20"/>
        <v>0</v>
      </c>
      <c r="P128" s="31">
        <v>0</v>
      </c>
      <c r="Q128" s="31"/>
      <c r="R128" s="32">
        <v>42005</v>
      </c>
      <c r="S128" s="32">
        <v>42124</v>
      </c>
      <c r="T128" s="33"/>
      <c r="U128" s="25" t="s">
        <v>18</v>
      </c>
      <c r="V128" s="25"/>
      <c r="W128" s="25" t="s">
        <v>19</v>
      </c>
      <c r="X128" s="25" t="s">
        <v>195</v>
      </c>
      <c r="Y128" s="10">
        <v>42076</v>
      </c>
      <c r="Z128" s="11">
        <v>42076</v>
      </c>
      <c r="AA128" s="11"/>
      <c r="AB128" s="11"/>
      <c r="AC128" s="12">
        <v>42110</v>
      </c>
    </row>
    <row r="129" spans="1:29" x14ac:dyDescent="0.25">
      <c r="A129" s="13">
        <v>42208</v>
      </c>
      <c r="B129" s="14" t="s">
        <v>85</v>
      </c>
      <c r="C129" s="25" t="s">
        <v>245</v>
      </c>
      <c r="D129" s="25" t="s">
        <v>15</v>
      </c>
      <c r="E129" s="25" t="s">
        <v>16</v>
      </c>
      <c r="F129" s="27" t="s">
        <v>577</v>
      </c>
      <c r="G129" s="28">
        <v>0</v>
      </c>
      <c r="H129" s="39" t="s">
        <v>576</v>
      </c>
      <c r="I129" s="34"/>
      <c r="J129" s="29">
        <v>110</v>
      </c>
      <c r="K129" s="30"/>
      <c r="L129" s="30"/>
      <c r="M129" s="30"/>
      <c r="N129" s="23">
        <f t="shared" si="0"/>
        <v>110</v>
      </c>
      <c r="O129" s="24">
        <f t="shared" si="20"/>
        <v>0</v>
      </c>
      <c r="P129" s="31"/>
      <c r="Q129" s="31"/>
      <c r="R129" s="32">
        <v>42036</v>
      </c>
      <c r="S129" s="32">
        <v>42216</v>
      </c>
      <c r="T129" s="33"/>
      <c r="U129" s="25" t="s">
        <v>18</v>
      </c>
      <c r="V129" s="25"/>
      <c r="W129" s="25" t="s">
        <v>19</v>
      </c>
      <c r="X129" s="25" t="s">
        <v>195</v>
      </c>
      <c r="Y129" s="10"/>
      <c r="Z129" s="11">
        <v>42026</v>
      </c>
      <c r="AA129" s="11">
        <v>42034</v>
      </c>
      <c r="AB129" s="11"/>
      <c r="AC129" s="12">
        <v>42044</v>
      </c>
    </row>
    <row r="130" spans="1:29" x14ac:dyDescent="0.25">
      <c r="A130" s="13">
        <v>42208</v>
      </c>
      <c r="B130" s="14" t="s">
        <v>85</v>
      </c>
      <c r="C130" s="25" t="s">
        <v>160</v>
      </c>
      <c r="D130" s="25" t="s">
        <v>15</v>
      </c>
      <c r="E130" s="25" t="s">
        <v>16</v>
      </c>
      <c r="F130" s="27" t="s">
        <v>24</v>
      </c>
      <c r="G130" s="28">
        <v>0</v>
      </c>
      <c r="H130" s="39" t="s">
        <v>576</v>
      </c>
      <c r="I130" s="34"/>
      <c r="J130" s="29">
        <v>76</v>
      </c>
      <c r="K130" s="30"/>
      <c r="L130" s="30"/>
      <c r="M130" s="30"/>
      <c r="N130" s="23">
        <f t="shared" si="0"/>
        <v>76</v>
      </c>
      <c r="O130" s="24">
        <f t="shared" si="20"/>
        <v>0</v>
      </c>
      <c r="P130" s="31">
        <v>36</v>
      </c>
      <c r="Q130" s="31"/>
      <c r="R130" s="32">
        <v>41974</v>
      </c>
      <c r="S130" s="32">
        <v>42035</v>
      </c>
      <c r="T130" s="33"/>
      <c r="U130" s="25" t="s">
        <v>18</v>
      </c>
      <c r="V130" s="25"/>
      <c r="W130" s="25" t="s">
        <v>19</v>
      </c>
      <c r="X130" s="25" t="s">
        <v>195</v>
      </c>
      <c r="Y130" s="10"/>
      <c r="Z130" s="11">
        <v>41960</v>
      </c>
      <c r="AA130" s="11">
        <v>41967</v>
      </c>
      <c r="AB130" s="11"/>
      <c r="AC130" s="12">
        <v>42010</v>
      </c>
    </row>
    <row r="131" spans="1:29" x14ac:dyDescent="0.25">
      <c r="A131" s="13">
        <v>42247</v>
      </c>
      <c r="B131" s="14" t="s">
        <v>85</v>
      </c>
      <c r="C131" s="26" t="s">
        <v>652</v>
      </c>
      <c r="D131" s="26" t="s">
        <v>15</v>
      </c>
      <c r="E131" s="26" t="s">
        <v>16</v>
      </c>
      <c r="F131" s="35" t="s">
        <v>20</v>
      </c>
      <c r="G131" s="28">
        <v>0.2</v>
      </c>
      <c r="H131" s="39" t="s">
        <v>576</v>
      </c>
      <c r="I131" s="39"/>
      <c r="J131" s="29">
        <v>144</v>
      </c>
      <c r="K131" s="36"/>
      <c r="L131" s="36"/>
      <c r="M131" s="36"/>
      <c r="N131" s="23">
        <f t="shared" si="0"/>
        <v>144</v>
      </c>
      <c r="O131" s="24">
        <f>IF(F131&lt;"5",J131*G131,0)</f>
        <v>28.8</v>
      </c>
      <c r="P131" s="31">
        <v>0</v>
      </c>
      <c r="Q131" s="31"/>
      <c r="R131" s="37">
        <v>42278</v>
      </c>
      <c r="S131" s="40">
        <v>42522</v>
      </c>
      <c r="T131" s="38"/>
      <c r="U131" s="25" t="s">
        <v>18</v>
      </c>
      <c r="V131" s="26"/>
      <c r="W131" s="25" t="s">
        <v>19</v>
      </c>
      <c r="X131" s="25" t="s">
        <v>195</v>
      </c>
      <c r="Y131" s="22"/>
      <c r="Z131" s="17"/>
      <c r="AA131" s="17"/>
      <c r="AB131" s="17"/>
      <c r="AC131" s="18"/>
    </row>
    <row r="132" spans="1:29" x14ac:dyDescent="0.25">
      <c r="A132" s="13">
        <v>42208</v>
      </c>
      <c r="B132" s="14" t="s">
        <v>79</v>
      </c>
      <c r="C132" s="25" t="s">
        <v>33</v>
      </c>
      <c r="D132" s="25" t="s">
        <v>588</v>
      </c>
      <c r="E132" s="25" t="s">
        <v>143</v>
      </c>
      <c r="F132" s="27" t="s">
        <v>577</v>
      </c>
      <c r="G132" s="28">
        <v>0</v>
      </c>
      <c r="H132" s="39" t="s">
        <v>584</v>
      </c>
      <c r="I132" s="34"/>
      <c r="J132" s="29">
        <v>100</v>
      </c>
      <c r="K132" s="30"/>
      <c r="L132" s="30"/>
      <c r="M132" s="30"/>
      <c r="N132" s="23">
        <f t="shared" si="0"/>
        <v>100</v>
      </c>
      <c r="O132" s="24">
        <f>IF(F132&lt;"5",G132*J132,0)</f>
        <v>0</v>
      </c>
      <c r="P132" s="31">
        <v>0</v>
      </c>
      <c r="Q132" s="31"/>
      <c r="R132" s="32">
        <v>41883</v>
      </c>
      <c r="S132" s="32">
        <v>41912</v>
      </c>
      <c r="T132" s="33"/>
      <c r="U132" s="25" t="s">
        <v>18</v>
      </c>
      <c r="V132" s="25"/>
      <c r="W132" s="25" t="s">
        <v>30</v>
      </c>
      <c r="X132" s="25" t="s">
        <v>194</v>
      </c>
      <c r="Y132" s="10">
        <v>41912</v>
      </c>
      <c r="Z132" s="11"/>
      <c r="AA132" s="11"/>
      <c r="AB132" s="11"/>
      <c r="AC132" s="12">
        <v>42038</v>
      </c>
    </row>
    <row r="133" spans="1:29" x14ac:dyDescent="0.25">
      <c r="A133" s="13">
        <v>42254</v>
      </c>
      <c r="B133" s="19" t="s">
        <v>53</v>
      </c>
      <c r="C133" s="26" t="s">
        <v>653</v>
      </c>
      <c r="D133" s="26" t="s">
        <v>15</v>
      </c>
      <c r="E133" s="26" t="s">
        <v>29</v>
      </c>
      <c r="F133" s="35" t="s">
        <v>578</v>
      </c>
      <c r="G133" s="28">
        <v>0.6</v>
      </c>
      <c r="H133" s="39" t="s">
        <v>576</v>
      </c>
      <c r="I133" s="39"/>
      <c r="J133" s="29">
        <v>8</v>
      </c>
      <c r="K133" s="36">
        <v>40</v>
      </c>
      <c r="L133" s="36"/>
      <c r="M133" s="36"/>
      <c r="N133" s="23">
        <f t="shared" si="0"/>
        <v>48</v>
      </c>
      <c r="O133" s="24">
        <f>IF(F133&lt;"5",J133*G133,0)</f>
        <v>4.8</v>
      </c>
      <c r="P133" s="31">
        <v>0</v>
      </c>
      <c r="Q133" s="31"/>
      <c r="R133" s="37">
        <v>42005</v>
      </c>
      <c r="S133" s="37">
        <v>42005</v>
      </c>
      <c r="T133" s="38"/>
      <c r="U133" s="26" t="s">
        <v>21</v>
      </c>
      <c r="V133" s="26"/>
      <c r="W133" s="26" t="s">
        <v>54</v>
      </c>
      <c r="X133" s="26" t="s">
        <v>53</v>
      </c>
      <c r="Y133" s="10"/>
      <c r="Z133" s="16">
        <v>42247</v>
      </c>
      <c r="AA133" s="16">
        <v>42254</v>
      </c>
      <c r="AB133" s="17"/>
      <c r="AC133" s="18"/>
    </row>
    <row r="134" spans="1:29" x14ac:dyDescent="0.25">
      <c r="A134" s="13">
        <v>42208</v>
      </c>
      <c r="B134" s="14" t="s">
        <v>53</v>
      </c>
      <c r="C134" s="25" t="s">
        <v>530</v>
      </c>
      <c r="D134" s="25" t="s">
        <v>50</v>
      </c>
      <c r="E134" s="25" t="s">
        <v>123</v>
      </c>
      <c r="F134" s="27" t="s">
        <v>23</v>
      </c>
      <c r="G134" s="28">
        <v>1</v>
      </c>
      <c r="H134" s="39"/>
      <c r="I134" s="25" t="s">
        <v>589</v>
      </c>
      <c r="J134" s="29">
        <f>358+16+18+46</f>
        <v>438</v>
      </c>
      <c r="K134" s="30"/>
      <c r="L134" s="30"/>
      <c r="M134" s="30"/>
      <c r="N134" s="23">
        <f t="shared" si="0"/>
        <v>438</v>
      </c>
      <c r="O134" s="24">
        <f t="shared" ref="O134:O140" si="21">IF(F134&lt;"5",G134*J134,0)</f>
        <v>438</v>
      </c>
      <c r="P134" s="31"/>
      <c r="Q134" s="31"/>
      <c r="R134" s="32">
        <v>42186</v>
      </c>
      <c r="S134" s="32">
        <v>42369</v>
      </c>
      <c r="T134" s="33"/>
      <c r="U134" s="25" t="s">
        <v>26</v>
      </c>
      <c r="V134" s="25"/>
      <c r="W134" s="25" t="s">
        <v>54</v>
      </c>
      <c r="X134" s="25" t="s">
        <v>53</v>
      </c>
      <c r="Y134" s="10"/>
      <c r="Z134" s="11"/>
      <c r="AA134" s="11">
        <v>42146</v>
      </c>
      <c r="AB134" s="11">
        <v>42178</v>
      </c>
      <c r="AC134" s="12"/>
    </row>
    <row r="135" spans="1:29" x14ac:dyDescent="0.25">
      <c r="A135" s="13">
        <v>42208</v>
      </c>
      <c r="B135" s="14" t="s">
        <v>53</v>
      </c>
      <c r="C135" s="25" t="s">
        <v>484</v>
      </c>
      <c r="D135" s="25" t="s">
        <v>15</v>
      </c>
      <c r="E135" s="25" t="s">
        <v>444</v>
      </c>
      <c r="F135" s="27" t="s">
        <v>23</v>
      </c>
      <c r="G135" s="28">
        <v>1</v>
      </c>
      <c r="H135" s="39" t="s">
        <v>584</v>
      </c>
      <c r="I135" s="34" t="s">
        <v>525</v>
      </c>
      <c r="J135" s="29">
        <v>5</v>
      </c>
      <c r="K135" s="30"/>
      <c r="L135" s="30"/>
      <c r="M135" s="30"/>
      <c r="N135" s="23">
        <f t="shared" si="0"/>
        <v>5</v>
      </c>
      <c r="O135" s="24">
        <f t="shared" si="21"/>
        <v>5</v>
      </c>
      <c r="P135" s="31">
        <v>45</v>
      </c>
      <c r="Q135" s="31"/>
      <c r="R135" s="32">
        <v>42125</v>
      </c>
      <c r="S135" s="32">
        <v>42154</v>
      </c>
      <c r="T135" s="33"/>
      <c r="U135" s="25" t="s">
        <v>26</v>
      </c>
      <c r="V135" s="25"/>
      <c r="W135" s="25" t="s">
        <v>54</v>
      </c>
      <c r="X135" s="25" t="s">
        <v>53</v>
      </c>
      <c r="Y135" s="10"/>
      <c r="Z135" s="11">
        <v>42115</v>
      </c>
      <c r="AA135" s="11">
        <v>42117</v>
      </c>
      <c r="AB135" s="11">
        <v>42143</v>
      </c>
      <c r="AC135" s="12"/>
    </row>
    <row r="136" spans="1:29" x14ac:dyDescent="0.25">
      <c r="A136" s="13">
        <v>42143</v>
      </c>
      <c r="B136" s="14" t="s">
        <v>53</v>
      </c>
      <c r="C136" s="25" t="s">
        <v>219</v>
      </c>
      <c r="D136" s="25" t="s">
        <v>50</v>
      </c>
      <c r="E136" s="25" t="s">
        <v>123</v>
      </c>
      <c r="F136" s="27" t="s">
        <v>218</v>
      </c>
      <c r="G136" s="28">
        <v>0</v>
      </c>
      <c r="H136" s="39"/>
      <c r="I136" s="34"/>
      <c r="J136" s="29">
        <v>50</v>
      </c>
      <c r="K136" s="30"/>
      <c r="L136" s="30"/>
      <c r="M136" s="30"/>
      <c r="N136" s="23">
        <f t="shared" si="0"/>
        <v>50</v>
      </c>
      <c r="O136" s="24">
        <f t="shared" si="21"/>
        <v>0</v>
      </c>
      <c r="P136" s="31">
        <v>0</v>
      </c>
      <c r="Q136" s="31"/>
      <c r="R136" s="32">
        <v>42050</v>
      </c>
      <c r="S136" s="32">
        <v>42185</v>
      </c>
      <c r="T136" s="33"/>
      <c r="U136" s="25" t="s">
        <v>26</v>
      </c>
      <c r="V136" s="25"/>
      <c r="W136" s="25" t="s">
        <v>54</v>
      </c>
      <c r="X136" s="25" t="s">
        <v>53</v>
      </c>
      <c r="Y136" s="10">
        <v>42016</v>
      </c>
      <c r="Z136" s="11"/>
      <c r="AA136" s="11"/>
      <c r="AB136" s="11"/>
      <c r="AC136" s="12">
        <v>42143</v>
      </c>
    </row>
    <row r="137" spans="1:29" x14ac:dyDescent="0.25">
      <c r="A137" s="13">
        <v>42208</v>
      </c>
      <c r="B137" s="14" t="s">
        <v>53</v>
      </c>
      <c r="C137" s="25" t="s">
        <v>284</v>
      </c>
      <c r="D137" s="25" t="s">
        <v>50</v>
      </c>
      <c r="E137" s="25" t="s">
        <v>123</v>
      </c>
      <c r="F137" s="27" t="s">
        <v>23</v>
      </c>
      <c r="G137" s="28">
        <v>1</v>
      </c>
      <c r="H137" s="39" t="s">
        <v>585</v>
      </c>
      <c r="I137" s="34" t="s">
        <v>185</v>
      </c>
      <c r="J137" s="29">
        <v>103</v>
      </c>
      <c r="K137" s="30"/>
      <c r="L137" s="30"/>
      <c r="M137" s="30"/>
      <c r="N137" s="23">
        <f t="shared" si="0"/>
        <v>103</v>
      </c>
      <c r="O137" s="24">
        <f t="shared" si="21"/>
        <v>103</v>
      </c>
      <c r="P137" s="31"/>
      <c r="Q137" s="31"/>
      <c r="R137" s="32">
        <v>42073</v>
      </c>
      <c r="S137" s="32">
        <v>42185</v>
      </c>
      <c r="T137" s="33"/>
      <c r="U137" s="25" t="s">
        <v>26</v>
      </c>
      <c r="V137" s="25"/>
      <c r="W137" s="25" t="s">
        <v>54</v>
      </c>
      <c r="X137" s="25" t="s">
        <v>53</v>
      </c>
      <c r="Y137" s="10">
        <v>42041</v>
      </c>
      <c r="Z137" s="11">
        <v>42066</v>
      </c>
      <c r="AA137" s="11"/>
      <c r="AB137" s="11">
        <v>42075</v>
      </c>
      <c r="AC137" s="12"/>
    </row>
    <row r="138" spans="1:29" x14ac:dyDescent="0.25">
      <c r="A138" s="13">
        <v>42208</v>
      </c>
      <c r="B138" s="14" t="s">
        <v>53</v>
      </c>
      <c r="C138" s="25" t="s">
        <v>122</v>
      </c>
      <c r="D138" s="25" t="s">
        <v>50</v>
      </c>
      <c r="E138" s="25" t="s">
        <v>123</v>
      </c>
      <c r="F138" s="27" t="s">
        <v>23</v>
      </c>
      <c r="G138" s="28">
        <v>1</v>
      </c>
      <c r="H138" s="39" t="s">
        <v>585</v>
      </c>
      <c r="I138" s="34" t="s">
        <v>185</v>
      </c>
      <c r="J138" s="29">
        <v>87.6</v>
      </c>
      <c r="K138" s="30"/>
      <c r="L138" s="30"/>
      <c r="M138" s="30"/>
      <c r="N138" s="23">
        <f t="shared" si="0"/>
        <v>87.6</v>
      </c>
      <c r="O138" s="24">
        <f t="shared" si="21"/>
        <v>87.6</v>
      </c>
      <c r="P138" s="31">
        <v>275</v>
      </c>
      <c r="Q138" s="31"/>
      <c r="R138" s="32">
        <v>42005</v>
      </c>
      <c r="S138" s="32">
        <v>42094</v>
      </c>
      <c r="T138" s="33"/>
      <c r="U138" s="25" t="s">
        <v>26</v>
      </c>
      <c r="V138" s="25"/>
      <c r="W138" s="25" t="s">
        <v>54</v>
      </c>
      <c r="X138" s="25" t="s">
        <v>53</v>
      </c>
      <c r="Y138" s="10"/>
      <c r="Z138" s="11"/>
      <c r="AA138" s="11"/>
      <c r="AB138" s="11">
        <v>42009</v>
      </c>
      <c r="AC138" s="12"/>
    </row>
    <row r="139" spans="1:29" x14ac:dyDescent="0.25">
      <c r="A139" s="13">
        <v>42208</v>
      </c>
      <c r="B139" s="14" t="s">
        <v>53</v>
      </c>
      <c r="C139" s="25" t="s">
        <v>483</v>
      </c>
      <c r="D139" s="25" t="s">
        <v>50</v>
      </c>
      <c r="E139" s="25" t="s">
        <v>123</v>
      </c>
      <c r="F139" s="27" t="s">
        <v>23</v>
      </c>
      <c r="G139" s="28">
        <v>1</v>
      </c>
      <c r="H139" s="39" t="s">
        <v>584</v>
      </c>
      <c r="I139" s="34" t="s">
        <v>261</v>
      </c>
      <c r="J139" s="29">
        <v>246</v>
      </c>
      <c r="K139" s="30"/>
      <c r="L139" s="30"/>
      <c r="M139" s="30"/>
      <c r="N139" s="23">
        <f t="shared" si="0"/>
        <v>246</v>
      </c>
      <c r="O139" s="24">
        <f t="shared" si="21"/>
        <v>246</v>
      </c>
      <c r="P139" s="31">
        <v>0</v>
      </c>
      <c r="Q139" s="31"/>
      <c r="R139" s="32">
        <v>42005</v>
      </c>
      <c r="S139" s="32">
        <v>42185</v>
      </c>
      <c r="T139" s="33"/>
      <c r="U139" s="25" t="s">
        <v>21</v>
      </c>
      <c r="V139" s="25" t="s">
        <v>190</v>
      </c>
      <c r="W139" s="25" t="s">
        <v>54</v>
      </c>
      <c r="X139" s="25" t="s">
        <v>53</v>
      </c>
      <c r="Y139" s="10"/>
      <c r="Z139" s="11">
        <v>41967</v>
      </c>
      <c r="AA139" s="11"/>
      <c r="AB139" s="11">
        <v>42009</v>
      </c>
      <c r="AC139" s="12"/>
    </row>
    <row r="140" spans="1:29" x14ac:dyDescent="0.25">
      <c r="A140" s="13">
        <v>42208</v>
      </c>
      <c r="B140" s="14" t="s">
        <v>53</v>
      </c>
      <c r="C140" s="25" t="s">
        <v>124</v>
      </c>
      <c r="D140" s="25" t="s">
        <v>50</v>
      </c>
      <c r="E140" s="25" t="s">
        <v>123</v>
      </c>
      <c r="F140" s="27" t="s">
        <v>23</v>
      </c>
      <c r="G140" s="28">
        <v>1</v>
      </c>
      <c r="H140" s="39" t="s">
        <v>585</v>
      </c>
      <c r="I140" s="34" t="s">
        <v>186</v>
      </c>
      <c r="J140" s="29">
        <v>96</v>
      </c>
      <c r="K140" s="30"/>
      <c r="L140" s="30"/>
      <c r="M140" s="30"/>
      <c r="N140" s="23">
        <f t="shared" si="0"/>
        <v>96</v>
      </c>
      <c r="O140" s="24">
        <f t="shared" si="21"/>
        <v>96</v>
      </c>
      <c r="P140" s="31">
        <v>45</v>
      </c>
      <c r="Q140" s="31"/>
      <c r="R140" s="32">
        <v>42005</v>
      </c>
      <c r="S140" s="32">
        <v>42094</v>
      </c>
      <c r="T140" s="33"/>
      <c r="U140" s="25" t="s">
        <v>26</v>
      </c>
      <c r="V140" s="25"/>
      <c r="W140" s="25" t="s">
        <v>54</v>
      </c>
      <c r="X140" s="25" t="s">
        <v>53</v>
      </c>
      <c r="Y140" s="10"/>
      <c r="Z140" s="11"/>
      <c r="AA140" s="11">
        <v>41918</v>
      </c>
      <c r="AB140" s="11">
        <v>42009</v>
      </c>
      <c r="AC140" s="12"/>
    </row>
    <row r="141" spans="1:29" x14ac:dyDescent="0.25">
      <c r="A141" s="13">
        <v>42087</v>
      </c>
      <c r="B141" s="14" t="s">
        <v>383</v>
      </c>
      <c r="C141" s="25" t="s">
        <v>384</v>
      </c>
      <c r="D141" s="25" t="s">
        <v>588</v>
      </c>
      <c r="E141" s="25" t="s">
        <v>385</v>
      </c>
      <c r="F141" s="27" t="s">
        <v>577</v>
      </c>
      <c r="G141" s="28">
        <v>0</v>
      </c>
      <c r="H141" s="39"/>
      <c r="I141" s="34"/>
      <c r="J141" s="29">
        <v>20</v>
      </c>
      <c r="K141" s="30"/>
      <c r="L141" s="30"/>
      <c r="M141" s="30"/>
      <c r="N141" s="23">
        <f t="shared" si="0"/>
        <v>20</v>
      </c>
      <c r="O141" s="24">
        <f t="shared" ref="O141:O142" si="22">IF(F141&lt;"5",J141*G141,0)</f>
        <v>0</v>
      </c>
      <c r="P141" s="31">
        <v>0</v>
      </c>
      <c r="Q141" s="31"/>
      <c r="R141" s="32">
        <v>42079</v>
      </c>
      <c r="S141" s="32">
        <v>42124</v>
      </c>
      <c r="T141" s="33"/>
      <c r="U141" s="25" t="s">
        <v>26</v>
      </c>
      <c r="V141" s="25"/>
      <c r="W141" s="25" t="s">
        <v>30</v>
      </c>
      <c r="X141" s="25" t="s">
        <v>383</v>
      </c>
      <c r="Y141" s="10"/>
      <c r="Z141" s="11"/>
      <c r="AA141" s="11">
        <v>42072</v>
      </c>
      <c r="AB141" s="11"/>
      <c r="AC141" s="12">
        <v>42087</v>
      </c>
    </row>
    <row r="142" spans="1:29" x14ac:dyDescent="0.25">
      <c r="A142" s="13">
        <v>42208</v>
      </c>
      <c r="B142" s="14" t="s">
        <v>342</v>
      </c>
      <c r="C142" s="25" t="s">
        <v>445</v>
      </c>
      <c r="D142" s="25" t="s">
        <v>15</v>
      </c>
      <c r="E142" s="25" t="s">
        <v>446</v>
      </c>
      <c r="F142" s="27" t="s">
        <v>46</v>
      </c>
      <c r="G142" s="28">
        <v>0.2</v>
      </c>
      <c r="H142" s="39" t="s">
        <v>584</v>
      </c>
      <c r="I142" s="34"/>
      <c r="J142" s="29">
        <v>80</v>
      </c>
      <c r="K142" s="30"/>
      <c r="L142" s="30"/>
      <c r="M142" s="30"/>
      <c r="N142" s="23">
        <f t="shared" si="0"/>
        <v>80</v>
      </c>
      <c r="O142" s="24">
        <f t="shared" si="22"/>
        <v>16</v>
      </c>
      <c r="P142" s="31">
        <v>0</v>
      </c>
      <c r="Q142" s="31"/>
      <c r="R142" s="32">
        <v>42005</v>
      </c>
      <c r="S142" s="32">
        <v>42005</v>
      </c>
      <c r="T142" s="33"/>
      <c r="U142" s="25" t="s">
        <v>21</v>
      </c>
      <c r="V142" s="25"/>
      <c r="W142" s="25" t="s">
        <v>54</v>
      </c>
      <c r="X142" s="25" t="s">
        <v>53</v>
      </c>
      <c r="Y142" s="10">
        <v>42115</v>
      </c>
      <c r="Z142" s="11"/>
      <c r="AA142" s="11"/>
      <c r="AB142" s="11"/>
      <c r="AC142" s="12"/>
    </row>
    <row r="143" spans="1:29" x14ac:dyDescent="0.25">
      <c r="A143" s="13">
        <v>42121</v>
      </c>
      <c r="B143" s="14" t="s">
        <v>342</v>
      </c>
      <c r="C143" s="25" t="s">
        <v>343</v>
      </c>
      <c r="D143" s="25" t="s">
        <v>15</v>
      </c>
      <c r="E143" s="25" t="s">
        <v>27</v>
      </c>
      <c r="F143" s="27" t="s">
        <v>577</v>
      </c>
      <c r="G143" s="28">
        <v>0</v>
      </c>
      <c r="H143" s="39"/>
      <c r="I143" s="34"/>
      <c r="J143" s="29">
        <v>200</v>
      </c>
      <c r="K143" s="30"/>
      <c r="L143" s="30">
        <v>130</v>
      </c>
      <c r="M143" s="30">
        <v>24</v>
      </c>
      <c r="N143" s="23">
        <f t="shared" si="0"/>
        <v>354</v>
      </c>
      <c r="O143" s="24">
        <f>IF(F143&lt;"5",G143*J143,0)</f>
        <v>0</v>
      </c>
      <c r="P143" s="31">
        <v>0</v>
      </c>
      <c r="Q143" s="31"/>
      <c r="R143" s="32">
        <v>42005</v>
      </c>
      <c r="S143" s="32">
        <v>42005</v>
      </c>
      <c r="T143" s="33"/>
      <c r="U143" s="25" t="s">
        <v>26</v>
      </c>
      <c r="V143" s="25"/>
      <c r="W143" s="25" t="s">
        <v>54</v>
      </c>
      <c r="X143" s="25" t="s">
        <v>53</v>
      </c>
      <c r="Y143" s="10"/>
      <c r="Z143" s="11">
        <v>42051</v>
      </c>
      <c r="AA143" s="11"/>
      <c r="AB143" s="11"/>
      <c r="AC143" s="12">
        <v>42121</v>
      </c>
    </row>
    <row r="144" spans="1:29" x14ac:dyDescent="0.25">
      <c r="A144" s="13">
        <v>42198</v>
      </c>
      <c r="B144" s="14" t="s">
        <v>457</v>
      </c>
      <c r="C144" s="25" t="s">
        <v>135</v>
      </c>
      <c r="D144" s="25" t="s">
        <v>25</v>
      </c>
      <c r="E144" s="25" t="s">
        <v>458</v>
      </c>
      <c r="F144" s="27" t="s">
        <v>23</v>
      </c>
      <c r="G144" s="28">
        <v>1</v>
      </c>
      <c r="H144" s="39"/>
      <c r="I144" s="34" t="s">
        <v>590</v>
      </c>
      <c r="J144" s="29">
        <v>8</v>
      </c>
      <c r="K144" s="30"/>
      <c r="L144" s="30"/>
      <c r="M144" s="30"/>
      <c r="N144" s="23">
        <f t="shared" si="0"/>
        <v>8</v>
      </c>
      <c r="O144" s="24">
        <f>IF(F144&lt;"5",J144*G144,0)</f>
        <v>8</v>
      </c>
      <c r="P144" s="31">
        <v>0</v>
      </c>
      <c r="Q144" s="31"/>
      <c r="R144" s="32">
        <v>42125</v>
      </c>
      <c r="S144" s="32">
        <v>42185</v>
      </c>
      <c r="T144" s="33"/>
      <c r="U144" s="25" t="s">
        <v>21</v>
      </c>
      <c r="V144" s="25"/>
      <c r="W144" s="25" t="s">
        <v>201</v>
      </c>
      <c r="X144" s="25" t="s">
        <v>35</v>
      </c>
      <c r="Y144" s="10"/>
      <c r="Z144" s="11"/>
      <c r="AA144" s="11">
        <v>42121</v>
      </c>
      <c r="AB144" s="11">
        <v>42129</v>
      </c>
      <c r="AC144" s="12"/>
    </row>
    <row r="145" spans="1:29" x14ac:dyDescent="0.25">
      <c r="A145" s="13">
        <v>42209</v>
      </c>
      <c r="B145" s="14" t="s">
        <v>78</v>
      </c>
      <c r="C145" s="25" t="s">
        <v>403</v>
      </c>
      <c r="D145" s="25" t="s">
        <v>15</v>
      </c>
      <c r="E145" s="25" t="s">
        <v>209</v>
      </c>
      <c r="F145" s="27" t="s">
        <v>577</v>
      </c>
      <c r="G145" s="28">
        <v>0</v>
      </c>
      <c r="H145" s="39" t="s">
        <v>576</v>
      </c>
      <c r="I145" s="34"/>
      <c r="J145" s="29">
        <v>67</v>
      </c>
      <c r="K145" s="30"/>
      <c r="L145" s="30"/>
      <c r="M145" s="30"/>
      <c r="N145" s="23">
        <f t="shared" si="0"/>
        <v>67</v>
      </c>
      <c r="O145" s="24">
        <f>IF(F145&lt;"5",J145*G145,0)</f>
        <v>0</v>
      </c>
      <c r="P145" s="31">
        <v>0</v>
      </c>
      <c r="Q145" s="31"/>
      <c r="R145" s="32">
        <v>42095</v>
      </c>
      <c r="S145" s="32">
        <v>42186</v>
      </c>
      <c r="T145" s="33"/>
      <c r="U145" s="25" t="s">
        <v>18</v>
      </c>
      <c r="V145" s="25"/>
      <c r="W145" s="25" t="s">
        <v>19</v>
      </c>
      <c r="X145" s="25" t="s">
        <v>78</v>
      </c>
      <c r="Y145" s="10"/>
      <c r="Z145" s="11"/>
      <c r="AA145" s="11">
        <v>42085</v>
      </c>
      <c r="AB145" s="11"/>
      <c r="AC145" s="12">
        <v>42096</v>
      </c>
    </row>
    <row r="146" spans="1:29" x14ac:dyDescent="0.25">
      <c r="A146" s="13">
        <v>42193</v>
      </c>
      <c r="B146" s="14" t="s">
        <v>78</v>
      </c>
      <c r="C146" s="25" t="s">
        <v>140</v>
      </c>
      <c r="D146" s="25" t="s">
        <v>15</v>
      </c>
      <c r="E146" s="25" t="s">
        <v>38</v>
      </c>
      <c r="F146" s="27" t="s">
        <v>218</v>
      </c>
      <c r="G146" s="28">
        <v>0</v>
      </c>
      <c r="H146" s="39"/>
      <c r="I146" s="34"/>
      <c r="J146" s="29">
        <v>80</v>
      </c>
      <c r="K146" s="30"/>
      <c r="L146" s="30"/>
      <c r="M146" s="30"/>
      <c r="N146" s="23">
        <f t="shared" si="0"/>
        <v>80</v>
      </c>
      <c r="O146" s="24">
        <f>IF(F146&lt;"5",G146*J146,0)</f>
        <v>0</v>
      </c>
      <c r="P146" s="31">
        <v>0</v>
      </c>
      <c r="Q146" s="31"/>
      <c r="R146" s="32">
        <v>42005</v>
      </c>
      <c r="S146" s="32">
        <v>42124</v>
      </c>
      <c r="T146" s="33"/>
      <c r="U146" s="25" t="s">
        <v>26</v>
      </c>
      <c r="V146" s="25"/>
      <c r="W146" s="25" t="s">
        <v>19</v>
      </c>
      <c r="X146" s="25" t="s">
        <v>78</v>
      </c>
      <c r="Y146" s="10">
        <v>41905</v>
      </c>
      <c r="Z146" s="11"/>
      <c r="AA146" s="11"/>
      <c r="AB146" s="11"/>
      <c r="AC146" s="12">
        <v>42193</v>
      </c>
    </row>
    <row r="147" spans="1:29" x14ac:dyDescent="0.25">
      <c r="A147" s="13">
        <v>42208</v>
      </c>
      <c r="B147" s="14" t="s">
        <v>481</v>
      </c>
      <c r="C147" s="25" t="s">
        <v>482</v>
      </c>
      <c r="D147" s="25" t="s">
        <v>15</v>
      </c>
      <c r="E147" s="25" t="s">
        <v>16</v>
      </c>
      <c r="F147" s="27" t="s">
        <v>23</v>
      </c>
      <c r="G147" s="28">
        <v>1</v>
      </c>
      <c r="H147" s="39" t="s">
        <v>576</v>
      </c>
      <c r="I147" s="34" t="s">
        <v>526</v>
      </c>
      <c r="J147" s="29">
        <v>20</v>
      </c>
      <c r="K147" s="30"/>
      <c r="L147" s="30"/>
      <c r="M147" s="30"/>
      <c r="N147" s="23">
        <f t="shared" si="0"/>
        <v>20</v>
      </c>
      <c r="O147" s="24">
        <f t="shared" ref="O147:O148" si="23">IF(F147&lt;"5",J147*G147,0)</f>
        <v>20</v>
      </c>
      <c r="P147" s="31">
        <v>0</v>
      </c>
      <c r="Q147" s="31"/>
      <c r="R147" s="32">
        <v>42005</v>
      </c>
      <c r="S147" s="32">
        <v>42005</v>
      </c>
      <c r="T147" s="33"/>
      <c r="U147" s="25" t="s">
        <v>21</v>
      </c>
      <c r="V147" s="25"/>
      <c r="W147" s="25" t="s">
        <v>19</v>
      </c>
      <c r="X147" s="25" t="s">
        <v>481</v>
      </c>
      <c r="Y147" s="10"/>
      <c r="Z147" s="11"/>
      <c r="AA147" s="11">
        <v>42142</v>
      </c>
      <c r="AB147" s="11">
        <v>42142</v>
      </c>
      <c r="AC147" s="12"/>
    </row>
    <row r="148" spans="1:29" x14ac:dyDescent="0.25">
      <c r="A148" s="13">
        <v>42254</v>
      </c>
      <c r="B148" s="26" t="s">
        <v>672</v>
      </c>
      <c r="C148" s="26" t="s">
        <v>673</v>
      </c>
      <c r="D148" s="26" t="s">
        <v>588</v>
      </c>
      <c r="E148" s="26" t="s">
        <v>674</v>
      </c>
      <c r="F148" s="35" t="s">
        <v>20</v>
      </c>
      <c r="G148" s="28">
        <v>0.2</v>
      </c>
      <c r="H148" s="39" t="s">
        <v>576</v>
      </c>
      <c r="I148" s="39"/>
      <c r="J148" s="29">
        <v>50</v>
      </c>
      <c r="K148" s="36"/>
      <c r="L148" s="36"/>
      <c r="M148" s="36"/>
      <c r="N148" s="23">
        <f t="shared" si="0"/>
        <v>50</v>
      </c>
      <c r="O148" s="24">
        <f t="shared" si="23"/>
        <v>10</v>
      </c>
      <c r="P148" s="31">
        <v>0</v>
      </c>
      <c r="Q148" s="31"/>
      <c r="R148" s="37">
        <v>42309</v>
      </c>
      <c r="S148" s="37">
        <v>42369</v>
      </c>
      <c r="T148" s="38"/>
      <c r="U148" s="26" t="s">
        <v>21</v>
      </c>
      <c r="V148" s="26"/>
      <c r="W148" s="26" t="s">
        <v>32</v>
      </c>
      <c r="X148" s="26" t="s">
        <v>672</v>
      </c>
      <c r="Y148" s="22"/>
      <c r="Z148" s="17"/>
      <c r="AA148" s="17"/>
      <c r="AB148" s="17"/>
      <c r="AC148" s="18"/>
    </row>
    <row r="149" spans="1:29" x14ac:dyDescent="0.25">
      <c r="A149" s="13">
        <v>42213</v>
      </c>
      <c r="B149" s="14" t="s">
        <v>56</v>
      </c>
      <c r="C149" s="25" t="s">
        <v>560</v>
      </c>
      <c r="D149" s="25" t="s">
        <v>15</v>
      </c>
      <c r="E149" s="25" t="s">
        <v>29</v>
      </c>
      <c r="F149" s="27" t="s">
        <v>23</v>
      </c>
      <c r="G149" s="28">
        <v>1</v>
      </c>
      <c r="H149" s="39" t="s">
        <v>575</v>
      </c>
      <c r="I149" s="34" t="s">
        <v>57</v>
      </c>
      <c r="J149" s="29">
        <v>63</v>
      </c>
      <c r="K149" s="30"/>
      <c r="L149" s="30">
        <v>21</v>
      </c>
      <c r="M149" s="30">
        <v>5</v>
      </c>
      <c r="N149" s="23">
        <f t="shared" si="0"/>
        <v>89</v>
      </c>
      <c r="O149" s="24">
        <f>IF(F149&lt;"5",J149*G149,0)</f>
        <v>63</v>
      </c>
      <c r="P149" s="31">
        <v>0</v>
      </c>
      <c r="Q149" s="31"/>
      <c r="R149" s="32">
        <v>42186</v>
      </c>
      <c r="S149" s="32">
        <v>42277</v>
      </c>
      <c r="T149" s="33"/>
      <c r="U149" s="25" t="s">
        <v>21</v>
      </c>
      <c r="V149" s="25"/>
      <c r="W149" s="25" t="s">
        <v>32</v>
      </c>
      <c r="X149" s="25" t="s">
        <v>58</v>
      </c>
      <c r="Y149" s="10"/>
      <c r="Z149" s="11"/>
      <c r="AA149" s="11"/>
      <c r="AB149" s="11">
        <v>42186</v>
      </c>
      <c r="AC149" s="12"/>
    </row>
    <row r="150" spans="1:29" x14ac:dyDescent="0.25">
      <c r="A150" s="13">
        <v>42209</v>
      </c>
      <c r="B150" s="14" t="s">
        <v>56</v>
      </c>
      <c r="C150" s="25" t="s">
        <v>137</v>
      </c>
      <c r="D150" s="25" t="s">
        <v>15</v>
      </c>
      <c r="E150" s="25" t="s">
        <v>29</v>
      </c>
      <c r="F150" s="27" t="s">
        <v>218</v>
      </c>
      <c r="G150" s="28">
        <v>0</v>
      </c>
      <c r="H150" s="39" t="s">
        <v>576</v>
      </c>
      <c r="I150" s="34"/>
      <c r="J150" s="29">
        <v>280</v>
      </c>
      <c r="K150" s="30"/>
      <c r="L150" s="30"/>
      <c r="M150" s="30"/>
      <c r="N150" s="23">
        <f t="shared" si="0"/>
        <v>280</v>
      </c>
      <c r="O150" s="24">
        <f>IF(F150&lt;"5",G150*J150,0)</f>
        <v>0</v>
      </c>
      <c r="P150" s="31">
        <v>0</v>
      </c>
      <c r="Q150" s="31"/>
      <c r="R150" s="32">
        <v>41835</v>
      </c>
      <c r="S150" s="32">
        <v>41942</v>
      </c>
      <c r="T150" s="33"/>
      <c r="U150" s="25" t="s">
        <v>26</v>
      </c>
      <c r="V150" s="25"/>
      <c r="W150" s="25" t="s">
        <v>32</v>
      </c>
      <c r="X150" s="25" t="s">
        <v>58</v>
      </c>
      <c r="Y150" s="10"/>
      <c r="Z150" s="11"/>
      <c r="AA150" s="11"/>
      <c r="AB150" s="11"/>
      <c r="AC150" s="12">
        <v>42013</v>
      </c>
    </row>
    <row r="151" spans="1:29" x14ac:dyDescent="0.25">
      <c r="A151" s="9">
        <v>42254</v>
      </c>
      <c r="B151" s="14" t="s">
        <v>56</v>
      </c>
      <c r="C151" s="25" t="s">
        <v>626</v>
      </c>
      <c r="D151" s="26" t="s">
        <v>15</v>
      </c>
      <c r="E151" s="25" t="s">
        <v>29</v>
      </c>
      <c r="F151" s="35" t="s">
        <v>579</v>
      </c>
      <c r="G151" s="28">
        <v>0.8</v>
      </c>
      <c r="H151" s="39" t="s">
        <v>575</v>
      </c>
      <c r="I151" s="34" t="s">
        <v>57</v>
      </c>
      <c r="J151" s="29">
        <v>54</v>
      </c>
      <c r="K151" s="36"/>
      <c r="L151" s="36">
        <v>46</v>
      </c>
      <c r="M151" s="36">
        <v>11</v>
      </c>
      <c r="N151" s="23">
        <f t="shared" si="0"/>
        <v>111</v>
      </c>
      <c r="O151" s="24">
        <f>IF(F151&lt;"5",J151*G151,0)</f>
        <v>43.2</v>
      </c>
      <c r="P151" s="31">
        <v>0</v>
      </c>
      <c r="Q151" s="31"/>
      <c r="R151" s="37">
        <v>42278</v>
      </c>
      <c r="S151" s="37">
        <v>42369</v>
      </c>
      <c r="T151" s="38"/>
      <c r="U151" s="25" t="s">
        <v>21</v>
      </c>
      <c r="V151" s="26"/>
      <c r="W151" s="25" t="s">
        <v>32</v>
      </c>
      <c r="X151" s="25" t="s">
        <v>58</v>
      </c>
      <c r="Y151" s="22"/>
      <c r="Z151" s="17"/>
      <c r="AA151" s="17"/>
      <c r="AB151" s="17"/>
      <c r="AC151" s="12"/>
    </row>
    <row r="152" spans="1:29" x14ac:dyDescent="0.25">
      <c r="A152" s="13">
        <v>42209</v>
      </c>
      <c r="B152" s="14" t="s">
        <v>56</v>
      </c>
      <c r="C152" s="25" t="s">
        <v>410</v>
      </c>
      <c r="D152" s="25" t="s">
        <v>15</v>
      </c>
      <c r="E152" s="25" t="s">
        <v>29</v>
      </c>
      <c r="F152" s="27" t="s">
        <v>23</v>
      </c>
      <c r="G152" s="28">
        <v>1</v>
      </c>
      <c r="H152" s="39" t="s">
        <v>575</v>
      </c>
      <c r="I152" s="34" t="s">
        <v>57</v>
      </c>
      <c r="J152" s="29">
        <v>207</v>
      </c>
      <c r="K152" s="30"/>
      <c r="L152" s="30"/>
      <c r="M152" s="30"/>
      <c r="N152" s="23">
        <f t="shared" si="0"/>
        <v>207</v>
      </c>
      <c r="O152" s="24">
        <f>IF(F152&lt;"5",G152*J152,0)</f>
        <v>207</v>
      </c>
      <c r="P152" s="31"/>
      <c r="Q152" s="31"/>
      <c r="R152" s="32">
        <v>42005</v>
      </c>
      <c r="S152" s="32">
        <v>42185</v>
      </c>
      <c r="T152" s="33"/>
      <c r="U152" s="25" t="s">
        <v>21</v>
      </c>
      <c r="V152" s="25"/>
      <c r="W152" s="25" t="s">
        <v>32</v>
      </c>
      <c r="X152" s="25" t="s">
        <v>58</v>
      </c>
      <c r="Y152" s="10"/>
      <c r="Z152" s="11">
        <v>41967</v>
      </c>
      <c r="AA152" s="11"/>
      <c r="AB152" s="11">
        <v>41978</v>
      </c>
      <c r="AC152" s="12"/>
    </row>
    <row r="153" spans="1:29" x14ac:dyDescent="0.25">
      <c r="A153" s="13">
        <v>42094</v>
      </c>
      <c r="B153" s="14" t="s">
        <v>411</v>
      </c>
      <c r="C153" s="25" t="s">
        <v>412</v>
      </c>
      <c r="D153" s="25" t="s">
        <v>15</v>
      </c>
      <c r="E153" s="25" t="s">
        <v>44</v>
      </c>
      <c r="F153" s="27" t="s">
        <v>20</v>
      </c>
      <c r="G153" s="28">
        <v>0.2</v>
      </c>
      <c r="H153" s="39"/>
      <c r="I153" s="34"/>
      <c r="J153" s="29">
        <v>30</v>
      </c>
      <c r="K153" s="30"/>
      <c r="L153" s="30"/>
      <c r="M153" s="30"/>
      <c r="N153" s="23">
        <f t="shared" si="0"/>
        <v>30</v>
      </c>
      <c r="O153" s="24">
        <f>IF(F153&lt;"5",J153*G153,0)</f>
        <v>6</v>
      </c>
      <c r="P153" s="31">
        <v>0</v>
      </c>
      <c r="Q153" s="31"/>
      <c r="R153" s="32">
        <v>42005</v>
      </c>
      <c r="S153" s="32">
        <v>42005</v>
      </c>
      <c r="T153" s="33"/>
      <c r="U153" s="25" t="s">
        <v>18</v>
      </c>
      <c r="V153" s="25"/>
      <c r="W153" s="25" t="s">
        <v>19</v>
      </c>
      <c r="X153" s="25" t="s">
        <v>35</v>
      </c>
      <c r="Y153" s="10"/>
      <c r="Z153" s="11"/>
      <c r="AA153" s="11"/>
      <c r="AB153" s="11"/>
      <c r="AC153" s="12"/>
    </row>
    <row r="154" spans="1:29" x14ac:dyDescent="0.25">
      <c r="A154" s="13">
        <v>42247</v>
      </c>
      <c r="B154" s="14" t="s">
        <v>59</v>
      </c>
      <c r="C154" s="25" t="s">
        <v>654</v>
      </c>
      <c r="D154" s="25" t="s">
        <v>15</v>
      </c>
      <c r="E154" s="25" t="s">
        <v>16</v>
      </c>
      <c r="F154" s="27" t="s">
        <v>23</v>
      </c>
      <c r="G154" s="28">
        <v>1</v>
      </c>
      <c r="H154" s="39" t="s">
        <v>576</v>
      </c>
      <c r="I154" s="34" t="s">
        <v>555</v>
      </c>
      <c r="J154" s="29">
        <v>36.299999999999997</v>
      </c>
      <c r="K154" s="30">
        <v>10</v>
      </c>
      <c r="L154" s="30"/>
      <c r="M154" s="30"/>
      <c r="N154" s="23">
        <f t="shared" si="0"/>
        <v>46.3</v>
      </c>
      <c r="O154" s="24">
        <f t="shared" ref="O154:O156" si="24">IF(F154&lt;"5",G154*J154,0)</f>
        <v>36.299999999999997</v>
      </c>
      <c r="P154" s="31"/>
      <c r="Q154" s="31"/>
      <c r="R154" s="32">
        <v>42125</v>
      </c>
      <c r="S154" s="32">
        <v>42185</v>
      </c>
      <c r="T154" s="33"/>
      <c r="U154" s="25" t="s">
        <v>18</v>
      </c>
      <c r="V154" s="25"/>
      <c r="W154" s="25" t="s">
        <v>19</v>
      </c>
      <c r="X154" s="25" t="s">
        <v>59</v>
      </c>
      <c r="Y154" s="10"/>
      <c r="Z154" s="11">
        <v>42104</v>
      </c>
      <c r="AA154" s="11">
        <v>42121</v>
      </c>
      <c r="AB154" s="11">
        <v>42163</v>
      </c>
      <c r="AC154" s="12"/>
    </row>
    <row r="155" spans="1:29" x14ac:dyDescent="0.25">
      <c r="A155" s="13">
        <v>42038</v>
      </c>
      <c r="B155" s="14" t="s">
        <v>59</v>
      </c>
      <c r="C155" s="25" t="s">
        <v>220</v>
      </c>
      <c r="D155" s="25" t="s">
        <v>15</v>
      </c>
      <c r="E155" s="25" t="s">
        <v>29</v>
      </c>
      <c r="F155" s="27" t="s">
        <v>579</v>
      </c>
      <c r="G155" s="28">
        <v>0.4</v>
      </c>
      <c r="H155" s="39"/>
      <c r="I155" s="34"/>
      <c r="J155" s="29">
        <v>50</v>
      </c>
      <c r="K155" s="30"/>
      <c r="L155" s="30"/>
      <c r="M155" s="30"/>
      <c r="N155" s="23">
        <f t="shared" si="0"/>
        <v>50</v>
      </c>
      <c r="O155" s="24">
        <f t="shared" si="24"/>
        <v>20</v>
      </c>
      <c r="P155" s="31">
        <v>0</v>
      </c>
      <c r="Q155" s="31"/>
      <c r="R155" s="32">
        <v>42036</v>
      </c>
      <c r="S155" s="32">
        <v>42093</v>
      </c>
      <c r="T155" s="33"/>
      <c r="U155" s="25" t="s">
        <v>18</v>
      </c>
      <c r="V155" s="25"/>
      <c r="W155" s="25" t="s">
        <v>19</v>
      </c>
      <c r="X155" s="25" t="s">
        <v>59</v>
      </c>
      <c r="Y155" s="10">
        <v>42013</v>
      </c>
      <c r="Z155" s="11">
        <v>42038</v>
      </c>
      <c r="AA155" s="11"/>
      <c r="AB155" s="11"/>
      <c r="AC155" s="12"/>
    </row>
    <row r="156" spans="1:29" x14ac:dyDescent="0.25">
      <c r="A156" s="13">
        <v>42208</v>
      </c>
      <c r="B156" s="14" t="s">
        <v>59</v>
      </c>
      <c r="C156" s="25" t="s">
        <v>157</v>
      </c>
      <c r="D156" s="25" t="s">
        <v>15</v>
      </c>
      <c r="E156" s="25" t="s">
        <v>158</v>
      </c>
      <c r="F156" s="27" t="s">
        <v>218</v>
      </c>
      <c r="G156" s="28">
        <v>0</v>
      </c>
      <c r="H156" s="39" t="s">
        <v>584</v>
      </c>
      <c r="I156" s="34"/>
      <c r="J156" s="29"/>
      <c r="K156" s="30"/>
      <c r="L156" s="30"/>
      <c r="M156" s="30"/>
      <c r="N156" s="23">
        <f t="shared" si="0"/>
        <v>0</v>
      </c>
      <c r="O156" s="24">
        <f t="shared" si="24"/>
        <v>0</v>
      </c>
      <c r="P156" s="31">
        <v>11</v>
      </c>
      <c r="Q156" s="31"/>
      <c r="R156" s="32">
        <v>41913</v>
      </c>
      <c r="S156" s="32">
        <v>42004</v>
      </c>
      <c r="T156" s="33"/>
      <c r="U156" s="25" t="s">
        <v>18</v>
      </c>
      <c r="V156" s="25" t="s">
        <v>26</v>
      </c>
      <c r="W156" s="25" t="s">
        <v>19</v>
      </c>
      <c r="X156" s="25" t="s">
        <v>59</v>
      </c>
      <c r="Y156" s="10"/>
      <c r="Z156" s="11">
        <v>41919</v>
      </c>
      <c r="AA156" s="11">
        <v>41919</v>
      </c>
      <c r="AB156" s="11"/>
      <c r="AC156" s="12">
        <v>42013</v>
      </c>
    </row>
    <row r="157" spans="1:29" x14ac:dyDescent="0.25">
      <c r="A157" s="13">
        <v>42247</v>
      </c>
      <c r="B157" s="14" t="s">
        <v>59</v>
      </c>
      <c r="C157" s="26" t="s">
        <v>655</v>
      </c>
      <c r="D157" s="26" t="s">
        <v>15</v>
      </c>
      <c r="E157" s="26" t="s">
        <v>16</v>
      </c>
      <c r="F157" s="35" t="s">
        <v>579</v>
      </c>
      <c r="G157" s="28">
        <v>0.6</v>
      </c>
      <c r="H157" s="39" t="s">
        <v>575</v>
      </c>
      <c r="I157" s="39"/>
      <c r="J157" s="29">
        <v>25</v>
      </c>
      <c r="K157" s="36">
        <v>5</v>
      </c>
      <c r="L157" s="36"/>
      <c r="M157" s="36"/>
      <c r="N157" s="23">
        <f t="shared" si="0"/>
        <v>30</v>
      </c>
      <c r="O157" s="24">
        <f>IF(F157&lt;"5",J157*G157,0)</f>
        <v>15</v>
      </c>
      <c r="P157" s="31">
        <v>0</v>
      </c>
      <c r="Q157" s="31"/>
      <c r="R157" s="37">
        <v>42278</v>
      </c>
      <c r="S157" s="37">
        <v>42338</v>
      </c>
      <c r="T157" s="38"/>
      <c r="U157" s="25" t="s">
        <v>18</v>
      </c>
      <c r="V157" s="26"/>
      <c r="W157" s="25" t="s">
        <v>19</v>
      </c>
      <c r="X157" s="25" t="s">
        <v>59</v>
      </c>
      <c r="Y157" s="10"/>
      <c r="Z157" s="16">
        <v>42247</v>
      </c>
      <c r="AA157" s="17"/>
      <c r="AB157" s="17"/>
      <c r="AC157" s="18"/>
    </row>
    <row r="158" spans="1:29" x14ac:dyDescent="0.25">
      <c r="A158" s="13">
        <v>42208</v>
      </c>
      <c r="B158" s="14" t="s">
        <v>93</v>
      </c>
      <c r="C158" s="25" t="s">
        <v>99</v>
      </c>
      <c r="D158" s="25" t="s">
        <v>25</v>
      </c>
      <c r="E158" s="25" t="s">
        <v>44</v>
      </c>
      <c r="F158" s="27" t="s">
        <v>577</v>
      </c>
      <c r="G158" s="28">
        <v>0</v>
      </c>
      <c r="H158" s="39"/>
      <c r="I158" s="34"/>
      <c r="J158" s="29">
        <v>207</v>
      </c>
      <c r="K158" s="30"/>
      <c r="L158" s="30"/>
      <c r="M158" s="30"/>
      <c r="N158" s="23">
        <f t="shared" si="0"/>
        <v>207</v>
      </c>
      <c r="O158" s="24">
        <f t="shared" ref="O158:O159" si="25">IF(F158&lt;"5",G158*J158,0)</f>
        <v>0</v>
      </c>
      <c r="P158" s="31">
        <v>0</v>
      </c>
      <c r="Q158" s="31"/>
      <c r="R158" s="32">
        <v>42006</v>
      </c>
      <c r="S158" s="32">
        <v>42369</v>
      </c>
      <c r="T158" s="33"/>
      <c r="U158" s="25" t="s">
        <v>18</v>
      </c>
      <c r="V158" s="25" t="s">
        <v>18</v>
      </c>
      <c r="W158" s="25" t="s">
        <v>54</v>
      </c>
      <c r="X158" s="25" t="s">
        <v>196</v>
      </c>
      <c r="Y158" s="10"/>
      <c r="Z158" s="11"/>
      <c r="AA158" s="11">
        <v>41979</v>
      </c>
      <c r="AB158" s="11"/>
      <c r="AC158" s="12">
        <v>42030</v>
      </c>
    </row>
    <row r="159" spans="1:29" x14ac:dyDescent="0.25">
      <c r="A159" s="13">
        <v>42208</v>
      </c>
      <c r="B159" s="14" t="s">
        <v>55</v>
      </c>
      <c r="C159" s="25" t="s">
        <v>94</v>
      </c>
      <c r="D159" s="25" t="s">
        <v>15</v>
      </c>
      <c r="E159" s="25" t="s">
        <v>102</v>
      </c>
      <c r="F159" s="27" t="s">
        <v>24</v>
      </c>
      <c r="G159" s="28">
        <v>0</v>
      </c>
      <c r="H159" s="39" t="s">
        <v>584</v>
      </c>
      <c r="I159" s="34"/>
      <c r="J159" s="29"/>
      <c r="K159" s="30"/>
      <c r="L159" s="30"/>
      <c r="M159" s="30"/>
      <c r="N159" s="23">
        <f t="shared" si="0"/>
        <v>0</v>
      </c>
      <c r="O159" s="24">
        <f t="shared" si="25"/>
        <v>0</v>
      </c>
      <c r="P159" s="31">
        <v>30</v>
      </c>
      <c r="Q159" s="31"/>
      <c r="R159" s="32">
        <v>41819</v>
      </c>
      <c r="S159" s="32">
        <v>41820</v>
      </c>
      <c r="T159" s="33"/>
      <c r="U159" s="25" t="s">
        <v>18</v>
      </c>
      <c r="V159" s="25"/>
      <c r="W159" s="25" t="s">
        <v>30</v>
      </c>
      <c r="X159" s="25" t="s">
        <v>55</v>
      </c>
      <c r="Y159" s="10"/>
      <c r="Z159" s="11"/>
      <c r="AA159" s="11"/>
      <c r="AB159" s="11"/>
      <c r="AC159" s="12">
        <v>41828</v>
      </c>
    </row>
    <row r="160" spans="1:29" x14ac:dyDescent="0.25">
      <c r="A160" s="13">
        <v>42178</v>
      </c>
      <c r="B160" s="14" t="s">
        <v>551</v>
      </c>
      <c r="C160" s="25" t="s">
        <v>552</v>
      </c>
      <c r="D160" s="25" t="s">
        <v>15</v>
      </c>
      <c r="E160" s="25" t="s">
        <v>44</v>
      </c>
      <c r="F160" s="27" t="s">
        <v>20</v>
      </c>
      <c r="G160" s="28">
        <v>0</v>
      </c>
      <c r="H160" s="39"/>
      <c r="I160" s="34"/>
      <c r="J160" s="29">
        <v>30</v>
      </c>
      <c r="K160" s="30"/>
      <c r="L160" s="30"/>
      <c r="M160" s="30"/>
      <c r="N160" s="23">
        <f t="shared" si="0"/>
        <v>30</v>
      </c>
      <c r="O160" s="24">
        <f>IF(F160&lt;"5",J160*G160,0)</f>
        <v>0</v>
      </c>
      <c r="P160" s="31">
        <v>0</v>
      </c>
      <c r="Q160" s="31"/>
      <c r="R160" s="32">
        <v>42005</v>
      </c>
      <c r="S160" s="32">
        <v>42005</v>
      </c>
      <c r="T160" s="33"/>
      <c r="U160" s="25" t="s">
        <v>18</v>
      </c>
      <c r="V160" s="25"/>
      <c r="W160" s="25" t="s">
        <v>32</v>
      </c>
      <c r="X160" s="25" t="s">
        <v>55</v>
      </c>
      <c r="Y160" s="10"/>
      <c r="Z160" s="11"/>
      <c r="AA160" s="11"/>
      <c r="AB160" s="11"/>
      <c r="AC160" s="12"/>
    </row>
    <row r="161" spans="1:29" x14ac:dyDescent="0.25">
      <c r="A161" s="13">
        <v>42208</v>
      </c>
      <c r="B161" s="14" t="s">
        <v>87</v>
      </c>
      <c r="C161" s="25" t="s">
        <v>537</v>
      </c>
      <c r="D161" s="25" t="s">
        <v>15</v>
      </c>
      <c r="E161" s="25" t="s">
        <v>36</v>
      </c>
      <c r="F161" s="27" t="s">
        <v>577</v>
      </c>
      <c r="G161" s="28">
        <v>0</v>
      </c>
      <c r="H161" s="39" t="s">
        <v>584</v>
      </c>
      <c r="I161" s="34"/>
      <c r="J161" s="29">
        <v>25.6</v>
      </c>
      <c r="K161" s="30"/>
      <c r="L161" s="30"/>
      <c r="M161" s="30"/>
      <c r="N161" s="23">
        <f t="shared" si="0"/>
        <v>25.6</v>
      </c>
      <c r="O161" s="24">
        <f t="shared" ref="O161:O163" si="26">IF(F161&lt;"5",G161*J161,0)</f>
        <v>0</v>
      </c>
      <c r="P161" s="31"/>
      <c r="Q161" s="31"/>
      <c r="R161" s="32">
        <v>42174</v>
      </c>
      <c r="S161" s="32">
        <v>42174</v>
      </c>
      <c r="T161" s="33"/>
      <c r="U161" s="25" t="s">
        <v>18</v>
      </c>
      <c r="V161" s="25"/>
      <c r="W161" s="25" t="s">
        <v>201</v>
      </c>
      <c r="X161" s="25" t="s">
        <v>47</v>
      </c>
      <c r="Y161" s="10"/>
      <c r="Z161" s="11">
        <v>42174</v>
      </c>
      <c r="AA161" s="11">
        <v>42178</v>
      </c>
      <c r="AB161" s="11"/>
      <c r="AC161" s="12">
        <v>42185</v>
      </c>
    </row>
    <row r="162" spans="1:29" x14ac:dyDescent="0.25">
      <c r="A162" s="13">
        <v>42085</v>
      </c>
      <c r="B162" s="14" t="s">
        <v>87</v>
      </c>
      <c r="C162" s="25" t="s">
        <v>386</v>
      </c>
      <c r="D162" s="25" t="s">
        <v>15</v>
      </c>
      <c r="E162" s="25" t="s">
        <v>38</v>
      </c>
      <c r="F162" s="27" t="s">
        <v>577</v>
      </c>
      <c r="G162" s="28">
        <v>0</v>
      </c>
      <c r="H162" s="39"/>
      <c r="I162" s="34"/>
      <c r="J162" s="29">
        <v>24</v>
      </c>
      <c r="K162" s="30"/>
      <c r="L162" s="30"/>
      <c r="M162" s="30"/>
      <c r="N162" s="23">
        <f t="shared" si="0"/>
        <v>24</v>
      </c>
      <c r="O162" s="24">
        <f t="shared" si="26"/>
        <v>0</v>
      </c>
      <c r="P162" s="31"/>
      <c r="Q162" s="31"/>
      <c r="R162" s="32">
        <v>42079</v>
      </c>
      <c r="S162" s="32">
        <v>42097</v>
      </c>
      <c r="T162" s="33"/>
      <c r="U162" s="25" t="s">
        <v>21</v>
      </c>
      <c r="V162" s="25"/>
      <c r="W162" s="25" t="s">
        <v>201</v>
      </c>
      <c r="X162" s="25" t="s">
        <v>47</v>
      </c>
      <c r="Y162" s="10"/>
      <c r="Z162" s="11">
        <v>42069</v>
      </c>
      <c r="AA162" s="11">
        <v>41708</v>
      </c>
      <c r="AB162" s="11"/>
      <c r="AC162" s="12">
        <v>42085</v>
      </c>
    </row>
    <row r="163" spans="1:29" x14ac:dyDescent="0.25">
      <c r="A163" s="9">
        <v>41967</v>
      </c>
      <c r="B163" s="25" t="s">
        <v>87</v>
      </c>
      <c r="C163" s="25" t="s">
        <v>162</v>
      </c>
      <c r="D163" s="25" t="s">
        <v>15</v>
      </c>
      <c r="E163" s="25" t="s">
        <v>17</v>
      </c>
      <c r="F163" s="27" t="s">
        <v>24</v>
      </c>
      <c r="G163" s="28">
        <v>0</v>
      </c>
      <c r="H163" s="39"/>
      <c r="I163" s="34"/>
      <c r="J163" s="29"/>
      <c r="K163" s="30"/>
      <c r="L163" s="30"/>
      <c r="M163" s="30"/>
      <c r="N163" s="23">
        <f t="shared" si="0"/>
        <v>0</v>
      </c>
      <c r="O163" s="24">
        <f t="shared" si="26"/>
        <v>0</v>
      </c>
      <c r="P163" s="31">
        <v>39</v>
      </c>
      <c r="Q163" s="31"/>
      <c r="R163" s="32">
        <v>41913</v>
      </c>
      <c r="S163" s="32">
        <v>42004</v>
      </c>
      <c r="T163" s="33"/>
      <c r="U163" s="25" t="s">
        <v>21</v>
      </c>
      <c r="V163" s="25"/>
      <c r="W163" s="25" t="s">
        <v>201</v>
      </c>
      <c r="X163" s="25" t="s">
        <v>47</v>
      </c>
      <c r="Y163" s="10"/>
      <c r="Z163" s="10">
        <v>41870</v>
      </c>
      <c r="AA163" s="11">
        <v>41901</v>
      </c>
      <c r="AB163" s="11"/>
      <c r="AC163" s="12">
        <v>41967</v>
      </c>
    </row>
    <row r="164" spans="1:29" x14ac:dyDescent="0.25">
      <c r="A164" s="13">
        <v>42212</v>
      </c>
      <c r="B164" s="19" t="s">
        <v>87</v>
      </c>
      <c r="C164" s="26" t="s">
        <v>627</v>
      </c>
      <c r="D164" s="26" t="s">
        <v>15</v>
      </c>
      <c r="E164" s="26" t="s">
        <v>36</v>
      </c>
      <c r="F164" s="35" t="s">
        <v>579</v>
      </c>
      <c r="G164" s="28">
        <v>0.4</v>
      </c>
      <c r="H164" s="39" t="s">
        <v>576</v>
      </c>
      <c r="I164" s="39"/>
      <c r="J164" s="29">
        <v>30</v>
      </c>
      <c r="K164" s="36"/>
      <c r="L164" s="36"/>
      <c r="M164" s="36"/>
      <c r="N164" s="23">
        <f t="shared" si="0"/>
        <v>30</v>
      </c>
      <c r="O164" s="24">
        <f>IF(F164&lt;"5",J164*G164,0)</f>
        <v>12</v>
      </c>
      <c r="P164" s="31">
        <v>0</v>
      </c>
      <c r="Q164" s="31"/>
      <c r="R164" s="37">
        <v>42278</v>
      </c>
      <c r="S164" s="37">
        <v>42369</v>
      </c>
      <c r="T164" s="38"/>
      <c r="U164" s="26" t="s">
        <v>18</v>
      </c>
      <c r="V164" s="26"/>
      <c r="W164" s="25" t="s">
        <v>201</v>
      </c>
      <c r="X164" s="25" t="s">
        <v>47</v>
      </c>
      <c r="Y164" s="20">
        <v>42212</v>
      </c>
      <c r="Z164" s="16">
        <v>42212</v>
      </c>
      <c r="AA164" s="17"/>
      <c r="AB164" s="17"/>
      <c r="AC164" s="12"/>
    </row>
    <row r="165" spans="1:29" x14ac:dyDescent="0.25">
      <c r="A165" s="13">
        <v>42212</v>
      </c>
      <c r="B165" s="14" t="s">
        <v>82</v>
      </c>
      <c r="C165" s="25" t="s">
        <v>152</v>
      </c>
      <c r="D165" s="25" t="s">
        <v>15</v>
      </c>
      <c r="E165" s="25" t="s">
        <v>17</v>
      </c>
      <c r="F165" s="27" t="s">
        <v>23</v>
      </c>
      <c r="G165" s="28">
        <v>1</v>
      </c>
      <c r="H165" s="39" t="s">
        <v>576</v>
      </c>
      <c r="I165" s="34" t="s">
        <v>285</v>
      </c>
      <c r="J165" s="29">
        <v>0</v>
      </c>
      <c r="K165" s="30"/>
      <c r="L165" s="30"/>
      <c r="M165" s="30"/>
      <c r="N165" s="23">
        <f t="shared" si="0"/>
        <v>0</v>
      </c>
      <c r="O165" s="24">
        <f>IF(F165&lt;"5",G165*J165,0)</f>
        <v>0</v>
      </c>
      <c r="P165" s="31">
        <v>0</v>
      </c>
      <c r="Q165" s="31"/>
      <c r="R165" s="32">
        <v>42005</v>
      </c>
      <c r="S165" s="32">
        <v>42185</v>
      </c>
      <c r="T165" s="33"/>
      <c r="U165" s="25" t="s">
        <v>21</v>
      </c>
      <c r="V165" s="25"/>
      <c r="W165" s="25" t="s">
        <v>19</v>
      </c>
      <c r="X165" s="25" t="s">
        <v>82</v>
      </c>
      <c r="Y165" s="10"/>
      <c r="Z165" s="11">
        <v>41960</v>
      </c>
      <c r="AA165" s="11">
        <v>41967</v>
      </c>
      <c r="AB165" s="11">
        <v>42044</v>
      </c>
      <c r="AC165" s="12"/>
    </row>
    <row r="166" spans="1:29" x14ac:dyDescent="0.25">
      <c r="A166" s="13">
        <v>42208</v>
      </c>
      <c r="B166" s="14" t="s">
        <v>549</v>
      </c>
      <c r="C166" s="25" t="s">
        <v>550</v>
      </c>
      <c r="D166" s="25" t="s">
        <v>15</v>
      </c>
      <c r="E166" s="25" t="s">
        <v>16</v>
      </c>
      <c r="F166" s="27" t="s">
        <v>577</v>
      </c>
      <c r="G166" s="28">
        <v>0</v>
      </c>
      <c r="H166" s="39" t="s">
        <v>576</v>
      </c>
      <c r="I166" s="34"/>
      <c r="J166" s="29">
        <v>300</v>
      </c>
      <c r="K166" s="30"/>
      <c r="L166" s="30"/>
      <c r="M166" s="30"/>
      <c r="N166" s="23">
        <f t="shared" si="0"/>
        <v>300</v>
      </c>
      <c r="O166" s="24">
        <f t="shared" ref="O166:O180" si="27">IF(F166&lt;"5",J166*G166,0)</f>
        <v>0</v>
      </c>
      <c r="P166" s="31">
        <v>0</v>
      </c>
      <c r="Q166" s="31"/>
      <c r="R166" s="32">
        <v>42005</v>
      </c>
      <c r="S166" s="32">
        <v>42005</v>
      </c>
      <c r="T166" s="33"/>
      <c r="U166" s="25" t="s">
        <v>18</v>
      </c>
      <c r="V166" s="25"/>
      <c r="W166" s="25" t="s">
        <v>19</v>
      </c>
      <c r="X166" s="25" t="s">
        <v>35</v>
      </c>
      <c r="Y166" s="10"/>
      <c r="Z166" s="11"/>
      <c r="AA166" s="11"/>
      <c r="AB166" s="11"/>
      <c r="AC166" s="21">
        <v>42200</v>
      </c>
    </row>
    <row r="167" spans="1:29" x14ac:dyDescent="0.25">
      <c r="A167" s="13">
        <v>42255</v>
      </c>
      <c r="B167" s="14" t="s">
        <v>221</v>
      </c>
      <c r="C167" s="25" t="s">
        <v>675</v>
      </c>
      <c r="D167" s="25" t="s">
        <v>15</v>
      </c>
      <c r="E167" s="25" t="s">
        <v>656</v>
      </c>
      <c r="F167" s="27" t="s">
        <v>23</v>
      </c>
      <c r="G167" s="28">
        <v>1</v>
      </c>
      <c r="H167" s="39" t="s">
        <v>575</v>
      </c>
      <c r="I167" s="34" t="s">
        <v>286</v>
      </c>
      <c r="J167" s="29">
        <v>11</v>
      </c>
      <c r="K167" s="30"/>
      <c r="L167" s="30"/>
      <c r="M167" s="30"/>
      <c r="N167" s="23">
        <f t="shared" si="0"/>
        <v>11</v>
      </c>
      <c r="O167" s="24">
        <f t="shared" si="27"/>
        <v>11</v>
      </c>
      <c r="P167" s="31">
        <v>0</v>
      </c>
      <c r="Q167" s="31"/>
      <c r="R167" s="32">
        <v>42005</v>
      </c>
      <c r="S167" s="32">
        <v>42005</v>
      </c>
      <c r="T167" s="33"/>
      <c r="U167" s="25" t="s">
        <v>26</v>
      </c>
      <c r="V167" s="25" t="s">
        <v>21</v>
      </c>
      <c r="W167" s="25" t="s">
        <v>201</v>
      </c>
      <c r="X167" s="25" t="s">
        <v>47</v>
      </c>
      <c r="Y167" s="10"/>
      <c r="Z167" s="16">
        <v>42254</v>
      </c>
      <c r="AA167" s="16">
        <v>42254</v>
      </c>
      <c r="AB167" s="16">
        <v>42255</v>
      </c>
      <c r="AC167" s="18"/>
    </row>
    <row r="168" spans="1:29" x14ac:dyDescent="0.25">
      <c r="A168" s="13">
        <v>42255</v>
      </c>
      <c r="B168" s="14" t="s">
        <v>221</v>
      </c>
      <c r="C168" s="26" t="s">
        <v>676</v>
      </c>
      <c r="D168" s="26" t="s">
        <v>15</v>
      </c>
      <c r="E168" s="25" t="s">
        <v>656</v>
      </c>
      <c r="F168" s="27" t="s">
        <v>23</v>
      </c>
      <c r="G168" s="28">
        <v>1</v>
      </c>
      <c r="H168" s="39" t="s">
        <v>576</v>
      </c>
      <c r="I168" s="34" t="s">
        <v>286</v>
      </c>
      <c r="J168" s="29">
        <v>31</v>
      </c>
      <c r="K168" s="36"/>
      <c r="L168" s="36"/>
      <c r="M168" s="36"/>
      <c r="N168" s="23">
        <f t="shared" si="0"/>
        <v>31</v>
      </c>
      <c r="O168" s="24">
        <f t="shared" si="27"/>
        <v>31</v>
      </c>
      <c r="P168" s="31">
        <v>0</v>
      </c>
      <c r="Q168" s="31"/>
      <c r="R168" s="37">
        <v>42005</v>
      </c>
      <c r="S168" s="37">
        <v>42005</v>
      </c>
      <c r="T168" s="38"/>
      <c r="U168" s="25" t="s">
        <v>21</v>
      </c>
      <c r="V168" s="26"/>
      <c r="W168" s="25" t="s">
        <v>201</v>
      </c>
      <c r="X168" s="25" t="s">
        <v>47</v>
      </c>
      <c r="Y168" s="10"/>
      <c r="Z168" s="16">
        <v>42255</v>
      </c>
      <c r="AA168" s="16">
        <v>42255</v>
      </c>
      <c r="AB168" s="16">
        <v>42255</v>
      </c>
      <c r="AC168" s="18"/>
    </row>
    <row r="169" spans="1:29" x14ac:dyDescent="0.25">
      <c r="A169" s="13">
        <v>42251</v>
      </c>
      <c r="B169" s="14" t="s">
        <v>221</v>
      </c>
      <c r="C169" s="25" t="s">
        <v>657</v>
      </c>
      <c r="D169" s="25" t="s">
        <v>15</v>
      </c>
      <c r="E169" s="25" t="s">
        <v>656</v>
      </c>
      <c r="F169" s="27" t="s">
        <v>20</v>
      </c>
      <c r="G169" s="28">
        <v>0.2</v>
      </c>
      <c r="H169" s="39" t="s">
        <v>576</v>
      </c>
      <c r="I169" s="34" t="s">
        <v>286</v>
      </c>
      <c r="J169" s="29">
        <v>60</v>
      </c>
      <c r="K169" s="30"/>
      <c r="L169" s="30"/>
      <c r="M169" s="30"/>
      <c r="N169" s="23">
        <f t="shared" si="0"/>
        <v>60</v>
      </c>
      <c r="O169" s="24">
        <f t="shared" si="27"/>
        <v>12</v>
      </c>
      <c r="P169" s="31">
        <v>0</v>
      </c>
      <c r="Q169" s="31"/>
      <c r="R169" s="32">
        <v>42005</v>
      </c>
      <c r="S169" s="32">
        <v>42005</v>
      </c>
      <c r="T169" s="33"/>
      <c r="U169" s="25" t="s">
        <v>26</v>
      </c>
      <c r="V169" s="25" t="s">
        <v>21</v>
      </c>
      <c r="W169" s="25" t="s">
        <v>201</v>
      </c>
      <c r="X169" s="25" t="s">
        <v>47</v>
      </c>
      <c r="Y169" s="22"/>
      <c r="Z169" s="17"/>
      <c r="AA169" s="17"/>
      <c r="AB169" s="17"/>
      <c r="AC169" s="18"/>
    </row>
    <row r="170" spans="1:29" x14ac:dyDescent="0.25">
      <c r="A170" s="13">
        <v>42212</v>
      </c>
      <c r="B170" s="14" t="s">
        <v>221</v>
      </c>
      <c r="C170" s="25" t="s">
        <v>677</v>
      </c>
      <c r="D170" s="25" t="s">
        <v>15</v>
      </c>
      <c r="E170" s="25" t="s">
        <v>678</v>
      </c>
      <c r="F170" s="27" t="s">
        <v>23</v>
      </c>
      <c r="G170" s="28">
        <v>1</v>
      </c>
      <c r="H170" s="39" t="s">
        <v>575</v>
      </c>
      <c r="I170" s="34" t="s">
        <v>286</v>
      </c>
      <c r="J170" s="29">
        <v>77.451999999999998</v>
      </c>
      <c r="K170" s="30"/>
      <c r="L170" s="30"/>
      <c r="M170" s="30"/>
      <c r="N170" s="23">
        <f t="shared" si="0"/>
        <v>77.451999999999998</v>
      </c>
      <c r="O170" s="24">
        <f t="shared" si="27"/>
        <v>77.451999999999998</v>
      </c>
      <c r="P170" s="31">
        <v>0</v>
      </c>
      <c r="Q170" s="31"/>
      <c r="R170" s="32">
        <v>42186</v>
      </c>
      <c r="S170" s="32">
        <v>42277</v>
      </c>
      <c r="T170" s="33"/>
      <c r="U170" s="25" t="s">
        <v>21</v>
      </c>
      <c r="V170" s="25" t="s">
        <v>21</v>
      </c>
      <c r="W170" s="25" t="s">
        <v>201</v>
      </c>
      <c r="X170" s="25" t="s">
        <v>47</v>
      </c>
      <c r="Y170" s="10"/>
      <c r="Z170" s="11">
        <v>42172</v>
      </c>
      <c r="AA170" s="11">
        <v>42178</v>
      </c>
      <c r="AB170" s="11">
        <v>42178</v>
      </c>
      <c r="AC170" s="12"/>
    </row>
    <row r="171" spans="1:29" x14ac:dyDescent="0.25">
      <c r="A171" s="13">
        <v>42255</v>
      </c>
      <c r="B171" s="14" t="s">
        <v>221</v>
      </c>
      <c r="C171" s="25" t="s">
        <v>679</v>
      </c>
      <c r="D171" s="25" t="s">
        <v>15</v>
      </c>
      <c r="E171" s="25" t="s">
        <v>678</v>
      </c>
      <c r="F171" s="27" t="s">
        <v>579</v>
      </c>
      <c r="G171" s="28">
        <v>0.8</v>
      </c>
      <c r="H171" s="39" t="s">
        <v>575</v>
      </c>
      <c r="I171" s="34" t="s">
        <v>286</v>
      </c>
      <c r="J171" s="29">
        <v>100</v>
      </c>
      <c r="K171" s="30"/>
      <c r="L171" s="30"/>
      <c r="M171" s="30"/>
      <c r="N171" s="23">
        <f t="shared" si="0"/>
        <v>100</v>
      </c>
      <c r="O171" s="24">
        <f t="shared" si="27"/>
        <v>80</v>
      </c>
      <c r="P171" s="31">
        <v>0</v>
      </c>
      <c r="Q171" s="31"/>
      <c r="R171" s="32">
        <v>42278</v>
      </c>
      <c r="S171" s="32">
        <v>42369</v>
      </c>
      <c r="T171" s="33"/>
      <c r="U171" s="25" t="s">
        <v>21</v>
      </c>
      <c r="V171" s="25" t="s">
        <v>21</v>
      </c>
      <c r="W171" s="25" t="s">
        <v>201</v>
      </c>
      <c r="X171" s="25" t="s">
        <v>47</v>
      </c>
      <c r="Y171" s="10"/>
      <c r="Z171" s="16">
        <v>42255</v>
      </c>
      <c r="AA171" s="17">
        <v>42178</v>
      </c>
      <c r="AB171" s="17">
        <v>42251</v>
      </c>
      <c r="AC171" s="18"/>
    </row>
    <row r="172" spans="1:29" x14ac:dyDescent="0.25">
      <c r="A172" s="13">
        <v>42212</v>
      </c>
      <c r="B172" s="14" t="s">
        <v>221</v>
      </c>
      <c r="C172" s="25" t="s">
        <v>680</v>
      </c>
      <c r="D172" s="25" t="s">
        <v>15</v>
      </c>
      <c r="E172" s="25" t="s">
        <v>658</v>
      </c>
      <c r="F172" s="27" t="s">
        <v>23</v>
      </c>
      <c r="G172" s="28">
        <v>1</v>
      </c>
      <c r="H172" s="39" t="s">
        <v>575</v>
      </c>
      <c r="I172" s="34" t="s">
        <v>286</v>
      </c>
      <c r="J172" s="29">
        <v>46.904000000000003</v>
      </c>
      <c r="K172" s="30"/>
      <c r="L172" s="30"/>
      <c r="M172" s="30"/>
      <c r="N172" s="23">
        <f t="shared" si="0"/>
        <v>46.904000000000003</v>
      </c>
      <c r="O172" s="24">
        <f t="shared" si="27"/>
        <v>46.904000000000003</v>
      </c>
      <c r="P172" s="31">
        <v>0</v>
      </c>
      <c r="Q172" s="31"/>
      <c r="R172" s="32">
        <v>42186</v>
      </c>
      <c r="S172" s="32">
        <v>42277</v>
      </c>
      <c r="T172" s="33"/>
      <c r="U172" s="25" t="s">
        <v>21</v>
      </c>
      <c r="V172" s="25" t="s">
        <v>21</v>
      </c>
      <c r="W172" s="25" t="s">
        <v>201</v>
      </c>
      <c r="X172" s="25" t="s">
        <v>47</v>
      </c>
      <c r="Y172" s="10"/>
      <c r="Z172" s="11">
        <v>42172</v>
      </c>
      <c r="AA172" s="11">
        <v>42178</v>
      </c>
      <c r="AB172" s="11">
        <v>42178</v>
      </c>
      <c r="AC172" s="12"/>
    </row>
    <row r="173" spans="1:29" x14ac:dyDescent="0.25">
      <c r="A173" s="41">
        <v>42251</v>
      </c>
      <c r="B173" s="14" t="s">
        <v>221</v>
      </c>
      <c r="C173" s="25" t="s">
        <v>681</v>
      </c>
      <c r="D173" s="25" t="s">
        <v>15</v>
      </c>
      <c r="E173" s="25" t="s">
        <v>658</v>
      </c>
      <c r="F173" s="27" t="s">
        <v>23</v>
      </c>
      <c r="G173" s="28">
        <v>1</v>
      </c>
      <c r="H173" s="39" t="s">
        <v>575</v>
      </c>
      <c r="I173" s="34" t="s">
        <v>286</v>
      </c>
      <c r="J173" s="29">
        <v>14</v>
      </c>
      <c r="K173" s="47"/>
      <c r="L173" s="47"/>
      <c r="M173" s="47"/>
      <c r="N173" s="23">
        <f t="shared" si="0"/>
        <v>14</v>
      </c>
      <c r="O173" s="23">
        <f t="shared" si="27"/>
        <v>14</v>
      </c>
      <c r="P173" s="31">
        <v>0</v>
      </c>
      <c r="Q173" s="49"/>
      <c r="R173" s="32">
        <v>42248</v>
      </c>
      <c r="S173" s="32">
        <v>42277</v>
      </c>
      <c r="T173" s="72"/>
      <c r="U173" s="25" t="s">
        <v>21</v>
      </c>
      <c r="V173" s="25" t="s">
        <v>21</v>
      </c>
      <c r="W173" s="25" t="s">
        <v>201</v>
      </c>
      <c r="X173" s="15" t="s">
        <v>47</v>
      </c>
      <c r="Y173" s="50"/>
      <c r="Z173" s="42">
        <v>42172</v>
      </c>
      <c r="AA173" s="42">
        <v>42178</v>
      </c>
      <c r="AB173" s="42">
        <v>42178</v>
      </c>
      <c r="AC173" s="64"/>
    </row>
    <row r="174" spans="1:29" x14ac:dyDescent="0.25">
      <c r="A174" s="13">
        <v>42255</v>
      </c>
      <c r="B174" s="14" t="s">
        <v>221</v>
      </c>
      <c r="C174" s="25" t="s">
        <v>682</v>
      </c>
      <c r="D174" s="25" t="s">
        <v>15</v>
      </c>
      <c r="E174" s="25" t="s">
        <v>658</v>
      </c>
      <c r="F174" s="27" t="s">
        <v>579</v>
      </c>
      <c r="G174" s="28">
        <v>0.8</v>
      </c>
      <c r="H174" s="39" t="s">
        <v>575</v>
      </c>
      <c r="I174" s="34" t="s">
        <v>286</v>
      </c>
      <c r="J174" s="29">
        <v>100</v>
      </c>
      <c r="K174" s="30"/>
      <c r="L174" s="30"/>
      <c r="M174" s="30"/>
      <c r="N174" s="23">
        <f t="shared" si="0"/>
        <v>100</v>
      </c>
      <c r="O174" s="24">
        <f t="shared" si="27"/>
        <v>80</v>
      </c>
      <c r="P174" s="31">
        <v>0</v>
      </c>
      <c r="Q174" s="31"/>
      <c r="R174" s="32">
        <v>42278</v>
      </c>
      <c r="S174" s="32">
        <v>42369</v>
      </c>
      <c r="T174" s="33"/>
      <c r="U174" s="25" t="s">
        <v>21</v>
      </c>
      <c r="V174" s="25" t="s">
        <v>21</v>
      </c>
      <c r="W174" s="25" t="s">
        <v>201</v>
      </c>
      <c r="X174" s="25" t="s">
        <v>47</v>
      </c>
      <c r="Y174" s="10"/>
      <c r="Z174" s="16">
        <v>42255</v>
      </c>
      <c r="AA174" s="17">
        <v>42251</v>
      </c>
      <c r="AB174" s="17">
        <v>42251</v>
      </c>
      <c r="AC174" s="18"/>
    </row>
    <row r="175" spans="1:29" x14ac:dyDescent="0.25">
      <c r="A175" s="13">
        <v>42255</v>
      </c>
      <c r="B175" s="14" t="s">
        <v>221</v>
      </c>
      <c r="C175" s="25" t="s">
        <v>659</v>
      </c>
      <c r="D175" s="25" t="s">
        <v>15</v>
      </c>
      <c r="E175" s="25" t="s">
        <v>658</v>
      </c>
      <c r="F175" s="27" t="s">
        <v>46</v>
      </c>
      <c r="G175" s="28">
        <v>0.4</v>
      </c>
      <c r="H175" s="39" t="s">
        <v>575</v>
      </c>
      <c r="I175" s="34" t="s">
        <v>286</v>
      </c>
      <c r="J175" s="29">
        <v>10</v>
      </c>
      <c r="K175" s="30"/>
      <c r="L175" s="30"/>
      <c r="M175" s="30"/>
      <c r="N175" s="23">
        <f t="shared" si="0"/>
        <v>10</v>
      </c>
      <c r="O175" s="24">
        <f t="shared" si="27"/>
        <v>4</v>
      </c>
      <c r="P175" s="31">
        <v>0</v>
      </c>
      <c r="Q175" s="31"/>
      <c r="R175" s="32">
        <v>42278</v>
      </c>
      <c r="S175" s="32">
        <v>42369</v>
      </c>
      <c r="T175" s="33"/>
      <c r="U175" s="25" t="s">
        <v>21</v>
      </c>
      <c r="V175" s="25" t="s">
        <v>21</v>
      </c>
      <c r="W175" s="25" t="s">
        <v>201</v>
      </c>
      <c r="X175" s="25" t="s">
        <v>47</v>
      </c>
      <c r="Y175" s="20">
        <v>42255</v>
      </c>
      <c r="Z175" s="17">
        <v>42250</v>
      </c>
      <c r="AA175" s="17">
        <v>42250</v>
      </c>
      <c r="AB175" s="17">
        <v>42178</v>
      </c>
      <c r="AC175" s="18"/>
    </row>
    <row r="176" spans="1:29" x14ac:dyDescent="0.25">
      <c r="A176" s="13">
        <v>42255</v>
      </c>
      <c r="B176" s="14" t="s">
        <v>221</v>
      </c>
      <c r="C176" s="25" t="s">
        <v>683</v>
      </c>
      <c r="D176" s="25" t="s">
        <v>15</v>
      </c>
      <c r="E176" s="25" t="s">
        <v>658</v>
      </c>
      <c r="F176" s="27" t="s">
        <v>23</v>
      </c>
      <c r="G176" s="28">
        <v>1</v>
      </c>
      <c r="H176" s="39" t="s">
        <v>575</v>
      </c>
      <c r="I176" s="34" t="s">
        <v>286</v>
      </c>
      <c r="J176" s="29">
        <v>45</v>
      </c>
      <c r="K176" s="30"/>
      <c r="L176" s="30"/>
      <c r="M176" s="30"/>
      <c r="N176" s="23">
        <f t="shared" si="0"/>
        <v>45</v>
      </c>
      <c r="O176" s="24">
        <f t="shared" si="27"/>
        <v>45</v>
      </c>
      <c r="P176" s="31">
        <v>0</v>
      </c>
      <c r="Q176" s="31"/>
      <c r="R176" s="32">
        <v>42186</v>
      </c>
      <c r="S176" s="32">
        <v>42277</v>
      </c>
      <c r="T176" s="33"/>
      <c r="U176" s="25" t="s">
        <v>21</v>
      </c>
      <c r="V176" s="25" t="s">
        <v>21</v>
      </c>
      <c r="W176" s="25" t="s">
        <v>201</v>
      </c>
      <c r="X176" s="25" t="s">
        <v>47</v>
      </c>
      <c r="Y176" s="10"/>
      <c r="Z176" s="11">
        <v>42172</v>
      </c>
      <c r="AA176" s="11">
        <v>42178</v>
      </c>
      <c r="AB176" s="11">
        <v>42178</v>
      </c>
      <c r="AC176" s="12"/>
    </row>
    <row r="177" spans="1:29" x14ac:dyDescent="0.25">
      <c r="A177" s="13">
        <v>42255</v>
      </c>
      <c r="B177" s="14" t="s">
        <v>221</v>
      </c>
      <c r="C177" s="25" t="s">
        <v>684</v>
      </c>
      <c r="D177" s="25" t="s">
        <v>15</v>
      </c>
      <c r="E177" s="25" t="s">
        <v>658</v>
      </c>
      <c r="F177" s="27" t="s">
        <v>579</v>
      </c>
      <c r="G177" s="28">
        <v>0.8</v>
      </c>
      <c r="H177" s="39" t="s">
        <v>575</v>
      </c>
      <c r="I177" s="34" t="s">
        <v>286</v>
      </c>
      <c r="J177" s="29">
        <v>55</v>
      </c>
      <c r="K177" s="30"/>
      <c r="L177" s="30"/>
      <c r="M177" s="30"/>
      <c r="N177" s="23">
        <f t="shared" si="0"/>
        <v>55</v>
      </c>
      <c r="O177" s="24">
        <f t="shared" si="27"/>
        <v>44</v>
      </c>
      <c r="P177" s="31">
        <v>0</v>
      </c>
      <c r="Q177" s="31"/>
      <c r="R177" s="32">
        <v>42186</v>
      </c>
      <c r="S177" s="32">
        <v>42277</v>
      </c>
      <c r="T177" s="33"/>
      <c r="U177" s="25" t="s">
        <v>21</v>
      </c>
      <c r="V177" s="25" t="s">
        <v>21</v>
      </c>
      <c r="W177" s="25" t="s">
        <v>201</v>
      </c>
      <c r="X177" s="25" t="s">
        <v>47</v>
      </c>
      <c r="Y177" s="10"/>
      <c r="Z177" s="16">
        <v>42255</v>
      </c>
      <c r="AA177" s="17">
        <v>42178</v>
      </c>
      <c r="AB177" s="17">
        <v>42178</v>
      </c>
      <c r="AC177" s="18"/>
    </row>
    <row r="178" spans="1:29" x14ac:dyDescent="0.25">
      <c r="A178" s="13">
        <v>42212</v>
      </c>
      <c r="B178" s="14" t="s">
        <v>221</v>
      </c>
      <c r="C178" s="25" t="s">
        <v>506</v>
      </c>
      <c r="D178" s="25" t="s">
        <v>15</v>
      </c>
      <c r="E178" s="25" t="s">
        <v>658</v>
      </c>
      <c r="F178" s="27" t="s">
        <v>23</v>
      </c>
      <c r="G178" s="28">
        <v>1</v>
      </c>
      <c r="H178" s="39" t="s">
        <v>576</v>
      </c>
      <c r="I178" s="34" t="s">
        <v>286</v>
      </c>
      <c r="J178" s="29">
        <v>30</v>
      </c>
      <c r="K178" s="30"/>
      <c r="L178" s="30"/>
      <c r="M178" s="30"/>
      <c r="N178" s="23">
        <f t="shared" si="0"/>
        <v>30</v>
      </c>
      <c r="O178" s="24">
        <f t="shared" si="27"/>
        <v>30</v>
      </c>
      <c r="P178" s="31">
        <v>0</v>
      </c>
      <c r="Q178" s="31"/>
      <c r="R178" s="32">
        <v>42095</v>
      </c>
      <c r="S178" s="32">
        <v>42124</v>
      </c>
      <c r="T178" s="33"/>
      <c r="U178" s="25" t="s">
        <v>26</v>
      </c>
      <c r="V178" s="25"/>
      <c r="W178" s="25" t="s">
        <v>201</v>
      </c>
      <c r="X178" s="25" t="s">
        <v>47</v>
      </c>
      <c r="Y178" s="10"/>
      <c r="Z178" s="11"/>
      <c r="AA178" s="11"/>
      <c r="AB178" s="11">
        <v>42156</v>
      </c>
      <c r="AC178" s="12"/>
    </row>
    <row r="179" spans="1:29" x14ac:dyDescent="0.25">
      <c r="A179" s="13">
        <v>42212</v>
      </c>
      <c r="B179" s="14" t="s">
        <v>221</v>
      </c>
      <c r="C179" s="25" t="s">
        <v>507</v>
      </c>
      <c r="D179" s="25" t="s">
        <v>15</v>
      </c>
      <c r="E179" s="25" t="s">
        <v>658</v>
      </c>
      <c r="F179" s="27" t="s">
        <v>23</v>
      </c>
      <c r="G179" s="28">
        <v>1</v>
      </c>
      <c r="H179" s="39" t="s">
        <v>575</v>
      </c>
      <c r="I179" s="34" t="s">
        <v>286</v>
      </c>
      <c r="J179" s="29">
        <v>37</v>
      </c>
      <c r="K179" s="30"/>
      <c r="L179" s="30"/>
      <c r="M179" s="30"/>
      <c r="N179" s="23">
        <f t="shared" si="0"/>
        <v>37</v>
      </c>
      <c r="O179" s="24">
        <f t="shared" si="27"/>
        <v>37</v>
      </c>
      <c r="P179" s="31">
        <v>0</v>
      </c>
      <c r="Q179" s="31"/>
      <c r="R179" s="32">
        <v>42128</v>
      </c>
      <c r="S179" s="32">
        <v>42216</v>
      </c>
      <c r="T179" s="33"/>
      <c r="U179" s="25" t="s">
        <v>26</v>
      </c>
      <c r="V179" s="25"/>
      <c r="W179" s="25" t="s">
        <v>201</v>
      </c>
      <c r="X179" s="25" t="s">
        <v>47</v>
      </c>
      <c r="Y179" s="10"/>
      <c r="Z179" s="11"/>
      <c r="AA179" s="11"/>
      <c r="AB179" s="11">
        <v>42156</v>
      </c>
      <c r="AC179" s="12"/>
    </row>
    <row r="180" spans="1:29" x14ac:dyDescent="0.25">
      <c r="A180" s="41">
        <v>42255</v>
      </c>
      <c r="B180" s="14" t="s">
        <v>221</v>
      </c>
      <c r="C180" s="25" t="s">
        <v>685</v>
      </c>
      <c r="D180" s="25" t="s">
        <v>15</v>
      </c>
      <c r="E180" s="25" t="s">
        <v>658</v>
      </c>
      <c r="F180" s="27" t="s">
        <v>46</v>
      </c>
      <c r="G180" s="28">
        <v>0.4</v>
      </c>
      <c r="H180" s="39" t="s">
        <v>575</v>
      </c>
      <c r="I180" s="34" t="s">
        <v>286</v>
      </c>
      <c r="J180" s="29">
        <v>30</v>
      </c>
      <c r="K180" s="47"/>
      <c r="L180" s="47"/>
      <c r="M180" s="47"/>
      <c r="N180" s="23">
        <f t="shared" si="0"/>
        <v>30</v>
      </c>
      <c r="O180" s="23">
        <f t="shared" si="27"/>
        <v>12</v>
      </c>
      <c r="P180" s="31">
        <v>0</v>
      </c>
      <c r="Q180" s="49"/>
      <c r="R180" s="32">
        <v>42128</v>
      </c>
      <c r="S180" s="32">
        <v>42216</v>
      </c>
      <c r="T180" s="72"/>
      <c r="U180" s="25" t="s">
        <v>26</v>
      </c>
      <c r="V180" s="72"/>
      <c r="W180" s="25" t="s">
        <v>201</v>
      </c>
      <c r="X180" s="15" t="s">
        <v>47</v>
      </c>
      <c r="Y180" s="51">
        <v>42255</v>
      </c>
      <c r="Z180" s="43">
        <v>42251</v>
      </c>
      <c r="AA180" s="43"/>
      <c r="AB180" s="52">
        <v>42156</v>
      </c>
      <c r="AC180" s="44"/>
    </row>
    <row r="181" spans="1:29" x14ac:dyDescent="0.25">
      <c r="A181" s="13">
        <v>42212</v>
      </c>
      <c r="B181" s="14" t="s">
        <v>221</v>
      </c>
      <c r="C181" s="25" t="s">
        <v>686</v>
      </c>
      <c r="D181" s="25" t="s">
        <v>15</v>
      </c>
      <c r="E181" s="25" t="s">
        <v>658</v>
      </c>
      <c r="F181" s="27" t="s">
        <v>23</v>
      </c>
      <c r="G181" s="28">
        <v>1</v>
      </c>
      <c r="H181" s="39" t="s">
        <v>575</v>
      </c>
      <c r="I181" s="34" t="s">
        <v>286</v>
      </c>
      <c r="J181" s="29">
        <v>32</v>
      </c>
      <c r="K181" s="30"/>
      <c r="L181" s="30"/>
      <c r="M181" s="30"/>
      <c r="N181" s="23">
        <f t="shared" si="0"/>
        <v>32</v>
      </c>
      <c r="O181" s="24">
        <f>IF(F181&lt;"5",G181*J181,0)</f>
        <v>32</v>
      </c>
      <c r="P181" s="31">
        <v>0</v>
      </c>
      <c r="Q181" s="31"/>
      <c r="R181" s="32">
        <v>42156</v>
      </c>
      <c r="S181" s="32">
        <v>42185</v>
      </c>
      <c r="T181" s="33"/>
      <c r="U181" s="25" t="s">
        <v>26</v>
      </c>
      <c r="V181" s="25"/>
      <c r="W181" s="25" t="s">
        <v>201</v>
      </c>
      <c r="X181" s="25" t="s">
        <v>47</v>
      </c>
      <c r="Y181" s="10"/>
      <c r="Z181" s="11">
        <v>42135</v>
      </c>
      <c r="AA181" s="11"/>
      <c r="AB181" s="11">
        <v>42153</v>
      </c>
      <c r="AC181" s="12"/>
    </row>
    <row r="182" spans="1:29" x14ac:dyDescent="0.25">
      <c r="A182" s="13">
        <v>42212</v>
      </c>
      <c r="B182" s="14" t="s">
        <v>221</v>
      </c>
      <c r="C182" s="25" t="s">
        <v>505</v>
      </c>
      <c r="D182" s="25" t="s">
        <v>15</v>
      </c>
      <c r="E182" s="25" t="s">
        <v>658</v>
      </c>
      <c r="F182" s="27" t="s">
        <v>23</v>
      </c>
      <c r="G182" s="28">
        <v>1</v>
      </c>
      <c r="H182" s="39" t="s">
        <v>575</v>
      </c>
      <c r="I182" s="34" t="s">
        <v>286</v>
      </c>
      <c r="J182" s="29">
        <v>35</v>
      </c>
      <c r="K182" s="30"/>
      <c r="L182" s="30"/>
      <c r="M182" s="30"/>
      <c r="N182" s="23">
        <f t="shared" si="0"/>
        <v>35</v>
      </c>
      <c r="O182" s="24">
        <f t="shared" ref="O182:O183" si="28">IF(F182&lt;"5",J182*G182,0)</f>
        <v>35</v>
      </c>
      <c r="P182" s="31">
        <v>0</v>
      </c>
      <c r="Q182" s="31"/>
      <c r="R182" s="32">
        <v>42128</v>
      </c>
      <c r="S182" s="32">
        <v>42185</v>
      </c>
      <c r="T182" s="33"/>
      <c r="U182" s="25" t="s">
        <v>26</v>
      </c>
      <c r="V182" s="25"/>
      <c r="W182" s="25" t="s">
        <v>201</v>
      </c>
      <c r="X182" s="25" t="s">
        <v>47</v>
      </c>
      <c r="Y182" s="10"/>
      <c r="Z182" s="11">
        <v>42072</v>
      </c>
      <c r="AA182" s="11">
        <v>42072</v>
      </c>
      <c r="AB182" s="11">
        <v>42153</v>
      </c>
      <c r="AC182" s="12"/>
    </row>
    <row r="183" spans="1:29" x14ac:dyDescent="0.25">
      <c r="A183" s="13">
        <v>42212</v>
      </c>
      <c r="B183" s="14" t="s">
        <v>221</v>
      </c>
      <c r="C183" s="25" t="s">
        <v>504</v>
      </c>
      <c r="D183" s="25" t="s">
        <v>15</v>
      </c>
      <c r="E183" s="25" t="s">
        <v>658</v>
      </c>
      <c r="F183" s="27" t="s">
        <v>23</v>
      </c>
      <c r="G183" s="28">
        <v>1</v>
      </c>
      <c r="H183" s="39" t="s">
        <v>576</v>
      </c>
      <c r="I183" s="34" t="s">
        <v>286</v>
      </c>
      <c r="J183" s="29">
        <v>70</v>
      </c>
      <c r="K183" s="30"/>
      <c r="L183" s="30"/>
      <c r="M183" s="30"/>
      <c r="N183" s="23">
        <v>70</v>
      </c>
      <c r="O183" s="24">
        <f t="shared" si="28"/>
        <v>70</v>
      </c>
      <c r="P183" s="31"/>
      <c r="Q183" s="31"/>
      <c r="R183" s="32">
        <v>42128</v>
      </c>
      <c r="S183" s="32">
        <v>42185</v>
      </c>
      <c r="T183" s="33"/>
      <c r="U183" s="25" t="s">
        <v>18</v>
      </c>
      <c r="V183" s="25" t="s">
        <v>21</v>
      </c>
      <c r="W183" s="25" t="s">
        <v>201</v>
      </c>
      <c r="X183" s="25" t="s">
        <v>193</v>
      </c>
      <c r="Y183" s="10"/>
      <c r="Z183" s="11"/>
      <c r="AA183" s="11"/>
      <c r="AB183" s="11">
        <v>42135</v>
      </c>
      <c r="AC183" s="12"/>
    </row>
    <row r="184" spans="1:29" x14ac:dyDescent="0.25">
      <c r="A184" s="13">
        <v>42209</v>
      </c>
      <c r="B184" s="14" t="s">
        <v>221</v>
      </c>
      <c r="C184" s="25" t="s">
        <v>460</v>
      </c>
      <c r="D184" s="25" t="s">
        <v>15</v>
      </c>
      <c r="E184" s="25" t="s">
        <v>656</v>
      </c>
      <c r="F184" s="27" t="s">
        <v>23</v>
      </c>
      <c r="G184" s="28">
        <v>1</v>
      </c>
      <c r="H184" s="39" t="s">
        <v>575</v>
      </c>
      <c r="I184" s="34" t="s">
        <v>176</v>
      </c>
      <c r="J184" s="29">
        <v>10</v>
      </c>
      <c r="K184" s="30">
        <v>50</v>
      </c>
      <c r="L184" s="30"/>
      <c r="M184" s="30">
        <v>16</v>
      </c>
      <c r="N184" s="23">
        <f t="shared" ref="N184:N211" si="29">SUM(J184:M184)</f>
        <v>76</v>
      </c>
      <c r="O184" s="24">
        <f>IF(F184&lt;"5",G184*J184,0)</f>
        <v>10</v>
      </c>
      <c r="P184" s="31">
        <v>66</v>
      </c>
      <c r="Q184" s="31"/>
      <c r="R184" s="32">
        <v>42156</v>
      </c>
      <c r="S184" s="32">
        <v>42308</v>
      </c>
      <c r="T184" s="33"/>
      <c r="U184" s="25" t="s">
        <v>26</v>
      </c>
      <c r="V184" s="25"/>
      <c r="W184" s="25" t="s">
        <v>201</v>
      </c>
      <c r="X184" s="25" t="s">
        <v>193</v>
      </c>
      <c r="Y184" s="10"/>
      <c r="Z184" s="11"/>
      <c r="AA184" s="11">
        <v>42121</v>
      </c>
      <c r="AB184" s="11">
        <v>42129</v>
      </c>
      <c r="AC184" s="12"/>
    </row>
    <row r="185" spans="1:29" x14ac:dyDescent="0.25">
      <c r="A185" s="13">
        <v>42257</v>
      </c>
      <c r="B185" s="14" t="s">
        <v>221</v>
      </c>
      <c r="C185" s="25" t="s">
        <v>413</v>
      </c>
      <c r="D185" s="25" t="s">
        <v>15</v>
      </c>
      <c r="E185" s="25" t="s">
        <v>658</v>
      </c>
      <c r="F185" s="27" t="s">
        <v>23</v>
      </c>
      <c r="G185" s="28">
        <v>1</v>
      </c>
      <c r="H185" s="39" t="s">
        <v>575</v>
      </c>
      <c r="I185" s="34" t="s">
        <v>286</v>
      </c>
      <c r="J185" s="29"/>
      <c r="K185" s="30">
        <v>57</v>
      </c>
      <c r="L185" s="30"/>
      <c r="M185" s="30">
        <v>8</v>
      </c>
      <c r="N185" s="23">
        <f t="shared" si="29"/>
        <v>65</v>
      </c>
      <c r="O185" s="24">
        <f>IF(F185&lt;"5",J185*G185,0)</f>
        <v>0</v>
      </c>
      <c r="P185" s="31">
        <v>0</v>
      </c>
      <c r="Q185" s="31"/>
      <c r="R185" s="32">
        <v>42128</v>
      </c>
      <c r="S185" s="32">
        <v>42216</v>
      </c>
      <c r="T185" s="33"/>
      <c r="U185" s="25" t="s">
        <v>21</v>
      </c>
      <c r="V185" s="25"/>
      <c r="W185" s="25" t="s">
        <v>201</v>
      </c>
      <c r="X185" s="25" t="s">
        <v>47</v>
      </c>
      <c r="Y185" s="10"/>
      <c r="Z185" s="11"/>
      <c r="AA185" s="11"/>
      <c r="AB185" s="11">
        <v>42093</v>
      </c>
      <c r="AC185" s="12"/>
    </row>
    <row r="186" spans="1:29" x14ac:dyDescent="0.25">
      <c r="A186" s="13">
        <v>42212</v>
      </c>
      <c r="B186" s="14" t="s">
        <v>221</v>
      </c>
      <c r="C186" s="25" t="s">
        <v>389</v>
      </c>
      <c r="D186" s="25" t="s">
        <v>15</v>
      </c>
      <c r="E186" s="25" t="s">
        <v>658</v>
      </c>
      <c r="F186" s="27" t="s">
        <v>23</v>
      </c>
      <c r="G186" s="28">
        <v>1</v>
      </c>
      <c r="H186" s="39" t="s">
        <v>576</v>
      </c>
      <c r="I186" s="34" t="s">
        <v>286</v>
      </c>
      <c r="J186" s="29">
        <v>46</v>
      </c>
      <c r="K186" s="30"/>
      <c r="L186" s="30"/>
      <c r="M186" s="30"/>
      <c r="N186" s="23">
        <f t="shared" si="29"/>
        <v>46</v>
      </c>
      <c r="O186" s="24">
        <f t="shared" ref="O186:O187" si="30">IF(F186&lt;"5",G186*J186,0)</f>
        <v>46</v>
      </c>
      <c r="P186" s="31">
        <v>0</v>
      </c>
      <c r="Q186" s="31"/>
      <c r="R186" s="32">
        <v>42128</v>
      </c>
      <c r="S186" s="32">
        <v>42185</v>
      </c>
      <c r="T186" s="33"/>
      <c r="U186" s="25" t="s">
        <v>21</v>
      </c>
      <c r="V186" s="25"/>
      <c r="W186" s="25" t="s">
        <v>201</v>
      </c>
      <c r="X186" s="25" t="s">
        <v>47</v>
      </c>
      <c r="Y186" s="10"/>
      <c r="Z186" s="11">
        <v>42072</v>
      </c>
      <c r="AA186" s="11"/>
      <c r="AB186" s="11">
        <v>42093</v>
      </c>
      <c r="AC186" s="12"/>
    </row>
    <row r="187" spans="1:29" x14ac:dyDescent="0.25">
      <c r="A187" s="13">
        <v>42209</v>
      </c>
      <c r="B187" s="14" t="s">
        <v>221</v>
      </c>
      <c r="C187" s="25" t="s">
        <v>388</v>
      </c>
      <c r="D187" s="25" t="s">
        <v>15</v>
      </c>
      <c r="E187" s="25" t="s">
        <v>656</v>
      </c>
      <c r="F187" s="27" t="s">
        <v>23</v>
      </c>
      <c r="G187" s="28">
        <v>1</v>
      </c>
      <c r="H187" s="39" t="s">
        <v>575</v>
      </c>
      <c r="I187" s="34" t="s">
        <v>176</v>
      </c>
      <c r="J187" s="29"/>
      <c r="K187" s="30"/>
      <c r="L187" s="30">
        <v>45</v>
      </c>
      <c r="M187" s="30">
        <v>6</v>
      </c>
      <c r="N187" s="23">
        <f t="shared" si="29"/>
        <v>51</v>
      </c>
      <c r="O187" s="24">
        <f t="shared" si="30"/>
        <v>0</v>
      </c>
      <c r="P187" s="31">
        <v>0</v>
      </c>
      <c r="Q187" s="31"/>
      <c r="R187" s="32">
        <v>42095</v>
      </c>
      <c r="S187" s="32">
        <v>42154</v>
      </c>
      <c r="T187" s="33"/>
      <c r="U187" s="25" t="s">
        <v>26</v>
      </c>
      <c r="V187" s="25"/>
      <c r="W187" s="25" t="s">
        <v>201</v>
      </c>
      <c r="X187" s="25" t="s">
        <v>47</v>
      </c>
      <c r="Y187" s="10"/>
      <c r="Z187" s="11">
        <v>42072</v>
      </c>
      <c r="AA187" s="11"/>
      <c r="AB187" s="11">
        <v>42093</v>
      </c>
      <c r="AC187" s="12"/>
    </row>
    <row r="188" spans="1:29" x14ac:dyDescent="0.25">
      <c r="A188" s="13">
        <v>42257</v>
      </c>
      <c r="B188" s="14" t="s">
        <v>221</v>
      </c>
      <c r="C188" s="25" t="s">
        <v>687</v>
      </c>
      <c r="D188" s="25" t="s">
        <v>15</v>
      </c>
      <c r="E188" s="25" t="s">
        <v>17</v>
      </c>
      <c r="F188" s="27" t="s">
        <v>23</v>
      </c>
      <c r="G188" s="28">
        <v>1</v>
      </c>
      <c r="H188" s="39" t="s">
        <v>576</v>
      </c>
      <c r="I188" s="25" t="s">
        <v>688</v>
      </c>
      <c r="J188" s="69">
        <v>70</v>
      </c>
      <c r="K188" s="67">
        <v>83</v>
      </c>
      <c r="L188" s="67"/>
      <c r="M188" s="67">
        <v>34</v>
      </c>
      <c r="N188" s="23">
        <f t="shared" si="29"/>
        <v>187</v>
      </c>
      <c r="O188" s="24">
        <f t="shared" ref="O188:O190" si="31">IF(F188&lt;"5",J188*G188,0)</f>
        <v>70</v>
      </c>
      <c r="P188" s="31"/>
      <c r="Q188" s="31"/>
      <c r="R188" s="32">
        <v>42233</v>
      </c>
      <c r="S188" s="32">
        <v>42369</v>
      </c>
      <c r="T188" s="33"/>
      <c r="U188" s="25" t="s">
        <v>21</v>
      </c>
      <c r="V188" s="25" t="s">
        <v>26</v>
      </c>
      <c r="W188" s="25" t="s">
        <v>201</v>
      </c>
      <c r="X188" s="25" t="s">
        <v>47</v>
      </c>
      <c r="Y188" s="10"/>
      <c r="Z188" s="11"/>
      <c r="AA188" s="11">
        <v>42200</v>
      </c>
      <c r="AB188" s="16">
        <v>42255</v>
      </c>
      <c r="AC188" s="18"/>
    </row>
    <row r="189" spans="1:29" x14ac:dyDescent="0.25">
      <c r="A189" s="41">
        <v>42255</v>
      </c>
      <c r="B189" s="14" t="s">
        <v>221</v>
      </c>
      <c r="C189" s="25" t="s">
        <v>689</v>
      </c>
      <c r="D189" s="25" t="s">
        <v>15</v>
      </c>
      <c r="E189" s="25" t="s">
        <v>17</v>
      </c>
      <c r="F189" s="27" t="s">
        <v>23</v>
      </c>
      <c r="G189" s="28">
        <v>1</v>
      </c>
      <c r="H189" s="39" t="s">
        <v>575</v>
      </c>
      <c r="I189" s="34" t="s">
        <v>286</v>
      </c>
      <c r="J189" s="29">
        <v>12</v>
      </c>
      <c r="K189" s="30"/>
      <c r="L189" s="47"/>
      <c r="M189" s="30"/>
      <c r="N189" s="23">
        <f t="shared" si="29"/>
        <v>12</v>
      </c>
      <c r="O189" s="23">
        <f t="shared" si="31"/>
        <v>12</v>
      </c>
      <c r="P189" s="49"/>
      <c r="Q189" s="49"/>
      <c r="R189" s="32">
        <v>42233</v>
      </c>
      <c r="S189" s="32">
        <v>42369</v>
      </c>
      <c r="T189" s="72"/>
      <c r="U189" s="25" t="s">
        <v>21</v>
      </c>
      <c r="V189" s="25" t="s">
        <v>26</v>
      </c>
      <c r="W189" s="25" t="s">
        <v>201</v>
      </c>
      <c r="X189" s="15" t="s">
        <v>47</v>
      </c>
      <c r="Y189" s="50"/>
      <c r="Z189" s="51">
        <v>42251</v>
      </c>
      <c r="AA189" s="52">
        <v>42200</v>
      </c>
      <c r="AB189" s="51">
        <v>42251</v>
      </c>
      <c r="AC189" s="44"/>
    </row>
    <row r="190" spans="1:29" x14ac:dyDescent="0.25">
      <c r="A190" s="41">
        <v>42255</v>
      </c>
      <c r="B190" s="14" t="s">
        <v>221</v>
      </c>
      <c r="C190" s="25" t="s">
        <v>690</v>
      </c>
      <c r="D190" s="25" t="s">
        <v>15</v>
      </c>
      <c r="E190" s="25" t="s">
        <v>17</v>
      </c>
      <c r="F190" s="27" t="s">
        <v>579</v>
      </c>
      <c r="G190" s="28">
        <v>0.6</v>
      </c>
      <c r="H190" s="39" t="s">
        <v>575</v>
      </c>
      <c r="I190" s="34" t="s">
        <v>286</v>
      </c>
      <c r="J190" s="29">
        <v>12</v>
      </c>
      <c r="K190" s="30"/>
      <c r="L190" s="47"/>
      <c r="M190" s="30"/>
      <c r="N190" s="23">
        <f t="shared" si="29"/>
        <v>12</v>
      </c>
      <c r="O190" s="23">
        <f t="shared" si="31"/>
        <v>7.1999999999999993</v>
      </c>
      <c r="P190" s="49"/>
      <c r="Q190" s="49"/>
      <c r="R190" s="32">
        <v>42233</v>
      </c>
      <c r="S190" s="32">
        <v>42369</v>
      </c>
      <c r="T190" s="72"/>
      <c r="U190" s="25" t="s">
        <v>21</v>
      </c>
      <c r="V190" s="25" t="s">
        <v>26</v>
      </c>
      <c r="W190" s="25" t="s">
        <v>201</v>
      </c>
      <c r="X190" s="15" t="s">
        <v>47</v>
      </c>
      <c r="Y190" s="50"/>
      <c r="Z190" s="51">
        <v>42251</v>
      </c>
      <c r="AA190" s="52">
        <v>42200</v>
      </c>
      <c r="AB190" s="43">
        <v>42251</v>
      </c>
      <c r="AC190" s="44"/>
    </row>
    <row r="191" spans="1:29" x14ac:dyDescent="0.25">
      <c r="A191" s="13">
        <v>42212</v>
      </c>
      <c r="B191" s="14" t="s">
        <v>221</v>
      </c>
      <c r="C191" s="25" t="s">
        <v>503</v>
      </c>
      <c r="D191" s="25" t="s">
        <v>15</v>
      </c>
      <c r="E191" s="25" t="s">
        <v>658</v>
      </c>
      <c r="F191" s="27" t="s">
        <v>578</v>
      </c>
      <c r="G191" s="28">
        <v>0.8</v>
      </c>
      <c r="H191" s="39" t="s">
        <v>576</v>
      </c>
      <c r="I191" s="34" t="s">
        <v>286</v>
      </c>
      <c r="J191" s="29">
        <v>7</v>
      </c>
      <c r="K191" s="30"/>
      <c r="L191" s="30">
        <v>43</v>
      </c>
      <c r="M191" s="30">
        <v>4</v>
      </c>
      <c r="N191" s="23">
        <f t="shared" si="29"/>
        <v>54</v>
      </c>
      <c r="O191" s="24">
        <f t="shared" ref="O191:O193" si="32">IF(F191&lt;"5",G191*J191,0)</f>
        <v>5.6000000000000005</v>
      </c>
      <c r="P191" s="31">
        <v>0</v>
      </c>
      <c r="Q191" s="31"/>
      <c r="R191" s="32">
        <v>42153</v>
      </c>
      <c r="S191" s="32">
        <v>42160</v>
      </c>
      <c r="T191" s="33"/>
      <c r="U191" s="25" t="s">
        <v>26</v>
      </c>
      <c r="V191" s="25"/>
      <c r="W191" s="25" t="s">
        <v>201</v>
      </c>
      <c r="X191" s="25" t="s">
        <v>47</v>
      </c>
      <c r="Y191" s="10"/>
      <c r="Z191" s="11">
        <v>42135</v>
      </c>
      <c r="AA191" s="11">
        <v>42178</v>
      </c>
      <c r="AB191" s="11">
        <v>42153</v>
      </c>
      <c r="AC191" s="12"/>
    </row>
    <row r="192" spans="1:29" x14ac:dyDescent="0.25">
      <c r="A192" s="13">
        <v>42209</v>
      </c>
      <c r="B192" s="14" t="s">
        <v>221</v>
      </c>
      <c r="C192" s="25" t="s">
        <v>459</v>
      </c>
      <c r="D192" s="25" t="s">
        <v>15</v>
      </c>
      <c r="E192" s="25" t="s">
        <v>17</v>
      </c>
      <c r="F192" s="27" t="s">
        <v>577</v>
      </c>
      <c r="G192" s="28">
        <v>0</v>
      </c>
      <c r="H192" s="39" t="s">
        <v>575</v>
      </c>
      <c r="I192" s="34" t="s">
        <v>176</v>
      </c>
      <c r="J192" s="29">
        <v>111</v>
      </c>
      <c r="K192" s="30"/>
      <c r="L192" s="30"/>
      <c r="M192" s="30"/>
      <c r="N192" s="23">
        <f t="shared" si="29"/>
        <v>111</v>
      </c>
      <c r="O192" s="24">
        <f t="shared" si="32"/>
        <v>0</v>
      </c>
      <c r="P192" s="31">
        <v>66</v>
      </c>
      <c r="Q192" s="31"/>
      <c r="R192" s="32">
        <v>42156</v>
      </c>
      <c r="S192" s="32">
        <v>42308</v>
      </c>
      <c r="T192" s="33"/>
      <c r="U192" s="25" t="s">
        <v>26</v>
      </c>
      <c r="V192" s="25"/>
      <c r="W192" s="25" t="s">
        <v>201</v>
      </c>
      <c r="X192" s="25" t="s">
        <v>193</v>
      </c>
      <c r="Y192" s="10"/>
      <c r="Z192" s="11"/>
      <c r="AA192" s="11">
        <v>42121</v>
      </c>
      <c r="AB192" s="11">
        <v>42129</v>
      </c>
      <c r="AC192" s="12">
        <v>42191</v>
      </c>
    </row>
    <row r="193" spans="1:29" x14ac:dyDescent="0.25">
      <c r="A193" s="13">
        <v>42212</v>
      </c>
      <c r="B193" s="14" t="s">
        <v>221</v>
      </c>
      <c r="C193" s="25" t="s">
        <v>502</v>
      </c>
      <c r="D193" s="25" t="s">
        <v>15</v>
      </c>
      <c r="E193" s="25" t="s">
        <v>658</v>
      </c>
      <c r="F193" s="27" t="s">
        <v>23</v>
      </c>
      <c r="G193" s="28">
        <v>1</v>
      </c>
      <c r="H193" s="39" t="s">
        <v>575</v>
      </c>
      <c r="I193" s="34" t="s">
        <v>286</v>
      </c>
      <c r="J193" s="29">
        <v>40</v>
      </c>
      <c r="K193" s="30"/>
      <c r="L193" s="30"/>
      <c r="M193" s="30"/>
      <c r="N193" s="23">
        <f t="shared" si="29"/>
        <v>40</v>
      </c>
      <c r="O193" s="24">
        <f t="shared" si="32"/>
        <v>40</v>
      </c>
      <c r="P193" s="31">
        <v>0</v>
      </c>
      <c r="Q193" s="31"/>
      <c r="R193" s="32">
        <v>42065</v>
      </c>
      <c r="S193" s="32">
        <v>42124</v>
      </c>
      <c r="T193" s="33"/>
      <c r="U193" s="25" t="s">
        <v>26</v>
      </c>
      <c r="V193" s="25"/>
      <c r="W193" s="25" t="s">
        <v>201</v>
      </c>
      <c r="X193" s="25" t="s">
        <v>47</v>
      </c>
      <c r="Y193" s="10"/>
      <c r="Z193" s="11">
        <v>42050</v>
      </c>
      <c r="AA193" s="11"/>
      <c r="AB193" s="11">
        <v>42052</v>
      </c>
      <c r="AC193" s="12"/>
    </row>
    <row r="194" spans="1:29" x14ac:dyDescent="0.25">
      <c r="A194" s="13">
        <v>42212</v>
      </c>
      <c r="B194" s="14" t="s">
        <v>221</v>
      </c>
      <c r="C194" s="25" t="s">
        <v>345</v>
      </c>
      <c r="D194" s="25" t="s">
        <v>15</v>
      </c>
      <c r="E194" s="25" t="s">
        <v>17</v>
      </c>
      <c r="F194" s="27" t="s">
        <v>577</v>
      </c>
      <c r="G194" s="28">
        <v>0</v>
      </c>
      <c r="H194" s="39" t="s">
        <v>575</v>
      </c>
      <c r="I194" s="34" t="s">
        <v>286</v>
      </c>
      <c r="J194" s="29">
        <v>30</v>
      </c>
      <c r="K194" s="30"/>
      <c r="L194" s="30"/>
      <c r="M194" s="30"/>
      <c r="N194" s="23">
        <f t="shared" si="29"/>
        <v>30</v>
      </c>
      <c r="O194" s="24">
        <f>IF(F194&lt;"5",J194*G194,0)</f>
        <v>0</v>
      </c>
      <c r="P194" s="31">
        <v>0</v>
      </c>
      <c r="Q194" s="31"/>
      <c r="R194" s="32">
        <v>42037</v>
      </c>
      <c r="S194" s="32">
        <v>42124</v>
      </c>
      <c r="T194" s="33"/>
      <c r="U194" s="25" t="s">
        <v>21</v>
      </c>
      <c r="V194" s="25"/>
      <c r="W194" s="25" t="s">
        <v>201</v>
      </c>
      <c r="X194" s="25" t="s">
        <v>47</v>
      </c>
      <c r="Y194" s="10"/>
      <c r="Z194" s="11"/>
      <c r="AA194" s="11"/>
      <c r="AB194" s="11">
        <v>42060</v>
      </c>
      <c r="AC194" s="12">
        <v>42093</v>
      </c>
    </row>
    <row r="195" spans="1:29" x14ac:dyDescent="0.25">
      <c r="A195" s="13">
        <v>42212</v>
      </c>
      <c r="B195" s="14" t="s">
        <v>221</v>
      </c>
      <c r="C195" s="25" t="s">
        <v>344</v>
      </c>
      <c r="D195" s="25" t="s">
        <v>15</v>
      </c>
      <c r="E195" s="25" t="s">
        <v>17</v>
      </c>
      <c r="F195" s="27" t="s">
        <v>23</v>
      </c>
      <c r="G195" s="28">
        <v>1</v>
      </c>
      <c r="H195" s="39" t="s">
        <v>576</v>
      </c>
      <c r="I195" s="34" t="s">
        <v>286</v>
      </c>
      <c r="J195" s="29">
        <v>35</v>
      </c>
      <c r="K195" s="30"/>
      <c r="L195" s="30"/>
      <c r="M195" s="30"/>
      <c r="N195" s="23">
        <f t="shared" si="29"/>
        <v>35</v>
      </c>
      <c r="O195" s="24">
        <f t="shared" ref="O195:O197" si="33">IF(F195&lt;"5",G195*J195,0)</f>
        <v>35</v>
      </c>
      <c r="P195" s="31">
        <v>0</v>
      </c>
      <c r="Q195" s="31"/>
      <c r="R195" s="32">
        <v>42005</v>
      </c>
      <c r="S195" s="32">
        <v>42034</v>
      </c>
      <c r="T195" s="33"/>
      <c r="U195" s="25" t="s">
        <v>21</v>
      </c>
      <c r="V195" s="25"/>
      <c r="W195" s="25" t="s">
        <v>201</v>
      </c>
      <c r="X195" s="25" t="s">
        <v>47</v>
      </c>
      <c r="Y195" s="10"/>
      <c r="Z195" s="11"/>
      <c r="AA195" s="11">
        <v>42014</v>
      </c>
      <c r="AB195" s="11">
        <v>42044</v>
      </c>
      <c r="AC195" s="12">
        <v>42044</v>
      </c>
    </row>
    <row r="196" spans="1:29" x14ac:dyDescent="0.25">
      <c r="A196" s="13">
        <v>42212</v>
      </c>
      <c r="B196" s="14" t="s">
        <v>221</v>
      </c>
      <c r="C196" s="25" t="s">
        <v>111</v>
      </c>
      <c r="D196" s="25" t="s">
        <v>15</v>
      </c>
      <c r="E196" s="25" t="s">
        <v>656</v>
      </c>
      <c r="F196" s="27" t="s">
        <v>24</v>
      </c>
      <c r="G196" s="28">
        <v>0</v>
      </c>
      <c r="H196" s="39" t="s">
        <v>576</v>
      </c>
      <c r="I196" s="34" t="s">
        <v>286</v>
      </c>
      <c r="J196" s="29"/>
      <c r="K196" s="30"/>
      <c r="L196" s="30"/>
      <c r="M196" s="30"/>
      <c r="N196" s="23">
        <f t="shared" si="29"/>
        <v>0</v>
      </c>
      <c r="O196" s="24">
        <f t="shared" si="33"/>
        <v>0</v>
      </c>
      <c r="P196" s="31">
        <v>241</v>
      </c>
      <c r="Q196" s="31"/>
      <c r="R196" s="32">
        <v>41944</v>
      </c>
      <c r="S196" s="32">
        <v>42004</v>
      </c>
      <c r="T196" s="33"/>
      <c r="U196" s="25" t="s">
        <v>21</v>
      </c>
      <c r="V196" s="25" t="s">
        <v>21</v>
      </c>
      <c r="W196" s="25" t="s">
        <v>201</v>
      </c>
      <c r="X196" s="25" t="s">
        <v>47</v>
      </c>
      <c r="Y196" s="10"/>
      <c r="Z196" s="11"/>
      <c r="AA196" s="11"/>
      <c r="AB196" s="11">
        <v>41932</v>
      </c>
      <c r="AC196" s="12">
        <v>42043</v>
      </c>
    </row>
    <row r="197" spans="1:29" x14ac:dyDescent="0.25">
      <c r="A197" s="13">
        <v>42212</v>
      </c>
      <c r="B197" s="14" t="s">
        <v>221</v>
      </c>
      <c r="C197" s="25" t="s">
        <v>500</v>
      </c>
      <c r="D197" s="25" t="s">
        <v>15</v>
      </c>
      <c r="E197" s="25" t="s">
        <v>658</v>
      </c>
      <c r="F197" s="27" t="s">
        <v>23</v>
      </c>
      <c r="G197" s="28">
        <v>1</v>
      </c>
      <c r="H197" s="39" t="s">
        <v>576</v>
      </c>
      <c r="I197" s="34" t="s">
        <v>286</v>
      </c>
      <c r="J197" s="29">
        <v>6</v>
      </c>
      <c r="K197" s="30"/>
      <c r="L197" s="30">
        <v>59</v>
      </c>
      <c r="M197" s="30">
        <v>8</v>
      </c>
      <c r="N197" s="23">
        <f t="shared" si="29"/>
        <v>73</v>
      </c>
      <c r="O197" s="24">
        <f t="shared" si="33"/>
        <v>6</v>
      </c>
      <c r="P197" s="31">
        <v>0</v>
      </c>
      <c r="Q197" s="31"/>
      <c r="R197" s="32">
        <v>42037</v>
      </c>
      <c r="S197" s="32">
        <v>42124</v>
      </c>
      <c r="T197" s="33"/>
      <c r="U197" s="25" t="s">
        <v>21</v>
      </c>
      <c r="V197" s="25" t="s">
        <v>26</v>
      </c>
      <c r="W197" s="25" t="s">
        <v>201</v>
      </c>
      <c r="X197" s="25" t="s">
        <v>47</v>
      </c>
      <c r="Y197" s="10"/>
      <c r="Z197" s="11"/>
      <c r="AA197" s="11"/>
      <c r="AB197" s="11">
        <v>42044</v>
      </c>
      <c r="AC197" s="12"/>
    </row>
    <row r="198" spans="1:29" x14ac:dyDescent="0.25">
      <c r="A198" s="13">
        <v>42255</v>
      </c>
      <c r="B198" s="14" t="s">
        <v>221</v>
      </c>
      <c r="C198" s="25" t="s">
        <v>533</v>
      </c>
      <c r="D198" s="25" t="s">
        <v>15</v>
      </c>
      <c r="E198" s="25" t="s">
        <v>17</v>
      </c>
      <c r="F198" s="27" t="s">
        <v>218</v>
      </c>
      <c r="G198" s="28">
        <v>0</v>
      </c>
      <c r="H198" s="39"/>
      <c r="I198" s="34"/>
      <c r="J198" s="29">
        <v>120</v>
      </c>
      <c r="K198" s="30">
        <v>60</v>
      </c>
      <c r="L198" s="30"/>
      <c r="M198" s="30"/>
      <c r="N198" s="23">
        <f t="shared" si="29"/>
        <v>180</v>
      </c>
      <c r="O198" s="24">
        <f>IF(F198&lt;"5",J198*G198,0)</f>
        <v>0</v>
      </c>
      <c r="P198" s="31">
        <v>0</v>
      </c>
      <c r="Q198" s="31"/>
      <c r="R198" s="32">
        <v>42005</v>
      </c>
      <c r="S198" s="32">
        <v>42005</v>
      </c>
      <c r="T198" s="33"/>
      <c r="U198" s="25" t="s">
        <v>21</v>
      </c>
      <c r="V198" s="25" t="s">
        <v>21</v>
      </c>
      <c r="W198" s="25" t="s">
        <v>201</v>
      </c>
      <c r="X198" s="25" t="s">
        <v>47</v>
      </c>
      <c r="Y198" s="10"/>
      <c r="Z198" s="11">
        <v>42179</v>
      </c>
      <c r="AA198" s="11"/>
      <c r="AB198" s="11"/>
      <c r="AC198" s="21">
        <v>42255</v>
      </c>
    </row>
    <row r="199" spans="1:29" x14ac:dyDescent="0.25">
      <c r="A199" s="13">
        <v>42212</v>
      </c>
      <c r="B199" s="14" t="s">
        <v>221</v>
      </c>
      <c r="C199" s="25" t="s">
        <v>538</v>
      </c>
      <c r="D199" s="25" t="s">
        <v>15</v>
      </c>
      <c r="E199" s="25" t="s">
        <v>656</v>
      </c>
      <c r="F199" s="27" t="s">
        <v>218</v>
      </c>
      <c r="G199" s="28">
        <v>0</v>
      </c>
      <c r="H199" s="39" t="s">
        <v>575</v>
      </c>
      <c r="I199" s="34" t="s">
        <v>286</v>
      </c>
      <c r="J199" s="29">
        <v>46</v>
      </c>
      <c r="K199" s="30"/>
      <c r="L199" s="30"/>
      <c r="M199" s="30"/>
      <c r="N199" s="23">
        <f t="shared" si="29"/>
        <v>46</v>
      </c>
      <c r="O199" s="24">
        <f>IF(F199&lt;"5",G199*J199,0)</f>
        <v>0</v>
      </c>
      <c r="P199" s="31">
        <v>0</v>
      </c>
      <c r="Q199" s="31"/>
      <c r="R199" s="32">
        <v>42186</v>
      </c>
      <c r="S199" s="32">
        <v>42247</v>
      </c>
      <c r="T199" s="33"/>
      <c r="U199" s="25" t="s">
        <v>21</v>
      </c>
      <c r="V199" s="25"/>
      <c r="W199" s="25" t="s">
        <v>201</v>
      </c>
      <c r="X199" s="25" t="s">
        <v>47</v>
      </c>
      <c r="Y199" s="10"/>
      <c r="Z199" s="11">
        <v>42135</v>
      </c>
      <c r="AA199" s="11"/>
      <c r="AB199" s="11"/>
      <c r="AC199" s="12">
        <v>42178</v>
      </c>
    </row>
    <row r="200" spans="1:29" x14ac:dyDescent="0.25">
      <c r="A200" s="13">
        <v>42250</v>
      </c>
      <c r="B200" s="14" t="s">
        <v>221</v>
      </c>
      <c r="C200" s="25" t="s">
        <v>539</v>
      </c>
      <c r="D200" s="25" t="s">
        <v>15</v>
      </c>
      <c r="E200" s="25" t="s">
        <v>656</v>
      </c>
      <c r="F200" s="27" t="s">
        <v>218</v>
      </c>
      <c r="G200" s="28">
        <v>0</v>
      </c>
      <c r="H200" s="39" t="s">
        <v>575</v>
      </c>
      <c r="I200" s="34" t="s">
        <v>286</v>
      </c>
      <c r="J200" s="29">
        <v>47.463999999999999</v>
      </c>
      <c r="K200" s="30"/>
      <c r="L200" s="30"/>
      <c r="M200" s="30"/>
      <c r="N200" s="23">
        <f t="shared" si="29"/>
        <v>47.463999999999999</v>
      </c>
      <c r="O200" s="24">
        <f t="shared" ref="O200:O205" si="34">IF(F200&lt;"5",J200*G200,0)</f>
        <v>0</v>
      </c>
      <c r="P200" s="31">
        <v>0</v>
      </c>
      <c r="Q200" s="31"/>
      <c r="R200" s="32">
        <v>42186</v>
      </c>
      <c r="S200" s="32">
        <v>42277</v>
      </c>
      <c r="T200" s="33"/>
      <c r="U200" s="25" t="s">
        <v>21</v>
      </c>
      <c r="V200" s="25" t="s">
        <v>21</v>
      </c>
      <c r="W200" s="25" t="s">
        <v>201</v>
      </c>
      <c r="X200" s="25" t="s">
        <v>47</v>
      </c>
      <c r="Y200" s="10"/>
      <c r="Z200" s="11">
        <v>42172</v>
      </c>
      <c r="AA200" s="11">
        <v>42178</v>
      </c>
      <c r="AB200" s="11"/>
      <c r="AC200" s="21">
        <v>42250</v>
      </c>
    </row>
    <row r="201" spans="1:29" x14ac:dyDescent="0.25">
      <c r="A201" s="13">
        <v>42250</v>
      </c>
      <c r="B201" s="14" t="s">
        <v>221</v>
      </c>
      <c r="C201" s="25" t="s">
        <v>540</v>
      </c>
      <c r="D201" s="25" t="s">
        <v>15</v>
      </c>
      <c r="E201" s="25" t="s">
        <v>656</v>
      </c>
      <c r="F201" s="27" t="s">
        <v>218</v>
      </c>
      <c r="G201" s="28">
        <v>0</v>
      </c>
      <c r="H201" s="39" t="s">
        <v>575</v>
      </c>
      <c r="I201" s="34" t="s">
        <v>286</v>
      </c>
      <c r="J201" s="29">
        <v>28</v>
      </c>
      <c r="K201" s="30"/>
      <c r="L201" s="30"/>
      <c r="M201" s="30"/>
      <c r="N201" s="23">
        <f t="shared" si="29"/>
        <v>28</v>
      </c>
      <c r="O201" s="24">
        <f t="shared" si="34"/>
        <v>0</v>
      </c>
      <c r="P201" s="31">
        <v>0</v>
      </c>
      <c r="Q201" s="31"/>
      <c r="R201" s="32">
        <v>42186</v>
      </c>
      <c r="S201" s="32">
        <v>42277</v>
      </c>
      <c r="T201" s="33"/>
      <c r="U201" s="25" t="s">
        <v>21</v>
      </c>
      <c r="V201" s="25" t="s">
        <v>21</v>
      </c>
      <c r="W201" s="25" t="s">
        <v>201</v>
      </c>
      <c r="X201" s="25" t="s">
        <v>47</v>
      </c>
      <c r="Y201" s="10">
        <v>42178</v>
      </c>
      <c r="Z201" s="11">
        <v>42178</v>
      </c>
      <c r="AA201" s="11">
        <v>42178</v>
      </c>
      <c r="AB201" s="11"/>
      <c r="AC201" s="21">
        <v>42250</v>
      </c>
    </row>
    <row r="202" spans="1:29" x14ac:dyDescent="0.25">
      <c r="A202" s="13">
        <v>42255</v>
      </c>
      <c r="B202" s="14" t="s">
        <v>221</v>
      </c>
      <c r="C202" s="25" t="s">
        <v>541</v>
      </c>
      <c r="D202" s="25" t="s">
        <v>15</v>
      </c>
      <c r="E202" s="25" t="s">
        <v>658</v>
      </c>
      <c r="F202" s="27" t="s">
        <v>23</v>
      </c>
      <c r="G202" s="28">
        <v>1</v>
      </c>
      <c r="H202" s="39" t="s">
        <v>575</v>
      </c>
      <c r="I202" s="34" t="s">
        <v>286</v>
      </c>
      <c r="J202" s="29">
        <v>6</v>
      </c>
      <c r="K202" s="30"/>
      <c r="L202" s="30">
        <v>45</v>
      </c>
      <c r="M202" s="30">
        <v>8</v>
      </c>
      <c r="N202" s="23">
        <f t="shared" si="29"/>
        <v>59</v>
      </c>
      <c r="O202" s="24">
        <f t="shared" si="34"/>
        <v>6</v>
      </c>
      <c r="P202" s="31">
        <v>0</v>
      </c>
      <c r="Q202" s="31"/>
      <c r="R202" s="32">
        <v>42186</v>
      </c>
      <c r="S202" s="32">
        <v>42277</v>
      </c>
      <c r="T202" s="33"/>
      <c r="U202" s="25" t="s">
        <v>21</v>
      </c>
      <c r="V202" s="25" t="s">
        <v>21</v>
      </c>
      <c r="W202" s="25" t="s">
        <v>201</v>
      </c>
      <c r="X202" s="25" t="s">
        <v>47</v>
      </c>
      <c r="Y202" s="10"/>
      <c r="Z202" s="11">
        <v>42172</v>
      </c>
      <c r="AA202" s="11">
        <v>42178</v>
      </c>
      <c r="AB202" s="16">
        <v>42255</v>
      </c>
      <c r="AC202" s="18"/>
    </row>
    <row r="203" spans="1:29" x14ac:dyDescent="0.25">
      <c r="A203" s="13">
        <v>42255</v>
      </c>
      <c r="B203" s="14" t="s">
        <v>221</v>
      </c>
      <c r="C203" s="25" t="s">
        <v>542</v>
      </c>
      <c r="D203" s="25" t="s">
        <v>15</v>
      </c>
      <c r="E203" s="25" t="s">
        <v>658</v>
      </c>
      <c r="F203" s="27" t="s">
        <v>23</v>
      </c>
      <c r="G203" s="28">
        <v>1</v>
      </c>
      <c r="H203" s="39" t="s">
        <v>575</v>
      </c>
      <c r="I203" s="34" t="s">
        <v>286</v>
      </c>
      <c r="J203" s="29">
        <v>6</v>
      </c>
      <c r="K203" s="30"/>
      <c r="L203" s="30">
        <v>43</v>
      </c>
      <c r="M203" s="30">
        <v>6</v>
      </c>
      <c r="N203" s="23">
        <f t="shared" si="29"/>
        <v>55</v>
      </c>
      <c r="O203" s="24">
        <f t="shared" si="34"/>
        <v>6</v>
      </c>
      <c r="P203" s="31">
        <v>0</v>
      </c>
      <c r="Q203" s="31"/>
      <c r="R203" s="32">
        <v>42186</v>
      </c>
      <c r="S203" s="32">
        <v>42277</v>
      </c>
      <c r="T203" s="33"/>
      <c r="U203" s="25" t="s">
        <v>21</v>
      </c>
      <c r="V203" s="25" t="s">
        <v>21</v>
      </c>
      <c r="W203" s="25" t="s">
        <v>201</v>
      </c>
      <c r="X203" s="25" t="s">
        <v>47</v>
      </c>
      <c r="Y203" s="10"/>
      <c r="Z203" s="11">
        <v>42172</v>
      </c>
      <c r="AA203" s="11">
        <v>42178</v>
      </c>
      <c r="AB203" s="16">
        <v>42255</v>
      </c>
      <c r="AC203" s="18"/>
    </row>
    <row r="204" spans="1:29" x14ac:dyDescent="0.25">
      <c r="A204" s="13">
        <v>42249</v>
      </c>
      <c r="B204" s="14" t="s">
        <v>221</v>
      </c>
      <c r="C204" s="25" t="s">
        <v>691</v>
      </c>
      <c r="D204" s="25" t="s">
        <v>15</v>
      </c>
      <c r="E204" s="25" t="s">
        <v>656</v>
      </c>
      <c r="F204" s="27" t="s">
        <v>23</v>
      </c>
      <c r="G204" s="28">
        <v>1</v>
      </c>
      <c r="H204" s="39" t="s">
        <v>576</v>
      </c>
      <c r="I204" s="34" t="s">
        <v>286</v>
      </c>
      <c r="J204" s="29">
        <v>129</v>
      </c>
      <c r="K204" s="30"/>
      <c r="L204" s="30"/>
      <c r="M204" s="30"/>
      <c r="N204" s="23">
        <f t="shared" si="29"/>
        <v>129</v>
      </c>
      <c r="O204" s="24">
        <f t="shared" si="34"/>
        <v>129</v>
      </c>
      <c r="P204" s="31">
        <v>0</v>
      </c>
      <c r="Q204" s="31"/>
      <c r="R204" s="32">
        <v>42248</v>
      </c>
      <c r="S204" s="32">
        <v>42369</v>
      </c>
      <c r="T204" s="33"/>
      <c r="U204" s="25" t="s">
        <v>21</v>
      </c>
      <c r="V204" s="25" t="s">
        <v>21</v>
      </c>
      <c r="W204" s="25" t="s">
        <v>201</v>
      </c>
      <c r="X204" s="25" t="s">
        <v>47</v>
      </c>
      <c r="Y204" s="10"/>
      <c r="Z204" s="11">
        <v>42195</v>
      </c>
      <c r="AA204" s="11"/>
      <c r="AB204" s="16">
        <v>42249</v>
      </c>
      <c r="AC204" s="18"/>
    </row>
    <row r="205" spans="1:29" x14ac:dyDescent="0.25">
      <c r="A205" s="13">
        <v>42251</v>
      </c>
      <c r="B205" s="14" t="s">
        <v>221</v>
      </c>
      <c r="C205" s="25" t="s">
        <v>543</v>
      </c>
      <c r="D205" s="25" t="s">
        <v>15</v>
      </c>
      <c r="E205" s="25" t="s">
        <v>658</v>
      </c>
      <c r="F205" s="27" t="s">
        <v>20</v>
      </c>
      <c r="G205" s="28">
        <v>0.8</v>
      </c>
      <c r="H205" s="39" t="s">
        <v>576</v>
      </c>
      <c r="I205" s="34" t="s">
        <v>286</v>
      </c>
      <c r="J205" s="29">
        <v>100</v>
      </c>
      <c r="K205" s="30"/>
      <c r="L205" s="30"/>
      <c r="M205" s="30"/>
      <c r="N205" s="23">
        <f t="shared" si="29"/>
        <v>100</v>
      </c>
      <c r="O205" s="24">
        <f t="shared" si="34"/>
        <v>80</v>
      </c>
      <c r="P205" s="31">
        <v>0</v>
      </c>
      <c r="Q205" s="31"/>
      <c r="R205" s="32">
        <v>42125</v>
      </c>
      <c r="S205" s="32">
        <v>42308</v>
      </c>
      <c r="T205" s="33"/>
      <c r="U205" s="25" t="s">
        <v>21</v>
      </c>
      <c r="V205" s="25" t="s">
        <v>21</v>
      </c>
      <c r="W205" s="25" t="s">
        <v>201</v>
      </c>
      <c r="X205" s="25" t="s">
        <v>47</v>
      </c>
      <c r="Y205" s="10"/>
      <c r="Z205" s="11"/>
      <c r="AA205" s="11"/>
      <c r="AB205" s="11"/>
      <c r="AC205" s="12"/>
    </row>
    <row r="206" spans="1:29" x14ac:dyDescent="0.25">
      <c r="A206" s="13">
        <v>42255</v>
      </c>
      <c r="B206" s="14" t="s">
        <v>221</v>
      </c>
      <c r="C206" s="25" t="s">
        <v>467</v>
      </c>
      <c r="D206" s="25" t="s">
        <v>15</v>
      </c>
      <c r="E206" s="25" t="s">
        <v>17</v>
      </c>
      <c r="F206" s="27" t="s">
        <v>218</v>
      </c>
      <c r="G206" s="28">
        <v>0</v>
      </c>
      <c r="H206" s="39" t="s">
        <v>575</v>
      </c>
      <c r="I206" s="34" t="s">
        <v>286</v>
      </c>
      <c r="J206" s="29">
        <v>50</v>
      </c>
      <c r="K206" s="30"/>
      <c r="L206" s="30"/>
      <c r="M206" s="30"/>
      <c r="N206" s="23">
        <f t="shared" si="29"/>
        <v>50</v>
      </c>
      <c r="O206" s="24">
        <f>IF(F206&lt;"5",G206*J206,0)</f>
        <v>0</v>
      </c>
      <c r="P206" s="31">
        <v>66</v>
      </c>
      <c r="Q206" s="31"/>
      <c r="R206" s="32">
        <v>42186</v>
      </c>
      <c r="S206" s="32">
        <v>42216</v>
      </c>
      <c r="T206" s="33"/>
      <c r="U206" s="25" t="s">
        <v>26</v>
      </c>
      <c r="V206" s="25"/>
      <c r="W206" s="25" t="s">
        <v>201</v>
      </c>
      <c r="X206" s="25" t="s">
        <v>193</v>
      </c>
      <c r="Y206" s="10"/>
      <c r="Z206" s="11">
        <v>42135</v>
      </c>
      <c r="AA206" s="11"/>
      <c r="AB206" s="11"/>
      <c r="AC206" s="21">
        <v>42255</v>
      </c>
    </row>
    <row r="207" spans="1:29" x14ac:dyDescent="0.25">
      <c r="A207" s="13">
        <v>42135</v>
      </c>
      <c r="B207" s="14" t="s">
        <v>221</v>
      </c>
      <c r="C207" s="25" t="s">
        <v>421</v>
      </c>
      <c r="D207" s="25" t="s">
        <v>15</v>
      </c>
      <c r="E207" s="25" t="s">
        <v>17</v>
      </c>
      <c r="F207" s="27" t="s">
        <v>577</v>
      </c>
      <c r="G207" s="28">
        <v>0</v>
      </c>
      <c r="H207" s="39"/>
      <c r="I207" s="34"/>
      <c r="J207" s="29">
        <v>6</v>
      </c>
      <c r="K207" s="30"/>
      <c r="L207" s="30"/>
      <c r="M207" s="30"/>
      <c r="N207" s="23">
        <f t="shared" si="29"/>
        <v>6</v>
      </c>
      <c r="O207" s="24">
        <f>IF(F207&lt;"5",J207*G207,0)</f>
        <v>0</v>
      </c>
      <c r="P207" s="31">
        <v>0</v>
      </c>
      <c r="Q207" s="31"/>
      <c r="R207" s="32">
        <v>42095</v>
      </c>
      <c r="S207" s="32" t="s">
        <v>387</v>
      </c>
      <c r="T207" s="33"/>
      <c r="U207" s="25" t="s">
        <v>18</v>
      </c>
      <c r="V207" s="25"/>
      <c r="W207" s="25" t="s">
        <v>201</v>
      </c>
      <c r="X207" s="25" t="s">
        <v>47</v>
      </c>
      <c r="Y207" s="10"/>
      <c r="Z207" s="11"/>
      <c r="AA207" s="11"/>
      <c r="AB207" s="11"/>
      <c r="AC207" s="12"/>
    </row>
    <row r="208" spans="1:29" x14ac:dyDescent="0.25">
      <c r="A208" s="13">
        <v>42212</v>
      </c>
      <c r="B208" s="14" t="s">
        <v>221</v>
      </c>
      <c r="C208" s="25" t="s">
        <v>262</v>
      </c>
      <c r="D208" s="25" t="s">
        <v>15</v>
      </c>
      <c r="E208" s="25" t="s">
        <v>656</v>
      </c>
      <c r="F208" s="27" t="s">
        <v>24</v>
      </c>
      <c r="G208" s="28">
        <v>0</v>
      </c>
      <c r="H208" s="39" t="s">
        <v>576</v>
      </c>
      <c r="I208" s="34" t="s">
        <v>286</v>
      </c>
      <c r="J208" s="29">
        <v>30</v>
      </c>
      <c r="K208" s="30"/>
      <c r="L208" s="30"/>
      <c r="M208" s="30"/>
      <c r="N208" s="23">
        <f t="shared" si="29"/>
        <v>30</v>
      </c>
      <c r="O208" s="24">
        <f t="shared" ref="O208:O227" si="35">IF(F208&lt;"5",G208*J208,0)</f>
        <v>0</v>
      </c>
      <c r="P208" s="31">
        <v>0</v>
      </c>
      <c r="Q208" s="31"/>
      <c r="R208" s="32">
        <v>42005</v>
      </c>
      <c r="S208" s="32">
        <v>42094</v>
      </c>
      <c r="T208" s="33"/>
      <c r="U208" s="25" t="s">
        <v>21</v>
      </c>
      <c r="V208" s="25"/>
      <c r="W208" s="25" t="s">
        <v>201</v>
      </c>
      <c r="X208" s="25" t="s">
        <v>47</v>
      </c>
      <c r="Y208" s="10"/>
      <c r="Z208" s="11"/>
      <c r="AA208" s="11">
        <v>42030</v>
      </c>
      <c r="AB208" s="11"/>
      <c r="AC208" s="12">
        <v>42121</v>
      </c>
    </row>
    <row r="209" spans="1:29" x14ac:dyDescent="0.25">
      <c r="A209" s="13">
        <v>42212</v>
      </c>
      <c r="B209" s="14" t="s">
        <v>221</v>
      </c>
      <c r="C209" s="25" t="s">
        <v>263</v>
      </c>
      <c r="D209" s="25" t="s">
        <v>15</v>
      </c>
      <c r="E209" s="25" t="s">
        <v>656</v>
      </c>
      <c r="F209" s="27" t="s">
        <v>24</v>
      </c>
      <c r="G209" s="28">
        <v>0</v>
      </c>
      <c r="H209" s="39" t="s">
        <v>576</v>
      </c>
      <c r="I209" s="34" t="s">
        <v>286</v>
      </c>
      <c r="J209" s="29">
        <v>25</v>
      </c>
      <c r="K209" s="30"/>
      <c r="L209" s="30"/>
      <c r="M209" s="30"/>
      <c r="N209" s="23">
        <f t="shared" si="29"/>
        <v>25</v>
      </c>
      <c r="O209" s="24">
        <f t="shared" si="35"/>
        <v>0</v>
      </c>
      <c r="P209" s="31">
        <v>0</v>
      </c>
      <c r="Q209" s="31"/>
      <c r="R209" s="32">
        <v>42005</v>
      </c>
      <c r="S209" s="32">
        <v>42094</v>
      </c>
      <c r="T209" s="33"/>
      <c r="U209" s="25" t="s">
        <v>21</v>
      </c>
      <c r="V209" s="25"/>
      <c r="W209" s="25" t="s">
        <v>201</v>
      </c>
      <c r="X209" s="25" t="s">
        <v>47</v>
      </c>
      <c r="Y209" s="10"/>
      <c r="Z209" s="11"/>
      <c r="AA209" s="11">
        <v>42030</v>
      </c>
      <c r="AB209" s="11"/>
      <c r="AC209" s="12">
        <v>42121</v>
      </c>
    </row>
    <row r="210" spans="1:29" x14ac:dyDescent="0.25">
      <c r="A210" s="13">
        <v>42255</v>
      </c>
      <c r="B210" s="14" t="s">
        <v>221</v>
      </c>
      <c r="C210" s="25" t="s">
        <v>264</v>
      </c>
      <c r="D210" s="25" t="s">
        <v>15</v>
      </c>
      <c r="E210" s="25" t="s">
        <v>656</v>
      </c>
      <c r="F210" s="27" t="s">
        <v>24</v>
      </c>
      <c r="G210" s="28">
        <v>0</v>
      </c>
      <c r="H210" s="39"/>
      <c r="I210" s="34"/>
      <c r="J210" s="29">
        <v>48</v>
      </c>
      <c r="K210" s="30"/>
      <c r="L210" s="30"/>
      <c r="M210" s="30"/>
      <c r="N210" s="23">
        <f t="shared" si="29"/>
        <v>48</v>
      </c>
      <c r="O210" s="24">
        <f t="shared" si="35"/>
        <v>0</v>
      </c>
      <c r="P210" s="31">
        <v>0</v>
      </c>
      <c r="Q210" s="31"/>
      <c r="R210" s="32">
        <v>42036</v>
      </c>
      <c r="S210" s="32">
        <v>42124</v>
      </c>
      <c r="T210" s="33"/>
      <c r="U210" s="25" t="s">
        <v>21</v>
      </c>
      <c r="V210" s="25"/>
      <c r="W210" s="25" t="s">
        <v>201</v>
      </c>
      <c r="X210" s="25" t="s">
        <v>47</v>
      </c>
      <c r="Y210" s="10">
        <v>42030</v>
      </c>
      <c r="Z210" s="11">
        <v>42030</v>
      </c>
      <c r="AA210" s="11">
        <v>42030</v>
      </c>
      <c r="AB210" s="11"/>
      <c r="AC210" s="21">
        <v>42255</v>
      </c>
    </row>
    <row r="211" spans="1:29" x14ac:dyDescent="0.25">
      <c r="A211" s="13">
        <v>42212</v>
      </c>
      <c r="B211" s="14" t="s">
        <v>221</v>
      </c>
      <c r="C211" s="25" t="s">
        <v>501</v>
      </c>
      <c r="D211" s="25" t="s">
        <v>15</v>
      </c>
      <c r="E211" s="25" t="s">
        <v>658</v>
      </c>
      <c r="F211" s="27" t="s">
        <v>23</v>
      </c>
      <c r="G211" s="28">
        <v>1</v>
      </c>
      <c r="H211" s="39" t="s">
        <v>575</v>
      </c>
      <c r="I211" s="34" t="s">
        <v>286</v>
      </c>
      <c r="J211" s="29">
        <v>5</v>
      </c>
      <c r="K211" s="30"/>
      <c r="L211" s="30">
        <v>67</v>
      </c>
      <c r="M211" s="30">
        <v>6</v>
      </c>
      <c r="N211" s="23">
        <f t="shared" si="29"/>
        <v>78</v>
      </c>
      <c r="O211" s="24">
        <f t="shared" si="35"/>
        <v>5</v>
      </c>
      <c r="P211" s="31">
        <v>0</v>
      </c>
      <c r="Q211" s="31"/>
      <c r="R211" s="32">
        <v>42128</v>
      </c>
      <c r="S211" s="32">
        <v>42216</v>
      </c>
      <c r="T211" s="33"/>
      <c r="U211" s="25" t="s">
        <v>21</v>
      </c>
      <c r="V211" s="25" t="s">
        <v>26</v>
      </c>
      <c r="W211" s="25" t="s">
        <v>201</v>
      </c>
      <c r="X211" s="25" t="s">
        <v>47</v>
      </c>
      <c r="Y211" s="10"/>
      <c r="Z211" s="11"/>
      <c r="AA211" s="11"/>
      <c r="AB211" s="11">
        <v>42044</v>
      </c>
      <c r="AC211" s="12"/>
    </row>
    <row r="212" spans="1:29" x14ac:dyDescent="0.25">
      <c r="A212" s="13">
        <v>42212</v>
      </c>
      <c r="B212" s="14" t="s">
        <v>221</v>
      </c>
      <c r="C212" s="25" t="s">
        <v>499</v>
      </c>
      <c r="D212" s="25" t="s">
        <v>15</v>
      </c>
      <c r="E212" s="25" t="s">
        <v>658</v>
      </c>
      <c r="F212" s="27" t="s">
        <v>23</v>
      </c>
      <c r="G212" s="28">
        <v>1</v>
      </c>
      <c r="H212" s="39" t="s">
        <v>576</v>
      </c>
      <c r="I212" s="34" t="s">
        <v>286</v>
      </c>
      <c r="J212" s="29">
        <v>3</v>
      </c>
      <c r="K212" s="30">
        <v>51</v>
      </c>
      <c r="L212" s="30"/>
      <c r="M212" s="30">
        <v>18</v>
      </c>
      <c r="N212" s="23">
        <v>72</v>
      </c>
      <c r="O212" s="24">
        <f t="shared" si="35"/>
        <v>3</v>
      </c>
      <c r="P212" s="31">
        <v>0</v>
      </c>
      <c r="Q212" s="31"/>
      <c r="R212" s="32">
        <v>42005</v>
      </c>
      <c r="S212" s="32">
        <v>42094</v>
      </c>
      <c r="T212" s="33">
        <v>0</v>
      </c>
      <c r="U212" s="25" t="s">
        <v>21</v>
      </c>
      <c r="V212" s="25"/>
      <c r="W212" s="25" t="s">
        <v>201</v>
      </c>
      <c r="X212" s="25" t="s">
        <v>47</v>
      </c>
      <c r="Y212" s="10"/>
      <c r="Z212" s="11"/>
      <c r="AA212" s="11"/>
      <c r="AB212" s="11">
        <v>42043</v>
      </c>
      <c r="AC212" s="12"/>
    </row>
    <row r="213" spans="1:29" x14ac:dyDescent="0.25">
      <c r="A213" s="13">
        <v>42212</v>
      </c>
      <c r="B213" s="14" t="s">
        <v>221</v>
      </c>
      <c r="C213" s="25" t="s">
        <v>288</v>
      </c>
      <c r="D213" s="25" t="s">
        <v>15</v>
      </c>
      <c r="E213" s="25" t="s">
        <v>658</v>
      </c>
      <c r="F213" s="27" t="s">
        <v>23</v>
      </c>
      <c r="G213" s="28">
        <v>1</v>
      </c>
      <c r="H213" s="39" t="s">
        <v>576</v>
      </c>
      <c r="I213" s="34" t="s">
        <v>286</v>
      </c>
      <c r="J213" s="29">
        <v>24</v>
      </c>
      <c r="K213" s="30"/>
      <c r="L213" s="30"/>
      <c r="M213" s="30"/>
      <c r="N213" s="23">
        <f>SUM(J213:M213)</f>
        <v>24</v>
      </c>
      <c r="O213" s="24">
        <f t="shared" si="35"/>
        <v>24</v>
      </c>
      <c r="P213" s="31">
        <v>0</v>
      </c>
      <c r="Q213" s="31"/>
      <c r="R213" s="32">
        <v>42005</v>
      </c>
      <c r="S213" s="32">
        <v>42094</v>
      </c>
      <c r="T213" s="33"/>
      <c r="U213" s="25" t="s">
        <v>26</v>
      </c>
      <c r="V213" s="25"/>
      <c r="W213" s="25" t="s">
        <v>201</v>
      </c>
      <c r="X213" s="25" t="s">
        <v>47</v>
      </c>
      <c r="Y213" s="10"/>
      <c r="Z213" s="11"/>
      <c r="AA213" s="11"/>
      <c r="AB213" s="11">
        <v>42043</v>
      </c>
      <c r="AC213" s="12"/>
    </row>
    <row r="214" spans="1:29" x14ac:dyDescent="0.25">
      <c r="A214" s="13">
        <v>42212</v>
      </c>
      <c r="B214" s="14" t="s">
        <v>221</v>
      </c>
      <c r="C214" s="25" t="s">
        <v>498</v>
      </c>
      <c r="D214" s="25" t="s">
        <v>15</v>
      </c>
      <c r="E214" s="25" t="s">
        <v>658</v>
      </c>
      <c r="F214" s="27" t="s">
        <v>23</v>
      </c>
      <c r="G214" s="28">
        <v>1</v>
      </c>
      <c r="H214" s="39" t="s">
        <v>576</v>
      </c>
      <c r="I214" s="34" t="s">
        <v>286</v>
      </c>
      <c r="J214" s="29">
        <v>18</v>
      </c>
      <c r="K214" s="30"/>
      <c r="L214" s="30"/>
      <c r="M214" s="30"/>
      <c r="N214" s="23">
        <v>18</v>
      </c>
      <c r="O214" s="24">
        <f t="shared" si="35"/>
        <v>18</v>
      </c>
      <c r="P214" s="31">
        <v>0</v>
      </c>
      <c r="Q214" s="31"/>
      <c r="R214" s="32">
        <v>42005</v>
      </c>
      <c r="S214" s="32">
        <v>42095</v>
      </c>
      <c r="T214" s="33"/>
      <c r="U214" s="25" t="s">
        <v>21</v>
      </c>
      <c r="V214" s="25"/>
      <c r="W214" s="25" t="s">
        <v>201</v>
      </c>
      <c r="X214" s="25" t="s">
        <v>47</v>
      </c>
      <c r="Y214" s="10"/>
      <c r="Z214" s="11"/>
      <c r="AA214" s="11"/>
      <c r="AB214" s="11">
        <v>42043</v>
      </c>
      <c r="AC214" s="12"/>
    </row>
    <row r="215" spans="1:29" x14ac:dyDescent="0.25">
      <c r="A215" s="13">
        <v>42212</v>
      </c>
      <c r="B215" s="14" t="s">
        <v>221</v>
      </c>
      <c r="C215" s="25" t="s">
        <v>287</v>
      </c>
      <c r="D215" s="25" t="s">
        <v>15</v>
      </c>
      <c r="E215" s="25" t="s">
        <v>658</v>
      </c>
      <c r="F215" s="27" t="s">
        <v>23</v>
      </c>
      <c r="G215" s="28">
        <v>1</v>
      </c>
      <c r="H215" s="39" t="s">
        <v>576</v>
      </c>
      <c r="I215" s="34" t="s">
        <v>286</v>
      </c>
      <c r="J215" s="29"/>
      <c r="K215" s="30">
        <v>53</v>
      </c>
      <c r="L215" s="30"/>
      <c r="M215" s="30">
        <v>12</v>
      </c>
      <c r="N215" s="23">
        <f t="shared" ref="N215:N360" si="36">SUM(J215:M215)</f>
        <v>65</v>
      </c>
      <c r="O215" s="24">
        <f t="shared" si="35"/>
        <v>0</v>
      </c>
      <c r="P215" s="31">
        <v>0</v>
      </c>
      <c r="Q215" s="31"/>
      <c r="R215" s="32">
        <v>42005</v>
      </c>
      <c r="S215" s="32">
        <v>42095</v>
      </c>
      <c r="T215" s="33"/>
      <c r="U215" s="25" t="s">
        <v>21</v>
      </c>
      <c r="V215" s="25"/>
      <c r="W215" s="25" t="s">
        <v>201</v>
      </c>
      <c r="X215" s="25" t="s">
        <v>47</v>
      </c>
      <c r="Y215" s="10"/>
      <c r="Z215" s="11"/>
      <c r="AA215" s="11"/>
      <c r="AB215" s="11">
        <v>42043</v>
      </c>
      <c r="AC215" s="12"/>
    </row>
    <row r="216" spans="1:29" x14ac:dyDescent="0.25">
      <c r="A216" s="13">
        <v>42212</v>
      </c>
      <c r="B216" s="14" t="s">
        <v>221</v>
      </c>
      <c r="C216" s="25" t="s">
        <v>222</v>
      </c>
      <c r="D216" s="25" t="s">
        <v>15</v>
      </c>
      <c r="E216" s="25" t="s">
        <v>658</v>
      </c>
      <c r="F216" s="27" t="s">
        <v>23</v>
      </c>
      <c r="G216" s="28">
        <v>1</v>
      </c>
      <c r="H216" s="39" t="s">
        <v>576</v>
      </c>
      <c r="I216" s="34" t="s">
        <v>286</v>
      </c>
      <c r="J216" s="29">
        <v>38</v>
      </c>
      <c r="K216" s="30"/>
      <c r="L216" s="30"/>
      <c r="M216" s="30"/>
      <c r="N216" s="23">
        <f t="shared" si="36"/>
        <v>38</v>
      </c>
      <c r="O216" s="24">
        <f t="shared" si="35"/>
        <v>38</v>
      </c>
      <c r="P216" s="31">
        <v>0</v>
      </c>
      <c r="Q216" s="31"/>
      <c r="R216" s="32">
        <v>42005</v>
      </c>
      <c r="S216" s="32">
        <v>42062</v>
      </c>
      <c r="T216" s="33" t="s">
        <v>497</v>
      </c>
      <c r="U216" s="25" t="s">
        <v>26</v>
      </c>
      <c r="V216" s="25"/>
      <c r="W216" s="25" t="s">
        <v>201</v>
      </c>
      <c r="X216" s="25" t="s">
        <v>47</v>
      </c>
      <c r="Y216" s="10"/>
      <c r="Z216" s="11"/>
      <c r="AA216" s="11"/>
      <c r="AB216" s="11">
        <v>42014</v>
      </c>
      <c r="AC216" s="12"/>
    </row>
    <row r="217" spans="1:29" x14ac:dyDescent="0.25">
      <c r="A217" s="13">
        <v>42209</v>
      </c>
      <c r="B217" s="14" t="s">
        <v>221</v>
      </c>
      <c r="C217" s="25" t="s">
        <v>112</v>
      </c>
      <c r="D217" s="25" t="s">
        <v>15</v>
      </c>
      <c r="E217" s="25" t="s">
        <v>656</v>
      </c>
      <c r="F217" s="27" t="s">
        <v>23</v>
      </c>
      <c r="G217" s="28">
        <v>1</v>
      </c>
      <c r="H217" s="39" t="s">
        <v>576</v>
      </c>
      <c r="I217" s="34" t="s">
        <v>176</v>
      </c>
      <c r="J217" s="29">
        <v>143</v>
      </c>
      <c r="K217" s="30">
        <v>35</v>
      </c>
      <c r="L217" s="30"/>
      <c r="M217" s="30">
        <v>9</v>
      </c>
      <c r="N217" s="23">
        <f t="shared" si="36"/>
        <v>187</v>
      </c>
      <c r="O217" s="24">
        <f t="shared" si="35"/>
        <v>143</v>
      </c>
      <c r="P217" s="31">
        <v>159</v>
      </c>
      <c r="Q217" s="31"/>
      <c r="R217" s="32">
        <v>41913</v>
      </c>
      <c r="S217" s="32">
        <v>42094</v>
      </c>
      <c r="T217" s="33"/>
      <c r="U217" s="25" t="s">
        <v>21</v>
      </c>
      <c r="V217" s="25"/>
      <c r="W217" s="25" t="s">
        <v>201</v>
      </c>
      <c r="X217" s="25" t="s">
        <v>47</v>
      </c>
      <c r="Y217" s="10"/>
      <c r="Z217" s="11">
        <v>41922</v>
      </c>
      <c r="AA217" s="11">
        <v>41947</v>
      </c>
      <c r="AB217" s="11">
        <v>41961</v>
      </c>
      <c r="AC217" s="12"/>
    </row>
    <row r="218" spans="1:29" x14ac:dyDescent="0.25">
      <c r="A218" s="13">
        <v>42052</v>
      </c>
      <c r="B218" s="14" t="s">
        <v>221</v>
      </c>
      <c r="C218" s="25" t="s">
        <v>113</v>
      </c>
      <c r="D218" s="25" t="s">
        <v>15</v>
      </c>
      <c r="E218" s="25" t="s">
        <v>656</v>
      </c>
      <c r="F218" s="27" t="s">
        <v>23</v>
      </c>
      <c r="G218" s="28">
        <v>1</v>
      </c>
      <c r="H218" s="39"/>
      <c r="I218" s="34" t="s">
        <v>177</v>
      </c>
      <c r="J218" s="29">
        <v>9</v>
      </c>
      <c r="K218" s="30"/>
      <c r="L218" s="30">
        <v>12</v>
      </c>
      <c r="M218" s="30">
        <v>1.6</v>
      </c>
      <c r="N218" s="23">
        <f t="shared" si="36"/>
        <v>22.6</v>
      </c>
      <c r="O218" s="24">
        <f t="shared" si="35"/>
        <v>9</v>
      </c>
      <c r="P218" s="31">
        <v>66</v>
      </c>
      <c r="Q218" s="31"/>
      <c r="R218" s="32">
        <v>41913</v>
      </c>
      <c r="S218" s="32">
        <v>42035</v>
      </c>
      <c r="T218" s="33"/>
      <c r="U218" s="25" t="s">
        <v>26</v>
      </c>
      <c r="V218" s="25"/>
      <c r="W218" s="25" t="s">
        <v>201</v>
      </c>
      <c r="X218" s="25" t="s">
        <v>193</v>
      </c>
      <c r="Y218" s="10"/>
      <c r="Z218" s="11"/>
      <c r="AA218" s="11">
        <v>41901</v>
      </c>
      <c r="AB218" s="11">
        <v>41922</v>
      </c>
      <c r="AC218" s="12"/>
    </row>
    <row r="219" spans="1:29" x14ac:dyDescent="0.25">
      <c r="A219" s="13">
        <v>42257</v>
      </c>
      <c r="B219" s="14" t="s">
        <v>221</v>
      </c>
      <c r="C219" s="25" t="s">
        <v>692</v>
      </c>
      <c r="D219" s="25" t="s">
        <v>15</v>
      </c>
      <c r="E219" s="25" t="s">
        <v>658</v>
      </c>
      <c r="F219" s="27" t="s">
        <v>23</v>
      </c>
      <c r="G219" s="28">
        <v>1</v>
      </c>
      <c r="H219" s="39" t="s">
        <v>576</v>
      </c>
      <c r="I219" s="25" t="s">
        <v>286</v>
      </c>
      <c r="J219" s="29">
        <v>73</v>
      </c>
      <c r="K219" s="30"/>
      <c r="L219" s="30"/>
      <c r="M219" s="30"/>
      <c r="N219" s="23">
        <f t="shared" si="36"/>
        <v>73</v>
      </c>
      <c r="O219" s="24">
        <f t="shared" si="35"/>
        <v>73</v>
      </c>
      <c r="P219" s="31">
        <v>66</v>
      </c>
      <c r="Q219" s="31"/>
      <c r="R219" s="32">
        <v>41913</v>
      </c>
      <c r="S219" s="32">
        <v>42035</v>
      </c>
      <c r="T219" s="33"/>
      <c r="U219" s="25" t="s">
        <v>26</v>
      </c>
      <c r="V219" s="25"/>
      <c r="W219" s="25" t="s">
        <v>201</v>
      </c>
      <c r="X219" s="25" t="s">
        <v>193</v>
      </c>
      <c r="Y219" s="10"/>
      <c r="Z219" s="11"/>
      <c r="AA219" s="11">
        <v>41901</v>
      </c>
      <c r="AB219" s="11">
        <v>41922</v>
      </c>
      <c r="AC219" s="12"/>
    </row>
    <row r="220" spans="1:29" x14ac:dyDescent="0.25">
      <c r="A220" s="13">
        <v>42208</v>
      </c>
      <c r="B220" s="14" t="s">
        <v>61</v>
      </c>
      <c r="C220" s="25" t="s">
        <v>469</v>
      </c>
      <c r="D220" s="25" t="s">
        <v>15</v>
      </c>
      <c r="E220" s="25" t="s">
        <v>591</v>
      </c>
      <c r="F220" s="27" t="s">
        <v>23</v>
      </c>
      <c r="G220" s="28">
        <v>1</v>
      </c>
      <c r="H220" s="39" t="s">
        <v>575</v>
      </c>
      <c r="I220" s="34" t="s">
        <v>265</v>
      </c>
      <c r="J220" s="29">
        <v>81</v>
      </c>
      <c r="K220" s="30"/>
      <c r="L220" s="30"/>
      <c r="M220" s="30"/>
      <c r="N220" s="23">
        <f t="shared" si="36"/>
        <v>81</v>
      </c>
      <c r="O220" s="24">
        <f t="shared" si="35"/>
        <v>81</v>
      </c>
      <c r="P220" s="31"/>
      <c r="Q220" s="31"/>
      <c r="R220" s="32">
        <v>42186</v>
      </c>
      <c r="S220" s="32">
        <v>42369</v>
      </c>
      <c r="T220" s="33"/>
      <c r="U220" s="25" t="s">
        <v>21</v>
      </c>
      <c r="V220" s="25"/>
      <c r="W220" s="25" t="s">
        <v>32</v>
      </c>
      <c r="X220" s="25" t="s">
        <v>47</v>
      </c>
      <c r="Y220" s="10">
        <v>42129</v>
      </c>
      <c r="Z220" s="11">
        <v>42156</v>
      </c>
      <c r="AA220" s="16">
        <v>42200</v>
      </c>
      <c r="AB220" s="16">
        <v>42200</v>
      </c>
      <c r="AC220" s="18"/>
    </row>
    <row r="221" spans="1:29" x14ac:dyDescent="0.25">
      <c r="A221" s="13">
        <v>42208</v>
      </c>
      <c r="B221" s="14" t="s">
        <v>61</v>
      </c>
      <c r="C221" s="25" t="s">
        <v>531</v>
      </c>
      <c r="D221" s="25" t="s">
        <v>15</v>
      </c>
      <c r="E221" s="25" t="s">
        <v>42</v>
      </c>
      <c r="F221" s="27" t="s">
        <v>23</v>
      </c>
      <c r="G221" s="28">
        <v>1</v>
      </c>
      <c r="H221" s="39" t="s">
        <v>575</v>
      </c>
      <c r="I221" s="34" t="s">
        <v>265</v>
      </c>
      <c r="J221" s="29"/>
      <c r="K221" s="30">
        <v>71.2</v>
      </c>
      <c r="L221" s="30"/>
      <c r="M221" s="30">
        <v>17.8</v>
      </c>
      <c r="N221" s="23">
        <f t="shared" si="36"/>
        <v>89</v>
      </c>
      <c r="O221" s="24">
        <f t="shared" si="35"/>
        <v>0</v>
      </c>
      <c r="P221" s="31"/>
      <c r="Q221" s="31"/>
      <c r="R221" s="32">
        <v>42186</v>
      </c>
      <c r="S221" s="32">
        <v>42369</v>
      </c>
      <c r="T221" s="33" t="s">
        <v>532</v>
      </c>
      <c r="U221" s="25" t="s">
        <v>26</v>
      </c>
      <c r="V221" s="25" t="s">
        <v>21</v>
      </c>
      <c r="W221" s="25" t="s">
        <v>32</v>
      </c>
      <c r="X221" s="25" t="s">
        <v>47</v>
      </c>
      <c r="Y221" s="10"/>
      <c r="Z221" s="11"/>
      <c r="AA221" s="11"/>
      <c r="AB221" s="11">
        <v>42184</v>
      </c>
      <c r="AC221" s="12"/>
    </row>
    <row r="222" spans="1:29" x14ac:dyDescent="0.25">
      <c r="A222" s="13">
        <v>42208</v>
      </c>
      <c r="B222" s="14" t="s">
        <v>61</v>
      </c>
      <c r="C222" s="25" t="s">
        <v>447</v>
      </c>
      <c r="D222" s="25" t="s">
        <v>15</v>
      </c>
      <c r="E222" s="25" t="s">
        <v>42</v>
      </c>
      <c r="F222" s="27" t="s">
        <v>23</v>
      </c>
      <c r="G222" s="28">
        <v>1</v>
      </c>
      <c r="H222" s="39" t="s">
        <v>576</v>
      </c>
      <c r="I222" s="34" t="s">
        <v>265</v>
      </c>
      <c r="J222" s="29"/>
      <c r="K222" s="30"/>
      <c r="L222" s="30">
        <v>39.299999999999997</v>
      </c>
      <c r="M222" s="30">
        <v>6.9</v>
      </c>
      <c r="N222" s="23">
        <f t="shared" si="36"/>
        <v>46.199999999999996</v>
      </c>
      <c r="O222" s="24">
        <f t="shared" si="35"/>
        <v>0</v>
      </c>
      <c r="P222" s="31" t="s">
        <v>350</v>
      </c>
      <c r="Q222" s="31"/>
      <c r="R222" s="32">
        <v>41640</v>
      </c>
      <c r="S222" s="32">
        <v>42004</v>
      </c>
      <c r="T222" s="33"/>
      <c r="U222" s="25" t="s">
        <v>21</v>
      </c>
      <c r="V222" s="25"/>
      <c r="W222" s="25" t="s">
        <v>32</v>
      </c>
      <c r="X222" s="25" t="s">
        <v>47</v>
      </c>
      <c r="Y222" s="10"/>
      <c r="Z222" s="11"/>
      <c r="AA222" s="11">
        <v>42116</v>
      </c>
      <c r="AB222" s="11">
        <v>42163</v>
      </c>
      <c r="AC222" s="12"/>
    </row>
    <row r="223" spans="1:29" x14ac:dyDescent="0.25">
      <c r="A223" s="13">
        <v>42208</v>
      </c>
      <c r="B223" s="14" t="s">
        <v>61</v>
      </c>
      <c r="C223" s="25" t="s">
        <v>512</v>
      </c>
      <c r="D223" s="25" t="s">
        <v>15</v>
      </c>
      <c r="E223" s="25" t="s">
        <v>272</v>
      </c>
      <c r="F223" s="27" t="s">
        <v>23</v>
      </c>
      <c r="G223" s="28">
        <v>1</v>
      </c>
      <c r="H223" s="39" t="s">
        <v>575</v>
      </c>
      <c r="I223" s="34" t="s">
        <v>273</v>
      </c>
      <c r="J223" s="29">
        <v>17.8</v>
      </c>
      <c r="K223" s="30"/>
      <c r="L223" s="30"/>
      <c r="M223" s="30"/>
      <c r="N223" s="23">
        <f t="shared" si="36"/>
        <v>17.8</v>
      </c>
      <c r="O223" s="24">
        <f t="shared" si="35"/>
        <v>17.8</v>
      </c>
      <c r="P223" s="31"/>
      <c r="Q223" s="31"/>
      <c r="R223" s="32">
        <v>42186</v>
      </c>
      <c r="S223" s="32">
        <v>42215</v>
      </c>
      <c r="T223" s="33"/>
      <c r="U223" s="25" t="s">
        <v>26</v>
      </c>
      <c r="V223" s="25"/>
      <c r="W223" s="25" t="s">
        <v>32</v>
      </c>
      <c r="X223" s="25" t="s">
        <v>47</v>
      </c>
      <c r="Y223" s="10"/>
      <c r="Z223" s="11">
        <v>42156</v>
      </c>
      <c r="AA223" s="11">
        <v>42159</v>
      </c>
      <c r="AB223" s="11">
        <v>42159</v>
      </c>
      <c r="AC223" s="12"/>
    </row>
    <row r="224" spans="1:29" x14ac:dyDescent="0.25">
      <c r="A224" s="13">
        <v>42208</v>
      </c>
      <c r="B224" s="14" t="s">
        <v>61</v>
      </c>
      <c r="C224" s="25" t="s">
        <v>347</v>
      </c>
      <c r="D224" s="25" t="s">
        <v>15</v>
      </c>
      <c r="E224" s="25" t="s">
        <v>272</v>
      </c>
      <c r="F224" s="27" t="s">
        <v>23</v>
      </c>
      <c r="G224" s="28">
        <v>1</v>
      </c>
      <c r="H224" s="39" t="s">
        <v>575</v>
      </c>
      <c r="I224" s="34" t="s">
        <v>273</v>
      </c>
      <c r="J224" s="29">
        <v>134</v>
      </c>
      <c r="K224" s="30"/>
      <c r="L224" s="30"/>
      <c r="M224" s="30"/>
      <c r="N224" s="23">
        <f t="shared" si="36"/>
        <v>134</v>
      </c>
      <c r="O224" s="24">
        <f t="shared" si="35"/>
        <v>134</v>
      </c>
      <c r="P224" s="31"/>
      <c r="Q224" s="31"/>
      <c r="R224" s="32">
        <v>42186</v>
      </c>
      <c r="S224" s="32">
        <v>42369</v>
      </c>
      <c r="T224" s="33"/>
      <c r="U224" s="25" t="s">
        <v>21</v>
      </c>
      <c r="V224" s="25" t="s">
        <v>26</v>
      </c>
      <c r="W224" s="25" t="s">
        <v>32</v>
      </c>
      <c r="X224" s="25" t="s">
        <v>47</v>
      </c>
      <c r="Y224" s="10"/>
      <c r="Z224" s="11">
        <v>42044</v>
      </c>
      <c r="AA224" s="11">
        <v>42051</v>
      </c>
      <c r="AB224" s="11">
        <v>42159</v>
      </c>
      <c r="AC224" s="12"/>
    </row>
    <row r="225" spans="1:29" x14ac:dyDescent="0.25">
      <c r="A225" s="13">
        <v>42250</v>
      </c>
      <c r="B225" s="14" t="s">
        <v>61</v>
      </c>
      <c r="C225" s="25" t="s">
        <v>660</v>
      </c>
      <c r="D225" s="25" t="s">
        <v>15</v>
      </c>
      <c r="E225" s="25" t="s">
        <v>42</v>
      </c>
      <c r="F225" s="27" t="s">
        <v>23</v>
      </c>
      <c r="G225" s="28">
        <v>1</v>
      </c>
      <c r="H225" s="39" t="s">
        <v>575</v>
      </c>
      <c r="I225" s="34" t="s">
        <v>273</v>
      </c>
      <c r="J225" s="29"/>
      <c r="K225" s="30"/>
      <c r="L225" s="30"/>
      <c r="M225" s="30"/>
      <c r="N225" s="23">
        <f t="shared" si="36"/>
        <v>0</v>
      </c>
      <c r="O225" s="24">
        <f t="shared" si="35"/>
        <v>0</v>
      </c>
      <c r="P225" s="31"/>
      <c r="Q225" s="31">
        <v>40</v>
      </c>
      <c r="R225" s="32">
        <v>42370</v>
      </c>
      <c r="S225" s="32">
        <v>42460</v>
      </c>
      <c r="T225" s="33"/>
      <c r="U225" s="25" t="s">
        <v>26</v>
      </c>
      <c r="V225" s="33" t="s">
        <v>21</v>
      </c>
      <c r="W225" s="25" t="s">
        <v>32</v>
      </c>
      <c r="X225" s="25" t="s">
        <v>47</v>
      </c>
      <c r="Y225" s="10"/>
      <c r="Z225" s="11">
        <v>42044</v>
      </c>
      <c r="AA225" s="11">
        <v>42051</v>
      </c>
      <c r="AB225" s="11">
        <v>42159</v>
      </c>
      <c r="AC225" s="12"/>
    </row>
    <row r="226" spans="1:29" x14ac:dyDescent="0.25">
      <c r="A226" s="13">
        <v>42209</v>
      </c>
      <c r="B226" s="14" t="s">
        <v>61</v>
      </c>
      <c r="C226" s="25" t="s">
        <v>514</v>
      </c>
      <c r="D226" s="25" t="s">
        <v>15</v>
      </c>
      <c r="E226" s="25" t="s">
        <v>515</v>
      </c>
      <c r="F226" s="27" t="s">
        <v>23</v>
      </c>
      <c r="G226" s="28">
        <v>1</v>
      </c>
      <c r="H226" s="39" t="s">
        <v>575</v>
      </c>
      <c r="I226" s="34" t="s">
        <v>273</v>
      </c>
      <c r="J226" s="29"/>
      <c r="K226" s="30">
        <v>90</v>
      </c>
      <c r="L226" s="30"/>
      <c r="M226" s="30"/>
      <c r="N226" s="23">
        <f t="shared" si="36"/>
        <v>90</v>
      </c>
      <c r="O226" s="24">
        <f t="shared" si="35"/>
        <v>0</v>
      </c>
      <c r="P226" s="31">
        <v>35</v>
      </c>
      <c r="Q226" s="31"/>
      <c r="R226" s="32">
        <v>42006</v>
      </c>
      <c r="S226" s="32">
        <v>42369</v>
      </c>
      <c r="T226" s="33" t="s">
        <v>516</v>
      </c>
      <c r="U226" s="25" t="s">
        <v>26</v>
      </c>
      <c r="V226" s="25"/>
      <c r="W226" s="25" t="s">
        <v>32</v>
      </c>
      <c r="X226" s="25" t="s">
        <v>47</v>
      </c>
      <c r="Y226" s="10"/>
      <c r="Z226" s="11"/>
      <c r="AA226" s="11">
        <v>41967</v>
      </c>
      <c r="AB226" s="11">
        <v>42159</v>
      </c>
      <c r="AC226" s="12"/>
    </row>
    <row r="227" spans="1:29" x14ac:dyDescent="0.25">
      <c r="A227" s="13">
        <v>42208</v>
      </c>
      <c r="B227" s="14" t="s">
        <v>61</v>
      </c>
      <c r="C227" s="25" t="s">
        <v>508</v>
      </c>
      <c r="D227" s="25" t="s">
        <v>25</v>
      </c>
      <c r="E227" s="25" t="s">
        <v>509</v>
      </c>
      <c r="F227" s="27" t="s">
        <v>23</v>
      </c>
      <c r="G227" s="28">
        <v>1</v>
      </c>
      <c r="H227" s="39" t="s">
        <v>576</v>
      </c>
      <c r="I227" s="34" t="s">
        <v>510</v>
      </c>
      <c r="J227" s="29">
        <v>2.1</v>
      </c>
      <c r="K227" s="30"/>
      <c r="L227" s="30"/>
      <c r="M227" s="30"/>
      <c r="N227" s="23">
        <f t="shared" si="36"/>
        <v>2.1</v>
      </c>
      <c r="O227" s="24">
        <f t="shared" si="35"/>
        <v>2.1</v>
      </c>
      <c r="P227" s="31"/>
      <c r="Q227" s="31"/>
      <c r="R227" s="32">
        <v>42125</v>
      </c>
      <c r="S227" s="32">
        <v>42185</v>
      </c>
      <c r="T227" s="33"/>
      <c r="U227" s="25" t="s">
        <v>18</v>
      </c>
      <c r="V227" s="25"/>
      <c r="W227" s="25" t="s">
        <v>32</v>
      </c>
      <c r="X227" s="25" t="s">
        <v>47</v>
      </c>
      <c r="Y227" s="10"/>
      <c r="Z227" s="11"/>
      <c r="AA227" s="11"/>
      <c r="AB227" s="11">
        <v>42151</v>
      </c>
      <c r="AC227" s="12">
        <v>42185</v>
      </c>
    </row>
    <row r="228" spans="1:29" x14ac:dyDescent="0.25">
      <c r="A228" s="13">
        <v>42208</v>
      </c>
      <c r="B228" s="14" t="s">
        <v>61</v>
      </c>
      <c r="C228" s="25" t="s">
        <v>436</v>
      </c>
      <c r="D228" s="25" t="s">
        <v>15</v>
      </c>
      <c r="E228" s="25" t="s">
        <v>42</v>
      </c>
      <c r="F228" s="27" t="s">
        <v>23</v>
      </c>
      <c r="G228" s="28">
        <v>1</v>
      </c>
      <c r="H228" s="39" t="s">
        <v>576</v>
      </c>
      <c r="I228" s="34" t="s">
        <v>265</v>
      </c>
      <c r="J228" s="29">
        <v>50</v>
      </c>
      <c r="K228" s="30"/>
      <c r="L228" s="30"/>
      <c r="M228" s="30"/>
      <c r="N228" s="23">
        <f t="shared" si="36"/>
        <v>50</v>
      </c>
      <c r="O228" s="24">
        <f>IF(F228&lt;"5",J228*G228,0)</f>
        <v>50</v>
      </c>
      <c r="P228" s="31">
        <v>0</v>
      </c>
      <c r="Q228" s="31"/>
      <c r="R228" s="32">
        <v>42125</v>
      </c>
      <c r="S228" s="32">
        <v>42156</v>
      </c>
      <c r="T228" s="33"/>
      <c r="U228" s="25" t="s">
        <v>21</v>
      </c>
      <c r="V228" s="25"/>
      <c r="W228" s="25" t="s">
        <v>32</v>
      </c>
      <c r="X228" s="25" t="s">
        <v>47</v>
      </c>
      <c r="Y228" s="10">
        <v>41718</v>
      </c>
      <c r="Z228" s="11">
        <v>42111</v>
      </c>
      <c r="AA228" s="11">
        <v>42114</v>
      </c>
      <c r="AB228" s="11">
        <v>42114</v>
      </c>
      <c r="AC228" s="12"/>
    </row>
    <row r="229" spans="1:29" x14ac:dyDescent="0.25">
      <c r="A229" s="13">
        <v>42208</v>
      </c>
      <c r="B229" s="14" t="s">
        <v>61</v>
      </c>
      <c r="C229" s="25" t="s">
        <v>346</v>
      </c>
      <c r="D229" s="25" t="s">
        <v>15</v>
      </c>
      <c r="E229" s="25" t="s">
        <v>272</v>
      </c>
      <c r="F229" s="27" t="s">
        <v>23</v>
      </c>
      <c r="G229" s="28">
        <v>1</v>
      </c>
      <c r="H229" s="39" t="s">
        <v>575</v>
      </c>
      <c r="I229" s="34" t="s">
        <v>273</v>
      </c>
      <c r="J229" s="29">
        <v>91</v>
      </c>
      <c r="K229" s="30">
        <v>29</v>
      </c>
      <c r="L229" s="30"/>
      <c r="M229" s="30"/>
      <c r="N229" s="23">
        <f t="shared" si="36"/>
        <v>120</v>
      </c>
      <c r="O229" s="24">
        <f t="shared" ref="O229:O232" si="37">IF(F229&lt;"5",G229*J229,0)</f>
        <v>91</v>
      </c>
      <c r="P229" s="31"/>
      <c r="Q229" s="31"/>
      <c r="R229" s="32">
        <v>42006</v>
      </c>
      <c r="S229" s="32">
        <v>42035</v>
      </c>
      <c r="T229" s="33"/>
      <c r="U229" s="25" t="s">
        <v>21</v>
      </c>
      <c r="V229" s="25" t="s">
        <v>26</v>
      </c>
      <c r="W229" s="25" t="s">
        <v>32</v>
      </c>
      <c r="X229" s="25" t="s">
        <v>47</v>
      </c>
      <c r="Y229" s="10"/>
      <c r="Z229" s="11">
        <v>42044</v>
      </c>
      <c r="AA229" s="11">
        <v>42051</v>
      </c>
      <c r="AB229" s="11">
        <v>42061</v>
      </c>
      <c r="AC229" s="12"/>
    </row>
    <row r="230" spans="1:29" x14ac:dyDescent="0.25">
      <c r="A230" s="13">
        <v>42208</v>
      </c>
      <c r="B230" s="14" t="s">
        <v>61</v>
      </c>
      <c r="C230" s="25" t="s">
        <v>468</v>
      </c>
      <c r="D230" s="25" t="s">
        <v>15</v>
      </c>
      <c r="E230" s="25" t="s">
        <v>42</v>
      </c>
      <c r="F230" s="27" t="s">
        <v>23</v>
      </c>
      <c r="G230" s="28">
        <v>1</v>
      </c>
      <c r="H230" s="39" t="s">
        <v>576</v>
      </c>
      <c r="I230" s="34" t="s">
        <v>265</v>
      </c>
      <c r="J230" s="29">
        <v>76</v>
      </c>
      <c r="K230" s="30"/>
      <c r="L230" s="30"/>
      <c r="M230" s="30"/>
      <c r="N230" s="23">
        <f t="shared" si="36"/>
        <v>76</v>
      </c>
      <c r="O230" s="24">
        <f t="shared" si="37"/>
        <v>76</v>
      </c>
      <c r="P230" s="31"/>
      <c r="Q230" s="31"/>
      <c r="R230" s="32">
        <v>42006</v>
      </c>
      <c r="S230" s="32">
        <v>42185</v>
      </c>
      <c r="T230" s="33"/>
      <c r="U230" s="25" t="s">
        <v>21</v>
      </c>
      <c r="V230" s="25"/>
      <c r="W230" s="25" t="s">
        <v>32</v>
      </c>
      <c r="X230" s="25" t="s">
        <v>47</v>
      </c>
      <c r="Y230" s="10"/>
      <c r="Z230" s="11">
        <v>42034</v>
      </c>
      <c r="AA230" s="11">
        <v>42041</v>
      </c>
      <c r="AB230" s="11">
        <v>42059</v>
      </c>
      <c r="AC230" s="12"/>
    </row>
    <row r="231" spans="1:29" x14ac:dyDescent="0.25">
      <c r="A231" s="13">
        <v>42208</v>
      </c>
      <c r="B231" s="14" t="s">
        <v>61</v>
      </c>
      <c r="C231" s="25" t="s">
        <v>270</v>
      </c>
      <c r="D231" s="25" t="s">
        <v>15</v>
      </c>
      <c r="E231" s="25" t="s">
        <v>42</v>
      </c>
      <c r="F231" s="27" t="s">
        <v>24</v>
      </c>
      <c r="G231" s="28">
        <v>0</v>
      </c>
      <c r="H231" s="39" t="s">
        <v>576</v>
      </c>
      <c r="I231" s="34" t="s">
        <v>265</v>
      </c>
      <c r="J231" s="29">
        <v>47</v>
      </c>
      <c r="K231" s="30"/>
      <c r="L231" s="30"/>
      <c r="M231" s="30"/>
      <c r="N231" s="23">
        <f t="shared" si="36"/>
        <v>47</v>
      </c>
      <c r="O231" s="24">
        <f t="shared" si="37"/>
        <v>0</v>
      </c>
      <c r="P231" s="31"/>
      <c r="Q231" s="31"/>
      <c r="R231" s="32">
        <v>42006</v>
      </c>
      <c r="S231" s="32">
        <v>42035</v>
      </c>
      <c r="T231" s="33"/>
      <c r="U231" s="25" t="s">
        <v>26</v>
      </c>
      <c r="V231" s="25"/>
      <c r="W231" s="25" t="s">
        <v>32</v>
      </c>
      <c r="X231" s="25" t="s">
        <v>47</v>
      </c>
      <c r="Y231" s="10"/>
      <c r="Z231" s="11">
        <v>42034</v>
      </c>
      <c r="AA231" s="11"/>
      <c r="AB231" s="11">
        <v>42017</v>
      </c>
      <c r="AC231" s="12">
        <v>42041</v>
      </c>
    </row>
    <row r="232" spans="1:29" x14ac:dyDescent="0.25">
      <c r="A232" s="13">
        <v>42208</v>
      </c>
      <c r="B232" s="14" t="s">
        <v>61</v>
      </c>
      <c r="C232" s="25" t="s">
        <v>266</v>
      </c>
      <c r="D232" s="25" t="s">
        <v>15</v>
      </c>
      <c r="E232" s="25" t="s">
        <v>470</v>
      </c>
      <c r="F232" s="27" t="s">
        <v>23</v>
      </c>
      <c r="G232" s="28">
        <v>1</v>
      </c>
      <c r="H232" s="39" t="s">
        <v>575</v>
      </c>
      <c r="I232" s="34" t="s">
        <v>265</v>
      </c>
      <c r="J232" s="29"/>
      <c r="K232" s="30">
        <v>180</v>
      </c>
      <c r="L232" s="30">
        <v>199</v>
      </c>
      <c r="M232" s="30">
        <v>36</v>
      </c>
      <c r="N232" s="23">
        <f t="shared" si="36"/>
        <v>415</v>
      </c>
      <c r="O232" s="24">
        <f t="shared" si="37"/>
        <v>0</v>
      </c>
      <c r="P232" s="31"/>
      <c r="Q232" s="31"/>
      <c r="R232" s="32">
        <v>42006</v>
      </c>
      <c r="S232" s="32">
        <v>42035</v>
      </c>
      <c r="T232" s="33"/>
      <c r="U232" s="25" t="s">
        <v>26</v>
      </c>
      <c r="V232" s="25" t="s">
        <v>21</v>
      </c>
      <c r="W232" s="25" t="s">
        <v>32</v>
      </c>
      <c r="X232" s="25" t="s">
        <v>47</v>
      </c>
      <c r="Y232" s="10"/>
      <c r="Z232" s="11"/>
      <c r="AA232" s="11"/>
      <c r="AB232" s="11">
        <v>42034</v>
      </c>
      <c r="AC232" s="12"/>
    </row>
    <row r="233" spans="1:29" x14ac:dyDescent="0.25">
      <c r="A233" s="13">
        <v>42208</v>
      </c>
      <c r="B233" s="14" t="s">
        <v>61</v>
      </c>
      <c r="C233" s="25" t="s">
        <v>544</v>
      </c>
      <c r="D233" s="25" t="s">
        <v>15</v>
      </c>
      <c r="E233" s="25" t="s">
        <v>36</v>
      </c>
      <c r="F233" s="27" t="s">
        <v>20</v>
      </c>
      <c r="G233" s="28">
        <v>0.2</v>
      </c>
      <c r="H233" s="39" t="s">
        <v>584</v>
      </c>
      <c r="I233" s="34"/>
      <c r="J233" s="29">
        <v>50</v>
      </c>
      <c r="K233" s="30"/>
      <c r="L233" s="30"/>
      <c r="M233" s="30"/>
      <c r="N233" s="23">
        <f t="shared" si="36"/>
        <v>50</v>
      </c>
      <c r="O233" s="24">
        <f>IF(F233&lt;"5",J233*G233,0)</f>
        <v>10</v>
      </c>
      <c r="P233" s="31">
        <v>0</v>
      </c>
      <c r="Q233" s="31"/>
      <c r="R233" s="32">
        <v>42248</v>
      </c>
      <c r="S233" s="32">
        <v>42369</v>
      </c>
      <c r="T233" s="33"/>
      <c r="U233" s="25" t="s">
        <v>26</v>
      </c>
      <c r="V233" s="25"/>
      <c r="W233" s="25" t="s">
        <v>32</v>
      </c>
      <c r="X233" s="25" t="s">
        <v>47</v>
      </c>
      <c r="Y233" s="10"/>
      <c r="Z233" s="11"/>
      <c r="AA233" s="11"/>
      <c r="AB233" s="11"/>
      <c r="AC233" s="12"/>
    </row>
    <row r="234" spans="1:29" x14ac:dyDescent="0.25">
      <c r="A234" s="13">
        <v>42249</v>
      </c>
      <c r="B234" s="14" t="s">
        <v>61</v>
      </c>
      <c r="C234" s="25" t="s">
        <v>513</v>
      </c>
      <c r="D234" s="25" t="s">
        <v>15</v>
      </c>
      <c r="E234" s="25" t="s">
        <v>272</v>
      </c>
      <c r="F234" s="27" t="s">
        <v>578</v>
      </c>
      <c r="G234" s="28">
        <v>0.8</v>
      </c>
      <c r="H234" s="39" t="s">
        <v>575</v>
      </c>
      <c r="I234" s="34" t="s">
        <v>273</v>
      </c>
      <c r="J234" s="29">
        <v>27</v>
      </c>
      <c r="K234" s="30"/>
      <c r="L234" s="30"/>
      <c r="M234" s="30"/>
      <c r="N234" s="23">
        <f t="shared" si="36"/>
        <v>27</v>
      </c>
      <c r="O234" s="24">
        <f t="shared" ref="O234:O244" si="38">IF(F234&lt;"5",G234*J234,0)</f>
        <v>21.6</v>
      </c>
      <c r="P234" s="31"/>
      <c r="Q234" s="31"/>
      <c r="R234" s="32">
        <v>42186</v>
      </c>
      <c r="S234" s="32">
        <v>42369</v>
      </c>
      <c r="T234" s="33" t="s">
        <v>348</v>
      </c>
      <c r="U234" s="25" t="s">
        <v>21</v>
      </c>
      <c r="V234" s="25" t="s">
        <v>26</v>
      </c>
      <c r="W234" s="25" t="s">
        <v>32</v>
      </c>
      <c r="X234" s="25" t="s">
        <v>47</v>
      </c>
      <c r="Y234" s="10"/>
      <c r="Z234" s="11">
        <v>42044</v>
      </c>
      <c r="AA234" s="11">
        <v>42159</v>
      </c>
      <c r="AB234" s="11"/>
      <c r="AC234" s="12"/>
    </row>
    <row r="235" spans="1:29" x14ac:dyDescent="0.25">
      <c r="A235" s="13">
        <v>42249</v>
      </c>
      <c r="B235" s="14" t="s">
        <v>61</v>
      </c>
      <c r="C235" s="25" t="s">
        <v>561</v>
      </c>
      <c r="D235" s="25" t="s">
        <v>15</v>
      </c>
      <c r="E235" s="25" t="s">
        <v>42</v>
      </c>
      <c r="F235" s="27" t="s">
        <v>578</v>
      </c>
      <c r="G235" s="28">
        <v>0.2</v>
      </c>
      <c r="H235" s="39" t="s">
        <v>576</v>
      </c>
      <c r="I235" s="34"/>
      <c r="J235" s="29">
        <v>5</v>
      </c>
      <c r="K235" s="30"/>
      <c r="L235" s="30"/>
      <c r="M235" s="30"/>
      <c r="N235" s="23">
        <f t="shared" si="36"/>
        <v>5</v>
      </c>
      <c r="O235" s="24">
        <f t="shared" si="38"/>
        <v>1</v>
      </c>
      <c r="P235" s="31"/>
      <c r="Q235" s="31"/>
      <c r="R235" s="32">
        <v>42006</v>
      </c>
      <c r="S235" s="32">
        <v>42185</v>
      </c>
      <c r="T235" s="33"/>
      <c r="U235" s="25" t="s">
        <v>21</v>
      </c>
      <c r="V235" s="25" t="s">
        <v>26</v>
      </c>
      <c r="W235" s="25" t="s">
        <v>32</v>
      </c>
      <c r="X235" s="25" t="s">
        <v>47</v>
      </c>
      <c r="Y235" s="10"/>
      <c r="Z235" s="16">
        <v>42241</v>
      </c>
      <c r="AA235" s="16">
        <v>42241</v>
      </c>
      <c r="AB235" s="17"/>
      <c r="AC235" s="12"/>
    </row>
    <row r="236" spans="1:29" x14ac:dyDescent="0.25">
      <c r="A236" s="13">
        <v>42208</v>
      </c>
      <c r="B236" s="14" t="s">
        <v>61</v>
      </c>
      <c r="C236" s="25" t="s">
        <v>153</v>
      </c>
      <c r="D236" s="25" t="s">
        <v>15</v>
      </c>
      <c r="E236" s="25" t="s">
        <v>42</v>
      </c>
      <c r="F236" s="27" t="s">
        <v>577</v>
      </c>
      <c r="G236" s="28">
        <v>0</v>
      </c>
      <c r="H236" s="39" t="s">
        <v>576</v>
      </c>
      <c r="I236" s="34"/>
      <c r="J236" s="29">
        <v>70</v>
      </c>
      <c r="K236" s="30"/>
      <c r="L236" s="30"/>
      <c r="M236" s="30"/>
      <c r="N236" s="23">
        <f t="shared" si="36"/>
        <v>70</v>
      </c>
      <c r="O236" s="24">
        <f t="shared" si="38"/>
        <v>0</v>
      </c>
      <c r="P236" s="31">
        <v>35</v>
      </c>
      <c r="Q236" s="31"/>
      <c r="R236" s="32">
        <v>41974</v>
      </c>
      <c r="S236" s="32">
        <v>41698</v>
      </c>
      <c r="T236" s="33"/>
      <c r="U236" s="25" t="s">
        <v>26</v>
      </c>
      <c r="V236" s="25"/>
      <c r="W236" s="25" t="s">
        <v>32</v>
      </c>
      <c r="X236" s="25" t="s">
        <v>47</v>
      </c>
      <c r="Y236" s="10"/>
      <c r="Z236" s="11"/>
      <c r="AA236" s="11">
        <v>41967</v>
      </c>
      <c r="AB236" s="11"/>
      <c r="AC236" s="12">
        <v>42009</v>
      </c>
    </row>
    <row r="237" spans="1:29" x14ac:dyDescent="0.25">
      <c r="A237" s="13">
        <v>42208</v>
      </c>
      <c r="B237" s="14" t="s">
        <v>61</v>
      </c>
      <c r="C237" s="25" t="s">
        <v>267</v>
      </c>
      <c r="D237" s="25" t="s">
        <v>15</v>
      </c>
      <c r="E237" s="25" t="s">
        <v>42</v>
      </c>
      <c r="F237" s="27" t="s">
        <v>23</v>
      </c>
      <c r="G237" s="28">
        <v>1</v>
      </c>
      <c r="H237" s="39" t="s">
        <v>575</v>
      </c>
      <c r="I237" s="34" t="s">
        <v>265</v>
      </c>
      <c r="J237" s="29"/>
      <c r="K237" s="30"/>
      <c r="L237" s="30">
        <v>161</v>
      </c>
      <c r="M237" s="30">
        <v>33</v>
      </c>
      <c r="N237" s="23">
        <f t="shared" si="36"/>
        <v>194</v>
      </c>
      <c r="O237" s="24">
        <f t="shared" si="38"/>
        <v>0</v>
      </c>
      <c r="P237" s="31"/>
      <c r="Q237" s="31"/>
      <c r="R237" s="32">
        <v>42006</v>
      </c>
      <c r="S237" s="32">
        <v>42035</v>
      </c>
      <c r="T237" s="33"/>
      <c r="U237" s="25" t="s">
        <v>26</v>
      </c>
      <c r="V237" s="25"/>
      <c r="W237" s="25" t="s">
        <v>32</v>
      </c>
      <c r="X237" s="25" t="s">
        <v>47</v>
      </c>
      <c r="Y237" s="10"/>
      <c r="Z237" s="11"/>
      <c r="AA237" s="11"/>
      <c r="AB237" s="11">
        <v>42017</v>
      </c>
      <c r="AC237" s="12"/>
    </row>
    <row r="238" spans="1:29" x14ac:dyDescent="0.25">
      <c r="A238" s="13">
        <v>42208</v>
      </c>
      <c r="B238" s="14" t="s">
        <v>61</v>
      </c>
      <c r="C238" s="25" t="s">
        <v>268</v>
      </c>
      <c r="D238" s="25" t="s">
        <v>15</v>
      </c>
      <c r="E238" s="25" t="s">
        <v>42</v>
      </c>
      <c r="F238" s="27" t="s">
        <v>23</v>
      </c>
      <c r="G238" s="28">
        <v>1</v>
      </c>
      <c r="H238" s="39" t="s">
        <v>575</v>
      </c>
      <c r="I238" s="34" t="s">
        <v>265</v>
      </c>
      <c r="J238" s="29"/>
      <c r="K238" s="30"/>
      <c r="L238" s="30">
        <v>46</v>
      </c>
      <c r="M238" s="30">
        <v>9.1999999999999993</v>
      </c>
      <c r="N238" s="23">
        <f t="shared" si="36"/>
        <v>55.2</v>
      </c>
      <c r="O238" s="24">
        <f t="shared" si="38"/>
        <v>0</v>
      </c>
      <c r="P238" s="31"/>
      <c r="Q238" s="31"/>
      <c r="R238" s="32">
        <v>42006</v>
      </c>
      <c r="S238" s="32">
        <v>42094</v>
      </c>
      <c r="T238" s="33"/>
      <c r="U238" s="25" t="s">
        <v>26</v>
      </c>
      <c r="V238" s="25"/>
      <c r="W238" s="25" t="s">
        <v>32</v>
      </c>
      <c r="X238" s="25" t="s">
        <v>47</v>
      </c>
      <c r="Y238" s="10"/>
      <c r="Z238" s="11"/>
      <c r="AA238" s="11"/>
      <c r="AB238" s="11">
        <v>42017</v>
      </c>
      <c r="AC238" s="12"/>
    </row>
    <row r="239" spans="1:29" x14ac:dyDescent="0.25">
      <c r="A239" s="13">
        <v>42208</v>
      </c>
      <c r="B239" s="14" t="s">
        <v>61</v>
      </c>
      <c r="C239" s="25" t="s">
        <v>271</v>
      </c>
      <c r="D239" s="25" t="s">
        <v>15</v>
      </c>
      <c r="E239" s="25" t="s">
        <v>272</v>
      </c>
      <c r="F239" s="27" t="s">
        <v>23</v>
      </c>
      <c r="G239" s="28">
        <v>1</v>
      </c>
      <c r="H239" s="39" t="s">
        <v>575</v>
      </c>
      <c r="I239" s="34" t="s">
        <v>178</v>
      </c>
      <c r="J239" s="29">
        <v>27</v>
      </c>
      <c r="K239" s="30">
        <f>10.8+26.5</f>
        <v>37.299999999999997</v>
      </c>
      <c r="L239" s="30"/>
      <c r="M239" s="30"/>
      <c r="N239" s="23">
        <f t="shared" si="36"/>
        <v>64.3</v>
      </c>
      <c r="O239" s="24">
        <f t="shared" si="38"/>
        <v>27</v>
      </c>
      <c r="P239" s="31"/>
      <c r="Q239" s="31"/>
      <c r="R239" s="32">
        <v>42006</v>
      </c>
      <c r="S239" s="32">
        <v>42035</v>
      </c>
      <c r="T239" s="33"/>
      <c r="U239" s="25" t="s">
        <v>26</v>
      </c>
      <c r="V239" s="25" t="s">
        <v>21</v>
      </c>
      <c r="W239" s="25" t="s">
        <v>32</v>
      </c>
      <c r="X239" s="25" t="s">
        <v>47</v>
      </c>
      <c r="Y239" s="10"/>
      <c r="Z239" s="11"/>
      <c r="AA239" s="11"/>
      <c r="AB239" s="11">
        <v>42017</v>
      </c>
      <c r="AC239" s="12"/>
    </row>
    <row r="240" spans="1:29" x14ac:dyDescent="0.25">
      <c r="A240" s="13">
        <v>42208</v>
      </c>
      <c r="B240" s="14" t="s">
        <v>61</v>
      </c>
      <c r="C240" s="25" t="s">
        <v>351</v>
      </c>
      <c r="D240" s="25" t="s">
        <v>15</v>
      </c>
      <c r="E240" s="25" t="s">
        <v>272</v>
      </c>
      <c r="F240" s="27" t="s">
        <v>23</v>
      </c>
      <c r="G240" s="28">
        <v>1</v>
      </c>
      <c r="H240" s="39" t="s">
        <v>575</v>
      </c>
      <c r="I240" s="34" t="s">
        <v>273</v>
      </c>
      <c r="J240" s="29">
        <v>55</v>
      </c>
      <c r="K240" s="30">
        <v>22.6</v>
      </c>
      <c r="L240" s="30"/>
      <c r="M240" s="30"/>
      <c r="N240" s="23">
        <f t="shared" si="36"/>
        <v>77.599999999999994</v>
      </c>
      <c r="O240" s="24">
        <f t="shared" si="38"/>
        <v>55</v>
      </c>
      <c r="P240" s="31"/>
      <c r="Q240" s="31"/>
      <c r="R240" s="32">
        <v>42037</v>
      </c>
      <c r="S240" s="32">
        <v>42091</v>
      </c>
      <c r="T240" s="33"/>
      <c r="U240" s="25" t="s">
        <v>26</v>
      </c>
      <c r="V240" s="25" t="s">
        <v>21</v>
      </c>
      <c r="W240" s="25" t="s">
        <v>32</v>
      </c>
      <c r="X240" s="25" t="s">
        <v>47</v>
      </c>
      <c r="Y240" s="10"/>
      <c r="Z240" s="11"/>
      <c r="AA240" s="11"/>
      <c r="AB240" s="11">
        <v>42017</v>
      </c>
      <c r="AC240" s="12"/>
    </row>
    <row r="241" spans="1:29" x14ac:dyDescent="0.25">
      <c r="A241" s="13">
        <v>42208</v>
      </c>
      <c r="B241" s="14" t="s">
        <v>61</v>
      </c>
      <c r="C241" s="25" t="s">
        <v>511</v>
      </c>
      <c r="D241" s="25" t="s">
        <v>15</v>
      </c>
      <c r="E241" s="25" t="s">
        <v>272</v>
      </c>
      <c r="F241" s="27" t="s">
        <v>23</v>
      </c>
      <c r="G241" s="28">
        <v>1</v>
      </c>
      <c r="H241" s="39" t="s">
        <v>575</v>
      </c>
      <c r="I241" s="34" t="s">
        <v>273</v>
      </c>
      <c r="J241" s="29">
        <v>96</v>
      </c>
      <c r="K241" s="30"/>
      <c r="L241" s="30"/>
      <c r="M241" s="30"/>
      <c r="N241" s="23">
        <f t="shared" si="36"/>
        <v>96</v>
      </c>
      <c r="O241" s="24">
        <f t="shared" si="38"/>
        <v>96</v>
      </c>
      <c r="P241" s="31"/>
      <c r="Q241" s="31"/>
      <c r="R241" s="32">
        <v>42006</v>
      </c>
      <c r="S241" s="32">
        <v>42185</v>
      </c>
      <c r="T241" s="33"/>
      <c r="U241" s="25" t="s">
        <v>26</v>
      </c>
      <c r="V241" s="25"/>
      <c r="W241" s="25" t="s">
        <v>32</v>
      </c>
      <c r="X241" s="25" t="s">
        <v>47</v>
      </c>
      <c r="Y241" s="10"/>
      <c r="Z241" s="11"/>
      <c r="AA241" s="11"/>
      <c r="AB241" s="11">
        <v>42017</v>
      </c>
      <c r="AC241" s="12"/>
    </row>
    <row r="242" spans="1:29" x14ac:dyDescent="0.25">
      <c r="A242" s="13">
        <v>42208</v>
      </c>
      <c r="B242" s="14" t="s">
        <v>61</v>
      </c>
      <c r="C242" s="25" t="s">
        <v>269</v>
      </c>
      <c r="D242" s="25" t="s">
        <v>15</v>
      </c>
      <c r="E242" s="25" t="s">
        <v>42</v>
      </c>
      <c r="F242" s="27" t="s">
        <v>23</v>
      </c>
      <c r="G242" s="28">
        <v>1</v>
      </c>
      <c r="H242" s="39" t="s">
        <v>575</v>
      </c>
      <c r="I242" s="34" t="s">
        <v>265</v>
      </c>
      <c r="J242" s="29">
        <v>18.2</v>
      </c>
      <c r="K242" s="30"/>
      <c r="L242" s="30"/>
      <c r="M242" s="30"/>
      <c r="N242" s="23">
        <f t="shared" si="36"/>
        <v>18.2</v>
      </c>
      <c r="O242" s="24">
        <f t="shared" si="38"/>
        <v>18.2</v>
      </c>
      <c r="P242" s="31"/>
      <c r="Q242" s="31"/>
      <c r="R242" s="32">
        <v>42006</v>
      </c>
      <c r="S242" s="32">
        <v>42035</v>
      </c>
      <c r="T242" s="33"/>
      <c r="U242" s="25" t="s">
        <v>26</v>
      </c>
      <c r="V242" s="25"/>
      <c r="W242" s="25" t="s">
        <v>32</v>
      </c>
      <c r="X242" s="25" t="s">
        <v>47</v>
      </c>
      <c r="Y242" s="10"/>
      <c r="Z242" s="11"/>
      <c r="AA242" s="11"/>
      <c r="AB242" s="11">
        <v>42017</v>
      </c>
      <c r="AC242" s="12"/>
    </row>
    <row r="243" spans="1:29" x14ac:dyDescent="0.25">
      <c r="A243" s="13">
        <v>42208</v>
      </c>
      <c r="B243" s="14" t="s">
        <v>61</v>
      </c>
      <c r="C243" s="25" t="s">
        <v>349</v>
      </c>
      <c r="D243" s="25" t="s">
        <v>15</v>
      </c>
      <c r="E243" s="25" t="s">
        <v>42</v>
      </c>
      <c r="F243" s="27" t="s">
        <v>23</v>
      </c>
      <c r="G243" s="28">
        <v>1</v>
      </c>
      <c r="H243" s="39" t="s">
        <v>575</v>
      </c>
      <c r="I243" s="34" t="s">
        <v>265</v>
      </c>
      <c r="J243" s="29">
        <v>11.5</v>
      </c>
      <c r="K243" s="30"/>
      <c r="L243" s="30"/>
      <c r="M243" s="30"/>
      <c r="N243" s="23">
        <f t="shared" si="36"/>
        <v>11.5</v>
      </c>
      <c r="O243" s="24">
        <f t="shared" si="38"/>
        <v>11.5</v>
      </c>
      <c r="P243" s="31"/>
      <c r="Q243" s="31"/>
      <c r="R243" s="32">
        <v>41640</v>
      </c>
      <c r="S243" s="32">
        <v>42004</v>
      </c>
      <c r="T243" s="33"/>
      <c r="U243" s="25" t="s">
        <v>21</v>
      </c>
      <c r="V243" s="25"/>
      <c r="W243" s="25" t="s">
        <v>32</v>
      </c>
      <c r="X243" s="25" t="s">
        <v>47</v>
      </c>
      <c r="Y243" s="10"/>
      <c r="Z243" s="11"/>
      <c r="AA243" s="11"/>
      <c r="AB243" s="11">
        <v>42006</v>
      </c>
      <c r="AC243" s="12"/>
    </row>
    <row r="244" spans="1:29" x14ac:dyDescent="0.25">
      <c r="A244" s="13">
        <v>42041</v>
      </c>
      <c r="B244" s="14" t="s">
        <v>89</v>
      </c>
      <c r="C244" s="25" t="s">
        <v>164</v>
      </c>
      <c r="D244" s="25" t="s">
        <v>588</v>
      </c>
      <c r="E244" s="25" t="s">
        <v>44</v>
      </c>
      <c r="F244" s="27" t="s">
        <v>24</v>
      </c>
      <c r="G244" s="28">
        <v>0</v>
      </c>
      <c r="H244" s="39"/>
      <c r="I244" s="34"/>
      <c r="J244" s="29"/>
      <c r="K244" s="30"/>
      <c r="L244" s="30"/>
      <c r="M244" s="30"/>
      <c r="N244" s="23">
        <f t="shared" si="36"/>
        <v>0</v>
      </c>
      <c r="O244" s="24">
        <f t="shared" si="38"/>
        <v>0</v>
      </c>
      <c r="P244" s="31">
        <v>10</v>
      </c>
      <c r="Q244" s="31"/>
      <c r="R244" s="32">
        <v>41913</v>
      </c>
      <c r="S244" s="32">
        <v>42004</v>
      </c>
      <c r="T244" s="33"/>
      <c r="U244" s="25" t="s">
        <v>18</v>
      </c>
      <c r="V244" s="25"/>
      <c r="W244" s="25" t="s">
        <v>32</v>
      </c>
      <c r="X244" s="25" t="s">
        <v>51</v>
      </c>
      <c r="Y244" s="10"/>
      <c r="Z244" s="11"/>
      <c r="AA244" s="11">
        <v>41890</v>
      </c>
      <c r="AB244" s="11"/>
      <c r="AC244" s="12">
        <v>41946</v>
      </c>
    </row>
    <row r="245" spans="1:29" x14ac:dyDescent="0.25">
      <c r="A245" s="13">
        <v>42209</v>
      </c>
      <c r="B245" s="14" t="s">
        <v>399</v>
      </c>
      <c r="C245" s="25" t="s">
        <v>400</v>
      </c>
      <c r="D245" s="25" t="s">
        <v>583</v>
      </c>
      <c r="E245" s="25" t="s">
        <v>209</v>
      </c>
      <c r="F245" s="27" t="s">
        <v>577</v>
      </c>
      <c r="G245" s="28">
        <v>0</v>
      </c>
      <c r="H245" s="39" t="s">
        <v>576</v>
      </c>
      <c r="I245" s="34"/>
      <c r="J245" s="29">
        <f>30*0.75</f>
        <v>22.5</v>
      </c>
      <c r="K245" s="30"/>
      <c r="L245" s="30"/>
      <c r="M245" s="30"/>
      <c r="N245" s="23">
        <f t="shared" si="36"/>
        <v>22.5</v>
      </c>
      <c r="O245" s="24">
        <f>IF(F245&lt;"5",J245*G245,0)</f>
        <v>0</v>
      </c>
      <c r="P245" s="31">
        <v>0</v>
      </c>
      <c r="Q245" s="31"/>
      <c r="R245" s="32">
        <v>42093</v>
      </c>
      <c r="S245" s="32">
        <v>42128</v>
      </c>
      <c r="T245" s="33" t="s">
        <v>401</v>
      </c>
      <c r="U245" s="25" t="s">
        <v>18</v>
      </c>
      <c r="V245" s="25"/>
      <c r="W245" s="25" t="s">
        <v>30</v>
      </c>
      <c r="X245" s="25" t="s">
        <v>399</v>
      </c>
      <c r="Y245" s="10">
        <v>42065</v>
      </c>
      <c r="Z245" s="11">
        <v>42065</v>
      </c>
      <c r="AA245" s="11">
        <v>42072</v>
      </c>
      <c r="AB245" s="11"/>
      <c r="AC245" s="12">
        <v>42086</v>
      </c>
    </row>
    <row r="246" spans="1:29" x14ac:dyDescent="0.25">
      <c r="A246" s="13">
        <v>42254</v>
      </c>
      <c r="B246" s="14" t="s">
        <v>60</v>
      </c>
      <c r="C246" s="25" t="s">
        <v>352</v>
      </c>
      <c r="D246" s="25" t="s">
        <v>15</v>
      </c>
      <c r="E246" s="25" t="s">
        <v>29</v>
      </c>
      <c r="F246" s="27" t="s">
        <v>218</v>
      </c>
      <c r="G246" s="28">
        <v>0.4</v>
      </c>
      <c r="H246" s="39"/>
      <c r="I246" s="34"/>
      <c r="J246" s="29">
        <v>50</v>
      </c>
      <c r="K246" s="30"/>
      <c r="L246" s="30"/>
      <c r="M246" s="30"/>
      <c r="N246" s="23">
        <f t="shared" si="36"/>
        <v>50</v>
      </c>
      <c r="O246" s="24">
        <f t="shared" ref="O246:O254" si="39">IF(F246&lt;"5",G246*J246,0)</f>
        <v>0</v>
      </c>
      <c r="P246" s="31">
        <v>0</v>
      </c>
      <c r="Q246" s="31"/>
      <c r="R246" s="32">
        <v>42095</v>
      </c>
      <c r="S246" s="32" t="s">
        <v>353</v>
      </c>
      <c r="T246" s="33"/>
      <c r="U246" s="25" t="s">
        <v>21</v>
      </c>
      <c r="V246" s="25"/>
      <c r="W246" s="25" t="s">
        <v>30</v>
      </c>
      <c r="X246" s="25" t="s">
        <v>60</v>
      </c>
      <c r="Y246" s="10"/>
      <c r="Z246" s="11"/>
      <c r="AA246" s="11"/>
      <c r="AB246" s="11"/>
      <c r="AC246" s="12"/>
    </row>
    <row r="247" spans="1:29" x14ac:dyDescent="0.25">
      <c r="A247" s="13">
        <v>42051</v>
      </c>
      <c r="B247" s="14" t="s">
        <v>60</v>
      </c>
      <c r="C247" s="25" t="s">
        <v>129</v>
      </c>
      <c r="D247" s="25" t="s">
        <v>15</v>
      </c>
      <c r="E247" s="25" t="s">
        <v>29</v>
      </c>
      <c r="F247" s="27" t="s">
        <v>218</v>
      </c>
      <c r="G247" s="28">
        <v>0</v>
      </c>
      <c r="H247" s="39"/>
      <c r="I247" s="34"/>
      <c r="J247" s="29">
        <v>20</v>
      </c>
      <c r="K247" s="30"/>
      <c r="L247" s="30"/>
      <c r="M247" s="30"/>
      <c r="N247" s="23">
        <f t="shared" si="36"/>
        <v>20</v>
      </c>
      <c r="O247" s="24">
        <f t="shared" si="39"/>
        <v>0</v>
      </c>
      <c r="P247" s="31">
        <v>0</v>
      </c>
      <c r="Q247" s="31"/>
      <c r="R247" s="32">
        <v>41883</v>
      </c>
      <c r="S247" s="32">
        <v>42004</v>
      </c>
      <c r="T247" s="33"/>
      <c r="U247" s="25" t="s">
        <v>26</v>
      </c>
      <c r="V247" s="25"/>
      <c r="W247" s="25" t="s">
        <v>30</v>
      </c>
      <c r="X247" s="25" t="s">
        <v>60</v>
      </c>
      <c r="Y247" s="10"/>
      <c r="Z247" s="11"/>
      <c r="AA247" s="11"/>
      <c r="AB247" s="11"/>
      <c r="AC247" s="12">
        <v>42038</v>
      </c>
    </row>
    <row r="248" spans="1:29" x14ac:dyDescent="0.25">
      <c r="A248" s="13">
        <v>42051</v>
      </c>
      <c r="B248" s="14" t="s">
        <v>60</v>
      </c>
      <c r="C248" s="25" t="s">
        <v>130</v>
      </c>
      <c r="D248" s="25" t="s">
        <v>15</v>
      </c>
      <c r="E248" s="25" t="s">
        <v>29</v>
      </c>
      <c r="F248" s="27" t="s">
        <v>218</v>
      </c>
      <c r="G248" s="28">
        <v>0</v>
      </c>
      <c r="H248" s="39"/>
      <c r="I248" s="34"/>
      <c r="J248" s="29">
        <v>20</v>
      </c>
      <c r="K248" s="30"/>
      <c r="L248" s="30"/>
      <c r="M248" s="30"/>
      <c r="N248" s="23">
        <f t="shared" si="36"/>
        <v>20</v>
      </c>
      <c r="O248" s="24">
        <f t="shared" si="39"/>
        <v>0</v>
      </c>
      <c r="P248" s="31">
        <v>0</v>
      </c>
      <c r="Q248" s="31"/>
      <c r="R248" s="32">
        <v>41883</v>
      </c>
      <c r="S248" s="32">
        <v>42004</v>
      </c>
      <c r="T248" s="33"/>
      <c r="U248" s="25" t="s">
        <v>21</v>
      </c>
      <c r="V248" s="25"/>
      <c r="W248" s="25" t="s">
        <v>30</v>
      </c>
      <c r="X248" s="25" t="s">
        <v>60</v>
      </c>
      <c r="Y248" s="10"/>
      <c r="Z248" s="11"/>
      <c r="AA248" s="11"/>
      <c r="AB248" s="11"/>
      <c r="AC248" s="12">
        <v>42038</v>
      </c>
    </row>
    <row r="249" spans="1:29" x14ac:dyDescent="0.25">
      <c r="A249" s="13">
        <v>42051</v>
      </c>
      <c r="B249" s="14" t="s">
        <v>60</v>
      </c>
      <c r="C249" s="25" t="s">
        <v>131</v>
      </c>
      <c r="D249" s="25" t="s">
        <v>15</v>
      </c>
      <c r="E249" s="25" t="s">
        <v>29</v>
      </c>
      <c r="F249" s="27" t="s">
        <v>218</v>
      </c>
      <c r="G249" s="28">
        <v>0</v>
      </c>
      <c r="H249" s="39"/>
      <c r="I249" s="34"/>
      <c r="J249" s="29">
        <v>20</v>
      </c>
      <c r="K249" s="30"/>
      <c r="L249" s="30"/>
      <c r="M249" s="30"/>
      <c r="N249" s="23">
        <f t="shared" si="36"/>
        <v>20</v>
      </c>
      <c r="O249" s="24">
        <f t="shared" si="39"/>
        <v>0</v>
      </c>
      <c r="P249" s="31">
        <v>0</v>
      </c>
      <c r="Q249" s="31"/>
      <c r="R249" s="32">
        <v>41883</v>
      </c>
      <c r="S249" s="32">
        <v>42004</v>
      </c>
      <c r="T249" s="33"/>
      <c r="U249" s="25" t="s">
        <v>26</v>
      </c>
      <c r="V249" s="25"/>
      <c r="W249" s="25" t="s">
        <v>30</v>
      </c>
      <c r="X249" s="25" t="s">
        <v>60</v>
      </c>
      <c r="Y249" s="10"/>
      <c r="Z249" s="11"/>
      <c r="AA249" s="11"/>
      <c r="AB249" s="11"/>
      <c r="AC249" s="12">
        <v>42038</v>
      </c>
    </row>
    <row r="250" spans="1:29" x14ac:dyDescent="0.25">
      <c r="A250" s="13">
        <v>42051</v>
      </c>
      <c r="B250" s="14" t="s">
        <v>60</v>
      </c>
      <c r="C250" s="25" t="s">
        <v>132</v>
      </c>
      <c r="D250" s="25" t="s">
        <v>15</v>
      </c>
      <c r="E250" s="25" t="s">
        <v>29</v>
      </c>
      <c r="F250" s="27" t="s">
        <v>218</v>
      </c>
      <c r="G250" s="28">
        <v>0</v>
      </c>
      <c r="H250" s="39"/>
      <c r="I250" s="34"/>
      <c r="J250" s="29">
        <v>20</v>
      </c>
      <c r="K250" s="30"/>
      <c r="L250" s="30"/>
      <c r="M250" s="30"/>
      <c r="N250" s="23">
        <f t="shared" si="36"/>
        <v>20</v>
      </c>
      <c r="O250" s="24">
        <f t="shared" si="39"/>
        <v>0</v>
      </c>
      <c r="P250" s="31">
        <v>0</v>
      </c>
      <c r="Q250" s="31"/>
      <c r="R250" s="32">
        <v>41883</v>
      </c>
      <c r="S250" s="32">
        <v>42004</v>
      </c>
      <c r="T250" s="33"/>
      <c r="U250" s="25" t="s">
        <v>21</v>
      </c>
      <c r="V250" s="25" t="s">
        <v>190</v>
      </c>
      <c r="W250" s="25" t="s">
        <v>30</v>
      </c>
      <c r="X250" s="25" t="s">
        <v>60</v>
      </c>
      <c r="Y250" s="10"/>
      <c r="Z250" s="11"/>
      <c r="AA250" s="11"/>
      <c r="AB250" s="11"/>
      <c r="AC250" s="12">
        <v>42038</v>
      </c>
    </row>
    <row r="251" spans="1:29" x14ac:dyDescent="0.25">
      <c r="A251" s="13">
        <v>42051</v>
      </c>
      <c r="B251" s="14" t="s">
        <v>60</v>
      </c>
      <c r="C251" s="25" t="s">
        <v>223</v>
      </c>
      <c r="D251" s="25" t="s">
        <v>15</v>
      </c>
      <c r="E251" s="25" t="s">
        <v>29</v>
      </c>
      <c r="F251" s="27" t="s">
        <v>218</v>
      </c>
      <c r="G251" s="28">
        <v>0</v>
      </c>
      <c r="H251" s="39"/>
      <c r="I251" s="34"/>
      <c r="J251" s="29">
        <v>50</v>
      </c>
      <c r="K251" s="30"/>
      <c r="L251" s="30"/>
      <c r="M251" s="30"/>
      <c r="N251" s="23">
        <f t="shared" si="36"/>
        <v>50</v>
      </c>
      <c r="O251" s="24">
        <f t="shared" si="39"/>
        <v>0</v>
      </c>
      <c r="P251" s="31">
        <v>0</v>
      </c>
      <c r="Q251" s="31"/>
      <c r="R251" s="32">
        <v>42050</v>
      </c>
      <c r="S251" s="32">
        <v>42094</v>
      </c>
      <c r="T251" s="33"/>
      <c r="U251" s="25" t="s">
        <v>21</v>
      </c>
      <c r="V251" s="25" t="s">
        <v>190</v>
      </c>
      <c r="W251" s="25" t="s">
        <v>30</v>
      </c>
      <c r="X251" s="25" t="s">
        <v>60</v>
      </c>
      <c r="Y251" s="10">
        <v>42016</v>
      </c>
      <c r="Z251" s="11"/>
      <c r="AA251" s="11"/>
      <c r="AB251" s="11"/>
      <c r="AC251" s="12">
        <v>42048</v>
      </c>
    </row>
    <row r="252" spans="1:29" x14ac:dyDescent="0.25">
      <c r="A252" s="13">
        <v>42254</v>
      </c>
      <c r="B252" s="14" t="s">
        <v>60</v>
      </c>
      <c r="C252" s="25" t="s">
        <v>289</v>
      </c>
      <c r="D252" s="25" t="s">
        <v>15</v>
      </c>
      <c r="E252" s="25" t="s">
        <v>29</v>
      </c>
      <c r="F252" s="27" t="s">
        <v>218</v>
      </c>
      <c r="G252" s="28">
        <v>0</v>
      </c>
      <c r="H252" s="39"/>
      <c r="I252" s="34"/>
      <c r="J252" s="29">
        <v>20</v>
      </c>
      <c r="K252" s="30"/>
      <c r="L252" s="30"/>
      <c r="M252" s="30"/>
      <c r="N252" s="23">
        <f t="shared" si="36"/>
        <v>20</v>
      </c>
      <c r="O252" s="24">
        <f t="shared" si="39"/>
        <v>0</v>
      </c>
      <c r="P252" s="31">
        <v>0</v>
      </c>
      <c r="Q252" s="31"/>
      <c r="R252" s="32">
        <v>42064</v>
      </c>
      <c r="S252" s="32">
        <v>42094</v>
      </c>
      <c r="T252" s="33"/>
      <c r="U252" s="25" t="s">
        <v>21</v>
      </c>
      <c r="V252" s="25"/>
      <c r="W252" s="25" t="s">
        <v>30</v>
      </c>
      <c r="X252" s="25" t="s">
        <v>60</v>
      </c>
      <c r="Y252" s="10"/>
      <c r="Z252" s="11"/>
      <c r="AA252" s="11"/>
      <c r="AB252" s="11"/>
      <c r="AC252" s="21">
        <v>42254</v>
      </c>
    </row>
    <row r="253" spans="1:29" x14ac:dyDescent="0.25">
      <c r="A253" s="13">
        <v>42241</v>
      </c>
      <c r="B253" s="14" t="s">
        <v>76</v>
      </c>
      <c r="C253" s="25" t="s">
        <v>354</v>
      </c>
      <c r="D253" s="25" t="s">
        <v>25</v>
      </c>
      <c r="E253" s="25" t="s">
        <v>126</v>
      </c>
      <c r="F253" s="27" t="s">
        <v>218</v>
      </c>
      <c r="G253" s="28">
        <v>0</v>
      </c>
      <c r="H253" s="39"/>
      <c r="I253" s="34" t="s">
        <v>187</v>
      </c>
      <c r="J253" s="29">
        <v>30</v>
      </c>
      <c r="K253" s="30"/>
      <c r="L253" s="30"/>
      <c r="M253" s="30"/>
      <c r="N253" s="23">
        <f t="shared" si="36"/>
        <v>30</v>
      </c>
      <c r="O253" s="24">
        <f t="shared" si="39"/>
        <v>0</v>
      </c>
      <c r="P253" s="31"/>
      <c r="Q253" s="31"/>
      <c r="R253" s="32">
        <v>42064</v>
      </c>
      <c r="S253" s="32">
        <v>42109</v>
      </c>
      <c r="T253" s="33"/>
      <c r="U253" s="25" t="s">
        <v>18</v>
      </c>
      <c r="V253" s="25"/>
      <c r="W253" s="25" t="s">
        <v>19</v>
      </c>
      <c r="X253" s="25" t="s">
        <v>76</v>
      </c>
      <c r="Y253" s="10"/>
      <c r="Z253" s="11">
        <v>42051</v>
      </c>
      <c r="AA253" s="11"/>
      <c r="AB253" s="16">
        <v>42241</v>
      </c>
      <c r="AC253" s="12"/>
    </row>
    <row r="254" spans="1:29" x14ac:dyDescent="0.25">
      <c r="A254" s="13">
        <v>41969</v>
      </c>
      <c r="B254" s="14" t="s">
        <v>76</v>
      </c>
      <c r="C254" s="25" t="s">
        <v>125</v>
      </c>
      <c r="D254" s="25" t="s">
        <v>25</v>
      </c>
      <c r="E254" s="25" t="s">
        <v>126</v>
      </c>
      <c r="F254" s="27" t="s">
        <v>23</v>
      </c>
      <c r="G254" s="28">
        <v>1</v>
      </c>
      <c r="H254" s="39"/>
      <c r="I254" s="34" t="s">
        <v>187</v>
      </c>
      <c r="J254" s="29">
        <v>45</v>
      </c>
      <c r="K254" s="30"/>
      <c r="L254" s="30"/>
      <c r="M254" s="30"/>
      <c r="N254" s="23">
        <f t="shared" si="36"/>
        <v>45</v>
      </c>
      <c r="O254" s="24">
        <f t="shared" si="39"/>
        <v>45</v>
      </c>
      <c r="P254" s="31">
        <v>42</v>
      </c>
      <c r="Q254" s="31"/>
      <c r="R254" s="32">
        <v>41932</v>
      </c>
      <c r="S254" s="32">
        <v>42094</v>
      </c>
      <c r="T254" s="33" t="s">
        <v>191</v>
      </c>
      <c r="U254" s="25" t="s">
        <v>18</v>
      </c>
      <c r="V254" s="25"/>
      <c r="W254" s="25" t="s">
        <v>19</v>
      </c>
      <c r="X254" s="25" t="s">
        <v>76</v>
      </c>
      <c r="Y254" s="10"/>
      <c r="Z254" s="11"/>
      <c r="AA254" s="11">
        <v>41934</v>
      </c>
      <c r="AB254" s="11">
        <v>41939</v>
      </c>
      <c r="AC254" s="12"/>
    </row>
    <row r="255" spans="1:29" x14ac:dyDescent="0.25">
      <c r="A255" s="13">
        <v>42191</v>
      </c>
      <c r="B255" s="14" t="s">
        <v>569</v>
      </c>
      <c r="C255" s="25" t="s">
        <v>570</v>
      </c>
      <c r="D255" s="25" t="s">
        <v>15</v>
      </c>
      <c r="E255" s="25" t="s">
        <v>44</v>
      </c>
      <c r="F255" s="27" t="s">
        <v>20</v>
      </c>
      <c r="G255" s="28">
        <v>0.2</v>
      </c>
      <c r="H255" s="39"/>
      <c r="I255" s="34"/>
      <c r="J255" s="29">
        <v>80</v>
      </c>
      <c r="K255" s="30"/>
      <c r="L255" s="30"/>
      <c r="M255" s="30"/>
      <c r="N255" s="23">
        <f t="shared" si="36"/>
        <v>80</v>
      </c>
      <c r="O255" s="24">
        <f>IF(F255&lt;"5",J255*G255,0)</f>
        <v>16</v>
      </c>
      <c r="P255" s="31">
        <v>0</v>
      </c>
      <c r="Q255" s="31"/>
      <c r="R255" s="32">
        <v>42005</v>
      </c>
      <c r="S255" s="32">
        <v>42005</v>
      </c>
      <c r="T255" s="33"/>
      <c r="U255" s="25" t="s">
        <v>18</v>
      </c>
      <c r="V255" s="25"/>
      <c r="W255" s="25" t="s">
        <v>201</v>
      </c>
      <c r="X255" s="25"/>
      <c r="Y255" s="10"/>
      <c r="Z255" s="11"/>
      <c r="AA255" s="11"/>
      <c r="AB255" s="11"/>
      <c r="AC255" s="12"/>
    </row>
    <row r="256" spans="1:29" x14ac:dyDescent="0.25">
      <c r="A256" s="13">
        <v>42051</v>
      </c>
      <c r="B256" s="14" t="s">
        <v>243</v>
      </c>
      <c r="C256" s="25" t="s">
        <v>244</v>
      </c>
      <c r="D256" s="25" t="s">
        <v>15</v>
      </c>
      <c r="E256" s="25" t="s">
        <v>101</v>
      </c>
      <c r="F256" s="27" t="s">
        <v>218</v>
      </c>
      <c r="G256" s="28">
        <v>0</v>
      </c>
      <c r="H256" s="39"/>
      <c r="I256" s="34"/>
      <c r="J256" s="29">
        <v>10</v>
      </c>
      <c r="K256" s="30"/>
      <c r="L256" s="30"/>
      <c r="M256" s="30"/>
      <c r="N256" s="23">
        <f t="shared" si="36"/>
        <v>10</v>
      </c>
      <c r="O256" s="24">
        <f t="shared" ref="O256:O268" si="40">IF(F256&lt;"5",G256*J256,0)</f>
        <v>0</v>
      </c>
      <c r="P256" s="31"/>
      <c r="Q256" s="31"/>
      <c r="R256" s="32">
        <v>42030</v>
      </c>
      <c r="S256" s="32" t="s">
        <v>355</v>
      </c>
      <c r="T256" s="33"/>
      <c r="U256" s="25" t="s">
        <v>26</v>
      </c>
      <c r="V256" s="25"/>
      <c r="W256" s="25" t="s">
        <v>19</v>
      </c>
      <c r="X256" s="25" t="s">
        <v>243</v>
      </c>
      <c r="Y256" s="10"/>
      <c r="Z256" s="11"/>
      <c r="AA256" s="11"/>
      <c r="AB256" s="11"/>
      <c r="AC256" s="12">
        <v>42037</v>
      </c>
    </row>
    <row r="257" spans="1:29" x14ac:dyDescent="0.25">
      <c r="A257" s="13">
        <v>42215</v>
      </c>
      <c r="B257" s="14" t="s">
        <v>62</v>
      </c>
      <c r="C257" s="25" t="s">
        <v>290</v>
      </c>
      <c r="D257" s="25" t="s">
        <v>15</v>
      </c>
      <c r="E257" s="25" t="s">
        <v>291</v>
      </c>
      <c r="F257" s="27" t="s">
        <v>23</v>
      </c>
      <c r="G257" s="28">
        <v>1</v>
      </c>
      <c r="H257" s="39" t="s">
        <v>576</v>
      </c>
      <c r="I257" s="34" t="s">
        <v>356</v>
      </c>
      <c r="J257" s="29">
        <v>473</v>
      </c>
      <c r="K257" s="30"/>
      <c r="L257" s="30">
        <v>92</v>
      </c>
      <c r="M257" s="30"/>
      <c r="N257" s="23">
        <f t="shared" si="36"/>
        <v>565</v>
      </c>
      <c r="O257" s="24">
        <f t="shared" si="40"/>
        <v>473</v>
      </c>
      <c r="P257" s="31">
        <v>0</v>
      </c>
      <c r="Q257" s="31"/>
      <c r="R257" s="32">
        <v>42064</v>
      </c>
      <c r="S257" s="32">
        <v>42185</v>
      </c>
      <c r="T257" s="33"/>
      <c r="U257" s="25" t="s">
        <v>21</v>
      </c>
      <c r="V257" s="25" t="s">
        <v>26</v>
      </c>
      <c r="W257" s="25" t="s">
        <v>211</v>
      </c>
      <c r="X257" s="25" t="s">
        <v>37</v>
      </c>
      <c r="Y257" s="10"/>
      <c r="Z257" s="11">
        <v>42041</v>
      </c>
      <c r="AA257" s="11"/>
      <c r="AB257" s="11">
        <v>42060</v>
      </c>
      <c r="AC257" s="12"/>
    </row>
    <row r="258" spans="1:29" x14ac:dyDescent="0.25">
      <c r="A258" s="13">
        <v>42215</v>
      </c>
      <c r="B258" s="14" t="s">
        <v>62</v>
      </c>
      <c r="C258" s="25" t="s">
        <v>414</v>
      </c>
      <c r="D258" s="25" t="s">
        <v>15</v>
      </c>
      <c r="E258" s="25" t="s">
        <v>291</v>
      </c>
      <c r="F258" s="27" t="s">
        <v>579</v>
      </c>
      <c r="G258" s="28">
        <v>0.6</v>
      </c>
      <c r="H258" s="39" t="s">
        <v>575</v>
      </c>
      <c r="I258" s="34"/>
      <c r="J258" s="29">
        <v>90</v>
      </c>
      <c r="K258" s="30"/>
      <c r="L258" s="30"/>
      <c r="M258" s="30"/>
      <c r="N258" s="23">
        <f t="shared" si="36"/>
        <v>90</v>
      </c>
      <c r="O258" s="24">
        <f t="shared" si="40"/>
        <v>54</v>
      </c>
      <c r="P258" s="31">
        <v>129</v>
      </c>
      <c r="Q258" s="31"/>
      <c r="R258" s="32">
        <v>42248</v>
      </c>
      <c r="S258" s="32">
        <v>42369</v>
      </c>
      <c r="T258" s="33"/>
      <c r="U258" s="25" t="s">
        <v>21</v>
      </c>
      <c r="V258" s="25"/>
      <c r="W258" s="25" t="s">
        <v>211</v>
      </c>
      <c r="X258" s="25" t="s">
        <v>37</v>
      </c>
      <c r="Y258" s="10"/>
      <c r="Z258" s="11">
        <v>42248</v>
      </c>
      <c r="AA258" s="11"/>
      <c r="AB258" s="11"/>
      <c r="AC258" s="12"/>
    </row>
    <row r="259" spans="1:29" x14ac:dyDescent="0.25">
      <c r="A259" s="13">
        <v>42215</v>
      </c>
      <c r="B259" s="14" t="s">
        <v>62</v>
      </c>
      <c r="C259" s="25" t="s">
        <v>564</v>
      </c>
      <c r="D259" s="25" t="s">
        <v>15</v>
      </c>
      <c r="E259" s="25" t="s">
        <v>291</v>
      </c>
      <c r="F259" s="27" t="s">
        <v>577</v>
      </c>
      <c r="G259" s="28">
        <v>0</v>
      </c>
      <c r="H259" s="39" t="s">
        <v>576</v>
      </c>
      <c r="I259" s="34"/>
      <c r="J259" s="29">
        <v>80</v>
      </c>
      <c r="K259" s="30"/>
      <c r="L259" s="30"/>
      <c r="M259" s="30"/>
      <c r="N259" s="23">
        <f t="shared" si="36"/>
        <v>80</v>
      </c>
      <c r="O259" s="24">
        <f t="shared" si="40"/>
        <v>0</v>
      </c>
      <c r="P259" s="31"/>
      <c r="Q259" s="31"/>
      <c r="R259" s="32">
        <v>42248</v>
      </c>
      <c r="S259" s="32">
        <v>42369</v>
      </c>
      <c r="T259" s="33"/>
      <c r="U259" s="25" t="s">
        <v>21</v>
      </c>
      <c r="V259" s="25"/>
      <c r="W259" s="25" t="s">
        <v>211</v>
      </c>
      <c r="X259" s="25" t="s">
        <v>37</v>
      </c>
      <c r="Y259" s="10"/>
      <c r="Z259" s="11">
        <v>42217</v>
      </c>
      <c r="AA259" s="11"/>
      <c r="AB259" s="16">
        <v>42212</v>
      </c>
      <c r="AC259" s="12"/>
    </row>
    <row r="260" spans="1:29" x14ac:dyDescent="0.25">
      <c r="A260" s="13">
        <v>42215</v>
      </c>
      <c r="B260" s="14" t="s">
        <v>62</v>
      </c>
      <c r="C260" s="25" t="s">
        <v>114</v>
      </c>
      <c r="D260" s="25" t="s">
        <v>15</v>
      </c>
      <c r="E260" s="25" t="s">
        <v>29</v>
      </c>
      <c r="F260" s="27" t="s">
        <v>23</v>
      </c>
      <c r="G260" s="28">
        <v>1</v>
      </c>
      <c r="H260" s="39" t="s">
        <v>575</v>
      </c>
      <c r="I260" s="34" t="s">
        <v>179</v>
      </c>
      <c r="J260" s="29">
        <v>35.700000000000003</v>
      </c>
      <c r="K260" s="30"/>
      <c r="L260" s="30"/>
      <c r="M260" s="30"/>
      <c r="N260" s="23">
        <f t="shared" si="36"/>
        <v>35.700000000000003</v>
      </c>
      <c r="O260" s="24">
        <f t="shared" si="40"/>
        <v>35.700000000000003</v>
      </c>
      <c r="P260" s="31">
        <v>280</v>
      </c>
      <c r="Q260" s="31"/>
      <c r="R260" s="32">
        <v>42005</v>
      </c>
      <c r="S260" s="32">
        <v>42035</v>
      </c>
      <c r="T260" s="33"/>
      <c r="U260" s="25" t="s">
        <v>21</v>
      </c>
      <c r="V260" s="25" t="s">
        <v>26</v>
      </c>
      <c r="W260" s="25" t="s">
        <v>211</v>
      </c>
      <c r="X260" s="25" t="s">
        <v>37</v>
      </c>
      <c r="Y260" s="10"/>
      <c r="Z260" s="11"/>
      <c r="AA260" s="11"/>
      <c r="AB260" s="11">
        <v>42020</v>
      </c>
      <c r="AC260" s="12"/>
    </row>
    <row r="261" spans="1:29" x14ac:dyDescent="0.25">
      <c r="A261" s="13">
        <v>42215</v>
      </c>
      <c r="B261" s="14" t="s">
        <v>62</v>
      </c>
      <c r="C261" s="25" t="s">
        <v>224</v>
      </c>
      <c r="D261" s="25" t="s">
        <v>15</v>
      </c>
      <c r="E261" s="25" t="s">
        <v>29</v>
      </c>
      <c r="F261" s="27" t="s">
        <v>23</v>
      </c>
      <c r="G261" s="28">
        <v>1</v>
      </c>
      <c r="H261" s="39" t="s">
        <v>575</v>
      </c>
      <c r="I261" s="34" t="s">
        <v>180</v>
      </c>
      <c r="J261" s="29">
        <v>5</v>
      </c>
      <c r="K261" s="30"/>
      <c r="L261" s="30"/>
      <c r="M261" s="30"/>
      <c r="N261" s="23">
        <f t="shared" si="36"/>
        <v>5</v>
      </c>
      <c r="O261" s="24">
        <f t="shared" si="40"/>
        <v>5</v>
      </c>
      <c r="P261" s="31">
        <v>129</v>
      </c>
      <c r="Q261" s="31"/>
      <c r="R261" s="32">
        <v>42005</v>
      </c>
      <c r="S261" s="32">
        <v>42063</v>
      </c>
      <c r="T261" s="33"/>
      <c r="U261" s="25" t="s">
        <v>21</v>
      </c>
      <c r="V261" s="25"/>
      <c r="W261" s="25" t="s">
        <v>211</v>
      </c>
      <c r="X261" s="25" t="s">
        <v>37</v>
      </c>
      <c r="Y261" s="10"/>
      <c r="Z261" s="11"/>
      <c r="AA261" s="11"/>
      <c r="AB261" s="11">
        <v>41839</v>
      </c>
      <c r="AC261" s="12"/>
    </row>
    <row r="262" spans="1:29" x14ac:dyDescent="0.25">
      <c r="A262" s="13">
        <v>42208</v>
      </c>
      <c r="B262" s="14" t="s">
        <v>84</v>
      </c>
      <c r="C262" s="25" t="s">
        <v>159</v>
      </c>
      <c r="D262" s="25" t="s">
        <v>15</v>
      </c>
      <c r="E262" s="25" t="s">
        <v>16</v>
      </c>
      <c r="F262" s="27" t="s">
        <v>24</v>
      </c>
      <c r="G262" s="28">
        <v>0</v>
      </c>
      <c r="H262" s="39" t="s">
        <v>576</v>
      </c>
      <c r="I262" s="34"/>
      <c r="J262" s="29">
        <v>50</v>
      </c>
      <c r="K262" s="30"/>
      <c r="L262" s="30"/>
      <c r="M262" s="30"/>
      <c r="N262" s="23">
        <f t="shared" si="36"/>
        <v>50</v>
      </c>
      <c r="O262" s="24">
        <f t="shared" si="40"/>
        <v>0</v>
      </c>
      <c r="P262" s="31">
        <v>0</v>
      </c>
      <c r="Q262" s="31"/>
      <c r="R262" s="32">
        <v>42005</v>
      </c>
      <c r="S262" s="32">
        <v>42064</v>
      </c>
      <c r="T262" s="33"/>
      <c r="U262" s="25" t="s">
        <v>18</v>
      </c>
      <c r="V262" s="25"/>
      <c r="W262" s="25" t="s">
        <v>19</v>
      </c>
      <c r="X262" s="25" t="s">
        <v>84</v>
      </c>
      <c r="Y262" s="10"/>
      <c r="Z262" s="11"/>
      <c r="AA262" s="11">
        <v>42036</v>
      </c>
      <c r="AB262" s="11"/>
      <c r="AC262" s="12">
        <v>42079</v>
      </c>
    </row>
    <row r="263" spans="1:29" x14ac:dyDescent="0.25">
      <c r="A263" s="13">
        <v>42208</v>
      </c>
      <c r="B263" s="14" t="s">
        <v>84</v>
      </c>
      <c r="C263" s="25" t="s">
        <v>167</v>
      </c>
      <c r="D263" s="25" t="s">
        <v>15</v>
      </c>
      <c r="E263" s="25" t="s">
        <v>16</v>
      </c>
      <c r="F263" s="27" t="s">
        <v>24</v>
      </c>
      <c r="G263" s="28">
        <v>0</v>
      </c>
      <c r="H263" s="39" t="s">
        <v>576</v>
      </c>
      <c r="I263" s="34"/>
      <c r="J263" s="29"/>
      <c r="K263" s="30"/>
      <c r="L263" s="30"/>
      <c r="M263" s="30"/>
      <c r="N263" s="23">
        <f t="shared" si="36"/>
        <v>0</v>
      </c>
      <c r="O263" s="24">
        <f t="shared" si="40"/>
        <v>0</v>
      </c>
      <c r="P263" s="31">
        <v>100</v>
      </c>
      <c r="Q263" s="31"/>
      <c r="R263" s="32">
        <v>41927</v>
      </c>
      <c r="S263" s="32">
        <v>41958</v>
      </c>
      <c r="T263" s="33"/>
      <c r="U263" s="25" t="s">
        <v>18</v>
      </c>
      <c r="V263" s="25"/>
      <c r="W263" s="25" t="s">
        <v>19</v>
      </c>
      <c r="X263" s="25" t="s">
        <v>84</v>
      </c>
      <c r="Y263" s="10"/>
      <c r="Z263" s="11">
        <v>41904</v>
      </c>
      <c r="AA263" s="11">
        <v>41911</v>
      </c>
      <c r="AB263" s="11"/>
      <c r="AC263" s="12">
        <v>41932</v>
      </c>
    </row>
    <row r="264" spans="1:29" x14ac:dyDescent="0.25">
      <c r="A264" s="13">
        <v>41922</v>
      </c>
      <c r="B264" s="14" t="s">
        <v>63</v>
      </c>
      <c r="C264" s="25" t="s">
        <v>133</v>
      </c>
      <c r="D264" s="25" t="s">
        <v>15</v>
      </c>
      <c r="E264" s="25" t="s">
        <v>101</v>
      </c>
      <c r="F264" s="27" t="s">
        <v>20</v>
      </c>
      <c r="G264" s="28">
        <v>0.2</v>
      </c>
      <c r="H264" s="39"/>
      <c r="I264" s="34"/>
      <c r="J264" s="29"/>
      <c r="K264" s="30"/>
      <c r="L264" s="30"/>
      <c r="M264" s="30"/>
      <c r="N264" s="23">
        <f t="shared" si="36"/>
        <v>0</v>
      </c>
      <c r="O264" s="24">
        <f t="shared" si="40"/>
        <v>0</v>
      </c>
      <c r="P264" s="31">
        <v>50</v>
      </c>
      <c r="Q264" s="31"/>
      <c r="R264" s="32">
        <v>41958</v>
      </c>
      <c r="S264" s="32">
        <v>42003</v>
      </c>
      <c r="T264" s="33" t="s">
        <v>192</v>
      </c>
      <c r="U264" s="25" t="s">
        <v>18</v>
      </c>
      <c r="V264" s="25" t="s">
        <v>18</v>
      </c>
      <c r="W264" s="25" t="s">
        <v>19</v>
      </c>
      <c r="X264" s="25" t="s">
        <v>63</v>
      </c>
      <c r="Y264" s="10"/>
      <c r="Z264" s="11"/>
      <c r="AA264" s="11"/>
      <c r="AB264" s="11"/>
      <c r="AC264" s="12"/>
    </row>
    <row r="265" spans="1:29" x14ac:dyDescent="0.25">
      <c r="A265" s="13">
        <v>42208</v>
      </c>
      <c r="B265" s="14" t="s">
        <v>83</v>
      </c>
      <c r="C265" s="25" t="s">
        <v>155</v>
      </c>
      <c r="D265" s="25" t="s">
        <v>15</v>
      </c>
      <c r="E265" s="25" t="s">
        <v>16</v>
      </c>
      <c r="F265" s="27" t="s">
        <v>577</v>
      </c>
      <c r="G265" s="28">
        <v>0</v>
      </c>
      <c r="H265" s="39" t="s">
        <v>576</v>
      </c>
      <c r="I265" s="34"/>
      <c r="J265" s="29">
        <v>60</v>
      </c>
      <c r="K265" s="30"/>
      <c r="L265" s="30"/>
      <c r="M265" s="30"/>
      <c r="N265" s="23">
        <f t="shared" si="36"/>
        <v>60</v>
      </c>
      <c r="O265" s="24">
        <f t="shared" si="40"/>
        <v>0</v>
      </c>
      <c r="P265" s="31">
        <v>15</v>
      </c>
      <c r="Q265" s="31"/>
      <c r="R265" s="32">
        <v>41913</v>
      </c>
      <c r="S265" s="32">
        <v>42004</v>
      </c>
      <c r="T265" s="33"/>
      <c r="U265" s="25" t="s">
        <v>18</v>
      </c>
      <c r="V265" s="25"/>
      <c r="W265" s="25" t="s">
        <v>19</v>
      </c>
      <c r="X265" s="25" t="s">
        <v>63</v>
      </c>
      <c r="Y265" s="10"/>
      <c r="Z265" s="11"/>
      <c r="AA265" s="11">
        <v>41894</v>
      </c>
      <c r="AB265" s="11"/>
      <c r="AC265" s="12">
        <v>42040</v>
      </c>
    </row>
    <row r="266" spans="1:29" x14ac:dyDescent="0.25">
      <c r="A266" s="13">
        <v>42208</v>
      </c>
      <c r="B266" s="14" t="s">
        <v>88</v>
      </c>
      <c r="C266" s="25" t="s">
        <v>163</v>
      </c>
      <c r="D266" s="25" t="s">
        <v>15</v>
      </c>
      <c r="E266" s="25" t="s">
        <v>16</v>
      </c>
      <c r="F266" s="27" t="s">
        <v>24</v>
      </c>
      <c r="G266" s="28">
        <v>0</v>
      </c>
      <c r="H266" s="39" t="s">
        <v>576</v>
      </c>
      <c r="I266" s="34"/>
      <c r="J266" s="29"/>
      <c r="K266" s="30"/>
      <c r="L266" s="30"/>
      <c r="M266" s="30"/>
      <c r="N266" s="23">
        <f t="shared" si="36"/>
        <v>0</v>
      </c>
      <c r="O266" s="24">
        <f t="shared" si="40"/>
        <v>0</v>
      </c>
      <c r="P266" s="31">
        <v>20</v>
      </c>
      <c r="Q266" s="31"/>
      <c r="R266" s="32">
        <v>41897</v>
      </c>
      <c r="S266" s="32">
        <v>41927</v>
      </c>
      <c r="T266" s="33"/>
      <c r="U266" s="25" t="s">
        <v>21</v>
      </c>
      <c r="V266" s="25"/>
      <c r="W266" s="25" t="s">
        <v>19</v>
      </c>
      <c r="X266" s="25" t="s">
        <v>88</v>
      </c>
      <c r="Y266" s="10"/>
      <c r="Z266" s="11"/>
      <c r="AA266" s="11"/>
      <c r="AB266" s="11"/>
      <c r="AC266" s="12">
        <v>41932</v>
      </c>
    </row>
    <row r="267" spans="1:29" x14ac:dyDescent="0.25">
      <c r="A267" s="13">
        <v>42069</v>
      </c>
      <c r="B267" s="14" t="s">
        <v>392</v>
      </c>
      <c r="C267" s="25" t="s">
        <v>393</v>
      </c>
      <c r="D267" s="25" t="s">
        <v>15</v>
      </c>
      <c r="E267" s="25" t="s">
        <v>44</v>
      </c>
      <c r="F267" s="27" t="s">
        <v>579</v>
      </c>
      <c r="G267" s="28">
        <v>0.2</v>
      </c>
      <c r="H267" s="39"/>
      <c r="I267" s="34"/>
      <c r="J267" s="29">
        <v>15</v>
      </c>
      <c r="K267" s="30"/>
      <c r="L267" s="30"/>
      <c r="M267" s="30"/>
      <c r="N267" s="23">
        <f t="shared" si="36"/>
        <v>15</v>
      </c>
      <c r="O267" s="24">
        <f t="shared" si="40"/>
        <v>3</v>
      </c>
      <c r="P267" s="31">
        <v>0</v>
      </c>
      <c r="Q267" s="31"/>
      <c r="R267" s="32">
        <v>42005</v>
      </c>
      <c r="S267" s="32">
        <v>42005</v>
      </c>
      <c r="T267" s="33"/>
      <c r="U267" s="25" t="s">
        <v>18</v>
      </c>
      <c r="V267" s="25"/>
      <c r="W267" s="25" t="s">
        <v>54</v>
      </c>
      <c r="X267" s="25" t="s">
        <v>394</v>
      </c>
      <c r="Y267" s="10"/>
      <c r="Z267" s="11">
        <v>42069</v>
      </c>
      <c r="AA267" s="11"/>
      <c r="AB267" s="11"/>
      <c r="AC267" s="12"/>
    </row>
    <row r="268" spans="1:29" x14ac:dyDescent="0.25">
      <c r="A268" s="13">
        <v>42092</v>
      </c>
      <c r="B268" s="14" t="s">
        <v>357</v>
      </c>
      <c r="C268" s="25" t="s">
        <v>358</v>
      </c>
      <c r="D268" s="25" t="s">
        <v>15</v>
      </c>
      <c r="E268" s="25" t="s">
        <v>44</v>
      </c>
      <c r="F268" s="27" t="s">
        <v>23</v>
      </c>
      <c r="G268" s="28">
        <v>1</v>
      </c>
      <c r="H268" s="39"/>
      <c r="I268" s="34" t="s">
        <v>415</v>
      </c>
      <c r="J268" s="29">
        <v>15</v>
      </c>
      <c r="K268" s="30"/>
      <c r="L268" s="30"/>
      <c r="M268" s="30"/>
      <c r="N268" s="23">
        <f t="shared" si="36"/>
        <v>15</v>
      </c>
      <c r="O268" s="24">
        <f t="shared" si="40"/>
        <v>15</v>
      </c>
      <c r="P268" s="31">
        <v>0</v>
      </c>
      <c r="Q268" s="31"/>
      <c r="R268" s="32">
        <v>42095</v>
      </c>
      <c r="S268" s="32" t="s">
        <v>359</v>
      </c>
      <c r="T268" s="33"/>
      <c r="U268" s="25" t="s">
        <v>18</v>
      </c>
      <c r="V268" s="25"/>
      <c r="W268" s="25" t="s">
        <v>201</v>
      </c>
      <c r="X268" s="25" t="s">
        <v>357</v>
      </c>
      <c r="Y268" s="10"/>
      <c r="Z268" s="11">
        <v>42059</v>
      </c>
      <c r="AA268" s="11"/>
      <c r="AB268" s="11">
        <v>42079</v>
      </c>
      <c r="AC268" s="12"/>
    </row>
    <row r="269" spans="1:29" x14ac:dyDescent="0.25">
      <c r="A269" s="13">
        <v>42207</v>
      </c>
      <c r="B269" s="14" t="s">
        <v>225</v>
      </c>
      <c r="C269" s="25" t="s">
        <v>592</v>
      </c>
      <c r="D269" s="25" t="s">
        <v>15</v>
      </c>
      <c r="E269" s="25" t="s">
        <v>44</v>
      </c>
      <c r="F269" s="27" t="s">
        <v>23</v>
      </c>
      <c r="G269" s="28">
        <v>1</v>
      </c>
      <c r="H269" s="39"/>
      <c r="I269" s="25" t="s">
        <v>593</v>
      </c>
      <c r="J269" s="29">
        <v>64.739999999999995</v>
      </c>
      <c r="K269" s="30"/>
      <c r="L269" s="30"/>
      <c r="M269" s="30"/>
      <c r="N269" s="23">
        <f t="shared" si="36"/>
        <v>64.739999999999995</v>
      </c>
      <c r="O269" s="24">
        <f t="shared" ref="O269:O270" si="41">IF(F269&lt;"5",J269*G269,0)</f>
        <v>64.739999999999995</v>
      </c>
      <c r="P269" s="31">
        <v>0</v>
      </c>
      <c r="Q269" s="31"/>
      <c r="R269" s="32">
        <v>42186</v>
      </c>
      <c r="S269" s="32">
        <v>42369</v>
      </c>
      <c r="T269" s="33"/>
      <c r="U269" s="25" t="s">
        <v>18</v>
      </c>
      <c r="V269" s="25" t="s">
        <v>18</v>
      </c>
      <c r="W269" s="25" t="s">
        <v>32</v>
      </c>
      <c r="X269" s="25" t="s">
        <v>64</v>
      </c>
      <c r="Y269" s="22"/>
      <c r="Z269" s="16">
        <v>42108</v>
      </c>
      <c r="AA269" s="16">
        <v>42142</v>
      </c>
      <c r="AB269" s="16">
        <v>42206</v>
      </c>
      <c r="AC269" s="18"/>
    </row>
    <row r="270" spans="1:29" x14ac:dyDescent="0.25">
      <c r="A270" s="13">
        <v>42251</v>
      </c>
      <c r="B270" s="14" t="s">
        <v>225</v>
      </c>
      <c r="C270" s="25" t="s">
        <v>592</v>
      </c>
      <c r="D270" s="25" t="s">
        <v>15</v>
      </c>
      <c r="E270" s="25" t="s">
        <v>44</v>
      </c>
      <c r="F270" s="27" t="s">
        <v>578</v>
      </c>
      <c r="G270" s="28">
        <v>0.8</v>
      </c>
      <c r="H270" s="39"/>
      <c r="I270" s="34"/>
      <c r="J270" s="29">
        <v>85</v>
      </c>
      <c r="K270" s="30"/>
      <c r="L270" s="30"/>
      <c r="M270" s="30"/>
      <c r="N270" s="23">
        <f t="shared" si="36"/>
        <v>85</v>
      </c>
      <c r="O270" s="24">
        <f t="shared" si="41"/>
        <v>68</v>
      </c>
      <c r="P270" s="31">
        <v>0</v>
      </c>
      <c r="Q270" s="31"/>
      <c r="R270" s="32">
        <v>42186</v>
      </c>
      <c r="S270" s="32">
        <v>42369</v>
      </c>
      <c r="T270" s="33"/>
      <c r="U270" s="25" t="s">
        <v>18</v>
      </c>
      <c r="V270" s="25"/>
      <c r="W270" s="25" t="s">
        <v>32</v>
      </c>
      <c r="X270" s="25" t="s">
        <v>64</v>
      </c>
      <c r="Y270" s="10"/>
      <c r="Z270" s="11">
        <v>42108</v>
      </c>
      <c r="AA270" s="11">
        <v>42142</v>
      </c>
      <c r="AB270" s="11"/>
      <c r="AC270" s="12"/>
    </row>
    <row r="271" spans="1:29" x14ac:dyDescent="0.25">
      <c r="A271" s="13">
        <v>42076</v>
      </c>
      <c r="B271" s="14" t="s">
        <v>225</v>
      </c>
      <c r="C271" s="25" t="s">
        <v>402</v>
      </c>
      <c r="D271" s="25" t="s">
        <v>15</v>
      </c>
      <c r="E271" s="25" t="s">
        <v>44</v>
      </c>
      <c r="F271" s="27" t="s">
        <v>578</v>
      </c>
      <c r="G271" s="28">
        <v>0.8</v>
      </c>
      <c r="H271" s="39"/>
      <c r="I271" s="34"/>
      <c r="J271" s="29">
        <v>11</v>
      </c>
      <c r="K271" s="30"/>
      <c r="L271" s="30"/>
      <c r="M271" s="30"/>
      <c r="N271" s="23">
        <f t="shared" si="36"/>
        <v>11</v>
      </c>
      <c r="O271" s="24">
        <f t="shared" ref="O271:O273" si="42">IF(F271&lt;"5",G271*J271,0)</f>
        <v>8.8000000000000007</v>
      </c>
      <c r="P271" s="31">
        <v>0</v>
      </c>
      <c r="Q271" s="31"/>
      <c r="R271" s="32">
        <v>42005</v>
      </c>
      <c r="S271" s="32">
        <v>42124</v>
      </c>
      <c r="T271" s="33"/>
      <c r="U271" s="25" t="s">
        <v>18</v>
      </c>
      <c r="V271" s="25"/>
      <c r="W271" s="25" t="s">
        <v>32</v>
      </c>
      <c r="X271" s="25" t="s">
        <v>64</v>
      </c>
      <c r="Y271" s="10">
        <v>42009</v>
      </c>
      <c r="Z271" s="11"/>
      <c r="AA271" s="11">
        <v>42076</v>
      </c>
      <c r="AB271" s="11"/>
      <c r="AC271" s="12"/>
    </row>
    <row r="272" spans="1:29" x14ac:dyDescent="0.25">
      <c r="A272" s="13">
        <v>42013</v>
      </c>
      <c r="B272" s="14" t="s">
        <v>225</v>
      </c>
      <c r="C272" s="25" t="s">
        <v>227</v>
      </c>
      <c r="D272" s="25" t="s">
        <v>15</v>
      </c>
      <c r="E272" s="25" t="s">
        <v>44</v>
      </c>
      <c r="F272" s="27" t="s">
        <v>46</v>
      </c>
      <c r="G272" s="28">
        <v>0.4</v>
      </c>
      <c r="H272" s="39"/>
      <c r="I272" s="34"/>
      <c r="J272" s="29">
        <v>30</v>
      </c>
      <c r="K272" s="30"/>
      <c r="L272" s="30"/>
      <c r="M272" s="30"/>
      <c r="N272" s="23">
        <f t="shared" si="36"/>
        <v>30</v>
      </c>
      <c r="O272" s="24">
        <f t="shared" si="42"/>
        <v>12</v>
      </c>
      <c r="P272" s="31">
        <v>0</v>
      </c>
      <c r="Q272" s="31"/>
      <c r="R272" s="32">
        <v>42005</v>
      </c>
      <c r="S272" s="32">
        <v>42124</v>
      </c>
      <c r="T272" s="33"/>
      <c r="U272" s="25" t="s">
        <v>18</v>
      </c>
      <c r="V272" s="25"/>
      <c r="W272" s="25" t="s">
        <v>32</v>
      </c>
      <c r="X272" s="25" t="s">
        <v>64</v>
      </c>
      <c r="Y272" s="10">
        <v>42009</v>
      </c>
      <c r="Z272" s="11"/>
      <c r="AA272" s="11"/>
      <c r="AB272" s="11"/>
      <c r="AC272" s="12"/>
    </row>
    <row r="273" spans="1:29" x14ac:dyDescent="0.25">
      <c r="A273" s="13">
        <v>42013</v>
      </c>
      <c r="B273" s="14" t="s">
        <v>225</v>
      </c>
      <c r="C273" s="25" t="s">
        <v>226</v>
      </c>
      <c r="D273" s="25" t="s">
        <v>15</v>
      </c>
      <c r="E273" s="25" t="s">
        <v>44</v>
      </c>
      <c r="F273" s="27" t="s">
        <v>23</v>
      </c>
      <c r="G273" s="28">
        <v>1</v>
      </c>
      <c r="H273" s="39"/>
      <c r="I273" s="34" t="s">
        <v>292</v>
      </c>
      <c r="J273" s="29">
        <v>100</v>
      </c>
      <c r="K273" s="30"/>
      <c r="L273" s="30"/>
      <c r="M273" s="30"/>
      <c r="N273" s="23">
        <f t="shared" si="36"/>
        <v>100</v>
      </c>
      <c r="O273" s="24">
        <f t="shared" si="42"/>
        <v>100</v>
      </c>
      <c r="P273" s="31">
        <v>0</v>
      </c>
      <c r="Q273" s="31"/>
      <c r="R273" s="32">
        <v>42005</v>
      </c>
      <c r="S273" s="32">
        <v>42124</v>
      </c>
      <c r="T273" s="33"/>
      <c r="U273" s="25" t="s">
        <v>18</v>
      </c>
      <c r="V273" s="25"/>
      <c r="W273" s="25" t="s">
        <v>32</v>
      </c>
      <c r="X273" s="25" t="s">
        <v>64</v>
      </c>
      <c r="Y273" s="10"/>
      <c r="Z273" s="11">
        <v>41988</v>
      </c>
      <c r="AA273" s="11"/>
      <c r="AB273" s="11">
        <v>42009</v>
      </c>
      <c r="AC273" s="12"/>
    </row>
    <row r="274" spans="1:29" x14ac:dyDescent="0.25">
      <c r="A274" s="13">
        <v>42094</v>
      </c>
      <c r="B274" s="14" t="s">
        <v>416</v>
      </c>
      <c r="C274" s="25" t="s">
        <v>417</v>
      </c>
      <c r="D274" s="25" t="s">
        <v>15</v>
      </c>
      <c r="E274" s="25" t="s">
        <v>44</v>
      </c>
      <c r="F274" s="27" t="s">
        <v>46</v>
      </c>
      <c r="G274" s="28">
        <v>0.2</v>
      </c>
      <c r="H274" s="39"/>
      <c r="I274" s="34"/>
      <c r="J274" s="29">
        <v>200</v>
      </c>
      <c r="K274" s="30"/>
      <c r="L274" s="30"/>
      <c r="M274" s="30"/>
      <c r="N274" s="23">
        <f t="shared" si="36"/>
        <v>200</v>
      </c>
      <c r="O274" s="24">
        <f>IF(F274&lt;"5",J274*G274,0)</f>
        <v>40</v>
      </c>
      <c r="P274" s="31">
        <v>0</v>
      </c>
      <c r="Q274" s="31"/>
      <c r="R274" s="32">
        <v>42005</v>
      </c>
      <c r="S274" s="32">
        <v>42005</v>
      </c>
      <c r="T274" s="33"/>
      <c r="U274" s="25" t="s">
        <v>26</v>
      </c>
      <c r="V274" s="25"/>
      <c r="W274" s="25" t="s">
        <v>32</v>
      </c>
      <c r="X274" s="25" t="s">
        <v>64</v>
      </c>
      <c r="Y274" s="10">
        <v>42088</v>
      </c>
      <c r="Z274" s="11"/>
      <c r="AA274" s="11"/>
      <c r="AB274" s="11"/>
      <c r="AC274" s="12"/>
    </row>
    <row r="275" spans="1:29" x14ac:dyDescent="0.25">
      <c r="A275" s="13">
        <v>42137</v>
      </c>
      <c r="B275" s="14" t="s">
        <v>360</v>
      </c>
      <c r="C275" s="25" t="s">
        <v>438</v>
      </c>
      <c r="D275" s="25" t="s">
        <v>15</v>
      </c>
      <c r="E275" s="25" t="s">
        <v>44</v>
      </c>
      <c r="F275" s="27" t="s">
        <v>23</v>
      </c>
      <c r="G275" s="28">
        <v>1</v>
      </c>
      <c r="H275" s="39"/>
      <c r="I275" s="34" t="s">
        <v>475</v>
      </c>
      <c r="J275" s="29">
        <v>24.6</v>
      </c>
      <c r="K275" s="30"/>
      <c r="L275" s="30"/>
      <c r="M275" s="30"/>
      <c r="N275" s="23">
        <f t="shared" si="36"/>
        <v>24.6</v>
      </c>
      <c r="O275" s="24">
        <f t="shared" ref="O275:O278" si="43">IF(F275&lt;"5",G275*J275,0)</f>
        <v>24.6</v>
      </c>
      <c r="P275" s="31">
        <v>0</v>
      </c>
      <c r="Q275" s="31"/>
      <c r="R275" s="32">
        <v>42064</v>
      </c>
      <c r="S275" s="32">
        <v>42369</v>
      </c>
      <c r="T275" s="33"/>
      <c r="U275" s="25" t="s">
        <v>18</v>
      </c>
      <c r="V275" s="25"/>
      <c r="W275" s="25" t="s">
        <v>32</v>
      </c>
      <c r="X275" s="25" t="s">
        <v>64</v>
      </c>
      <c r="Y275" s="10"/>
      <c r="Z275" s="11">
        <v>42045</v>
      </c>
      <c r="AA275" s="11">
        <v>42059</v>
      </c>
      <c r="AB275" s="11">
        <v>42111</v>
      </c>
      <c r="AC275" s="12"/>
    </row>
    <row r="276" spans="1:29" x14ac:dyDescent="0.25">
      <c r="A276" s="13">
        <v>42051</v>
      </c>
      <c r="B276" s="14" t="s">
        <v>360</v>
      </c>
      <c r="C276" s="25" t="s">
        <v>293</v>
      </c>
      <c r="D276" s="25" t="s">
        <v>15</v>
      </c>
      <c r="E276" s="25" t="s">
        <v>44</v>
      </c>
      <c r="F276" s="27" t="s">
        <v>23</v>
      </c>
      <c r="G276" s="28">
        <v>1</v>
      </c>
      <c r="H276" s="39"/>
      <c r="I276" s="34" t="s">
        <v>294</v>
      </c>
      <c r="J276" s="29">
        <v>7.7</v>
      </c>
      <c r="K276" s="30"/>
      <c r="L276" s="30"/>
      <c r="M276" s="30"/>
      <c r="N276" s="23">
        <f t="shared" si="36"/>
        <v>7.7</v>
      </c>
      <c r="O276" s="24">
        <f t="shared" si="43"/>
        <v>7.7</v>
      </c>
      <c r="P276" s="31"/>
      <c r="Q276" s="31"/>
      <c r="R276" s="32">
        <v>42005</v>
      </c>
      <c r="S276" s="32">
        <v>42035</v>
      </c>
      <c r="T276" s="33"/>
      <c r="U276" s="25" t="s">
        <v>18</v>
      </c>
      <c r="V276" s="25"/>
      <c r="W276" s="25" t="s">
        <v>32</v>
      </c>
      <c r="X276" s="25" t="s">
        <v>64</v>
      </c>
      <c r="Y276" s="10"/>
      <c r="Z276" s="11"/>
      <c r="AA276" s="11">
        <v>42013</v>
      </c>
      <c r="AB276" s="11">
        <v>42024</v>
      </c>
      <c r="AC276" s="12"/>
    </row>
    <row r="277" spans="1:29" x14ac:dyDescent="0.25">
      <c r="A277" s="13">
        <v>42111</v>
      </c>
      <c r="B277" s="14" t="s">
        <v>360</v>
      </c>
      <c r="C277" s="25" t="s">
        <v>437</v>
      </c>
      <c r="D277" s="25" t="s">
        <v>15</v>
      </c>
      <c r="E277" s="25" t="s">
        <v>44</v>
      </c>
      <c r="F277" s="27" t="s">
        <v>578</v>
      </c>
      <c r="G277" s="28">
        <v>0.8</v>
      </c>
      <c r="H277" s="39"/>
      <c r="I277" s="34"/>
      <c r="J277" s="29">
        <v>75</v>
      </c>
      <c r="K277" s="30"/>
      <c r="L277" s="30"/>
      <c r="M277" s="30"/>
      <c r="N277" s="23">
        <f t="shared" si="36"/>
        <v>75</v>
      </c>
      <c r="O277" s="24">
        <f t="shared" si="43"/>
        <v>60</v>
      </c>
      <c r="P277" s="31">
        <v>0</v>
      </c>
      <c r="Q277" s="31"/>
      <c r="R277" s="32">
        <v>42064</v>
      </c>
      <c r="S277" s="32">
        <v>42369</v>
      </c>
      <c r="T277" s="33"/>
      <c r="U277" s="25" t="s">
        <v>18</v>
      </c>
      <c r="V277" s="25"/>
      <c r="W277" s="25" t="s">
        <v>32</v>
      </c>
      <c r="X277" s="25" t="s">
        <v>64</v>
      </c>
      <c r="Y277" s="10"/>
      <c r="Z277" s="11">
        <v>42045</v>
      </c>
      <c r="AA277" s="11">
        <v>42059</v>
      </c>
      <c r="AB277" s="11"/>
      <c r="AC277" s="12"/>
    </row>
    <row r="278" spans="1:29" x14ac:dyDescent="0.25">
      <c r="A278" s="13">
        <v>42013</v>
      </c>
      <c r="B278" s="14" t="s">
        <v>360</v>
      </c>
      <c r="C278" s="25" t="s">
        <v>216</v>
      </c>
      <c r="D278" s="25" t="s">
        <v>15</v>
      </c>
      <c r="E278" s="25" t="s">
        <v>44</v>
      </c>
      <c r="F278" s="27" t="s">
        <v>23</v>
      </c>
      <c r="G278" s="28">
        <v>1</v>
      </c>
      <c r="H278" s="39"/>
      <c r="I278" s="34" t="s">
        <v>184</v>
      </c>
      <c r="J278" s="29">
        <v>20</v>
      </c>
      <c r="K278" s="30"/>
      <c r="L278" s="30"/>
      <c r="M278" s="30"/>
      <c r="N278" s="23">
        <f t="shared" si="36"/>
        <v>20</v>
      </c>
      <c r="O278" s="24">
        <f t="shared" si="43"/>
        <v>20</v>
      </c>
      <c r="P278" s="31"/>
      <c r="Q278" s="31"/>
      <c r="R278" s="32">
        <v>42005</v>
      </c>
      <c r="S278" s="32">
        <v>42094</v>
      </c>
      <c r="T278" s="33"/>
      <c r="U278" s="25" t="s">
        <v>18</v>
      </c>
      <c r="V278" s="25"/>
      <c r="W278" s="25" t="s">
        <v>32</v>
      </c>
      <c r="X278" s="25" t="s">
        <v>64</v>
      </c>
      <c r="Y278" s="10"/>
      <c r="Z278" s="11"/>
      <c r="AA278" s="11"/>
      <c r="AB278" s="11">
        <v>42013</v>
      </c>
      <c r="AC278" s="12"/>
    </row>
    <row r="279" spans="1:29" x14ac:dyDescent="0.25">
      <c r="A279" s="13">
        <v>42178</v>
      </c>
      <c r="B279" s="14" t="s">
        <v>546</v>
      </c>
      <c r="C279" s="25" t="s">
        <v>547</v>
      </c>
      <c r="D279" s="25" t="s">
        <v>15</v>
      </c>
      <c r="E279" s="25" t="s">
        <v>34</v>
      </c>
      <c r="F279" s="27" t="s">
        <v>20</v>
      </c>
      <c r="G279" s="28">
        <v>0.2</v>
      </c>
      <c r="H279" s="39"/>
      <c r="I279" s="34" t="s">
        <v>548</v>
      </c>
      <c r="J279" s="29">
        <v>100</v>
      </c>
      <c r="K279" s="30"/>
      <c r="L279" s="30"/>
      <c r="M279" s="30"/>
      <c r="N279" s="23">
        <f t="shared" si="36"/>
        <v>100</v>
      </c>
      <c r="O279" s="24">
        <f t="shared" ref="O279:O280" si="44">IF(F279&lt;"5",J279*G279,0)</f>
        <v>20</v>
      </c>
      <c r="P279" s="31">
        <v>0</v>
      </c>
      <c r="Q279" s="31"/>
      <c r="R279" s="32">
        <v>42005</v>
      </c>
      <c r="S279" s="32">
        <v>42005</v>
      </c>
      <c r="T279" s="33"/>
      <c r="U279" s="25" t="s">
        <v>26</v>
      </c>
      <c r="V279" s="25"/>
      <c r="W279" s="25" t="s">
        <v>32</v>
      </c>
      <c r="X279" s="25" t="s">
        <v>64</v>
      </c>
      <c r="Y279" s="10"/>
      <c r="Z279" s="11"/>
      <c r="AA279" s="11"/>
      <c r="AB279" s="11"/>
      <c r="AC279" s="12"/>
    </row>
    <row r="280" spans="1:29" x14ac:dyDescent="0.25">
      <c r="A280" s="13">
        <v>42145</v>
      </c>
      <c r="B280" s="14" t="s">
        <v>449</v>
      </c>
      <c r="C280" s="25" t="s">
        <v>461</v>
      </c>
      <c r="D280" s="25" t="s">
        <v>588</v>
      </c>
      <c r="E280" s="25" t="s">
        <v>29</v>
      </c>
      <c r="F280" s="27" t="s">
        <v>23</v>
      </c>
      <c r="G280" s="28">
        <v>1</v>
      </c>
      <c r="H280" s="39"/>
      <c r="I280" s="34" t="s">
        <v>485</v>
      </c>
      <c r="J280" s="29">
        <v>129</v>
      </c>
      <c r="K280" s="30"/>
      <c r="L280" s="30"/>
      <c r="M280" s="30"/>
      <c r="N280" s="23">
        <f t="shared" si="36"/>
        <v>129</v>
      </c>
      <c r="O280" s="24">
        <f t="shared" si="44"/>
        <v>129</v>
      </c>
      <c r="P280" s="31"/>
      <c r="Q280" s="31"/>
      <c r="R280" s="32">
        <v>42110</v>
      </c>
      <c r="S280" s="32">
        <v>42369</v>
      </c>
      <c r="T280" s="33"/>
      <c r="U280" s="25" t="s">
        <v>26</v>
      </c>
      <c r="V280" s="25"/>
      <c r="W280" s="25" t="s">
        <v>32</v>
      </c>
      <c r="X280" s="25" t="s">
        <v>64</v>
      </c>
      <c r="Y280" s="10"/>
      <c r="Z280" s="11"/>
      <c r="AA280" s="11">
        <v>42104</v>
      </c>
      <c r="AB280" s="11">
        <v>42105</v>
      </c>
      <c r="AC280" s="12"/>
    </row>
    <row r="281" spans="1:29" x14ac:dyDescent="0.25">
      <c r="A281" s="13">
        <v>42073</v>
      </c>
      <c r="B281" s="14" t="s">
        <v>75</v>
      </c>
      <c r="C281" s="25" t="s">
        <v>298</v>
      </c>
      <c r="D281" s="25" t="s">
        <v>15</v>
      </c>
      <c r="E281" s="25" t="s">
        <v>34</v>
      </c>
      <c r="F281" s="27" t="s">
        <v>23</v>
      </c>
      <c r="G281" s="28">
        <v>1</v>
      </c>
      <c r="H281" s="39"/>
      <c r="I281" s="34" t="s">
        <v>65</v>
      </c>
      <c r="J281" s="29">
        <f>170*0.89</f>
        <v>151.30000000000001</v>
      </c>
      <c r="K281" s="30"/>
      <c r="L281" s="30"/>
      <c r="M281" s="30"/>
      <c r="N281" s="23">
        <f t="shared" si="36"/>
        <v>151.30000000000001</v>
      </c>
      <c r="O281" s="24">
        <f t="shared" ref="O281:O285" si="45">IF(F281&lt;"5",G281*J281,0)</f>
        <v>151.30000000000001</v>
      </c>
      <c r="P281" s="31">
        <v>0</v>
      </c>
      <c r="Q281" s="31">
        <v>45</v>
      </c>
      <c r="R281" s="32">
        <v>42095</v>
      </c>
      <c r="S281" s="32">
        <v>42460</v>
      </c>
      <c r="T281" s="33" t="s">
        <v>228</v>
      </c>
      <c r="U281" s="25" t="s">
        <v>26</v>
      </c>
      <c r="V281" s="25"/>
      <c r="W281" s="25" t="s">
        <v>32</v>
      </c>
      <c r="X281" s="25" t="s">
        <v>64</v>
      </c>
      <c r="Y281" s="10"/>
      <c r="Z281" s="11"/>
      <c r="AA281" s="11">
        <v>42041</v>
      </c>
      <c r="AB281" s="11">
        <v>42073</v>
      </c>
      <c r="AC281" s="12"/>
    </row>
    <row r="282" spans="1:29" x14ac:dyDescent="0.25">
      <c r="A282" s="13">
        <v>42087</v>
      </c>
      <c r="B282" s="14" t="s">
        <v>75</v>
      </c>
      <c r="C282" s="25" t="s">
        <v>297</v>
      </c>
      <c r="D282" s="25" t="s">
        <v>15</v>
      </c>
      <c r="E282" s="25" t="s">
        <v>29</v>
      </c>
      <c r="F282" s="27" t="s">
        <v>577</v>
      </c>
      <c r="G282" s="28">
        <v>0</v>
      </c>
      <c r="H282" s="39"/>
      <c r="I282" s="34"/>
      <c r="J282" s="29">
        <v>67</v>
      </c>
      <c r="K282" s="30"/>
      <c r="L282" s="30"/>
      <c r="M282" s="30"/>
      <c r="N282" s="23">
        <f t="shared" si="36"/>
        <v>67</v>
      </c>
      <c r="O282" s="24">
        <f t="shared" si="45"/>
        <v>0</v>
      </c>
      <c r="P282" s="31"/>
      <c r="Q282" s="31"/>
      <c r="R282" s="32">
        <v>42045</v>
      </c>
      <c r="S282" s="32">
        <v>42124</v>
      </c>
      <c r="T282" s="33"/>
      <c r="U282" s="25" t="s">
        <v>21</v>
      </c>
      <c r="V282" s="25"/>
      <c r="W282" s="25" t="s">
        <v>32</v>
      </c>
      <c r="X282" s="25" t="s">
        <v>64</v>
      </c>
      <c r="Y282" s="10"/>
      <c r="Z282" s="11">
        <v>41609</v>
      </c>
      <c r="AA282" s="11">
        <v>42039</v>
      </c>
      <c r="AB282" s="11">
        <v>41653</v>
      </c>
      <c r="AC282" s="12">
        <v>42087</v>
      </c>
    </row>
    <row r="283" spans="1:29" x14ac:dyDescent="0.25">
      <c r="A283" s="13">
        <v>42122</v>
      </c>
      <c r="B283" s="14" t="s">
        <v>75</v>
      </c>
      <c r="C283" s="25" t="s">
        <v>295</v>
      </c>
      <c r="D283" s="25" t="s">
        <v>15</v>
      </c>
      <c r="E283" s="25" t="s">
        <v>34</v>
      </c>
      <c r="F283" s="27" t="s">
        <v>577</v>
      </c>
      <c r="G283" s="28">
        <v>0</v>
      </c>
      <c r="H283" s="39"/>
      <c r="I283" s="34" t="s">
        <v>65</v>
      </c>
      <c r="J283" s="29">
        <f>170*0.89</f>
        <v>151.30000000000001</v>
      </c>
      <c r="K283" s="30"/>
      <c r="L283" s="30"/>
      <c r="M283" s="30"/>
      <c r="N283" s="23">
        <f t="shared" si="36"/>
        <v>151.30000000000001</v>
      </c>
      <c r="O283" s="24">
        <f t="shared" si="45"/>
        <v>0</v>
      </c>
      <c r="P283" s="31">
        <v>0</v>
      </c>
      <c r="Q283" s="31">
        <v>45</v>
      </c>
      <c r="R283" s="32">
        <v>42095</v>
      </c>
      <c r="S283" s="32">
        <v>42460</v>
      </c>
      <c r="T283" s="33" t="s">
        <v>296</v>
      </c>
      <c r="U283" s="25" t="s">
        <v>26</v>
      </c>
      <c r="V283" s="25"/>
      <c r="W283" s="25" t="s">
        <v>32</v>
      </c>
      <c r="X283" s="25" t="s">
        <v>64</v>
      </c>
      <c r="Y283" s="10"/>
      <c r="Z283" s="11">
        <v>42041</v>
      </c>
      <c r="AA283" s="11">
        <v>42094</v>
      </c>
      <c r="AB283" s="11"/>
      <c r="AC283" s="12">
        <v>42122</v>
      </c>
    </row>
    <row r="284" spans="1:29" x14ac:dyDescent="0.25">
      <c r="A284" s="13">
        <v>42052</v>
      </c>
      <c r="B284" s="14" t="s">
        <v>75</v>
      </c>
      <c r="C284" s="25" t="s">
        <v>117</v>
      </c>
      <c r="D284" s="25" t="s">
        <v>15</v>
      </c>
      <c r="E284" s="25" t="s">
        <v>34</v>
      </c>
      <c r="F284" s="27" t="s">
        <v>23</v>
      </c>
      <c r="G284" s="28">
        <v>1</v>
      </c>
      <c r="H284" s="39"/>
      <c r="I284" s="34" t="s">
        <v>65</v>
      </c>
      <c r="J284" s="29">
        <f>63*0.89</f>
        <v>56.07</v>
      </c>
      <c r="K284" s="30"/>
      <c r="L284" s="30"/>
      <c r="M284" s="30"/>
      <c r="N284" s="23">
        <f t="shared" si="36"/>
        <v>56.07</v>
      </c>
      <c r="O284" s="24">
        <f t="shared" si="45"/>
        <v>56.07</v>
      </c>
      <c r="P284" s="31">
        <v>193</v>
      </c>
      <c r="Q284" s="31"/>
      <c r="R284" s="32">
        <v>41666</v>
      </c>
      <c r="S284" s="32">
        <v>42124</v>
      </c>
      <c r="T284" s="33" t="s">
        <v>228</v>
      </c>
      <c r="U284" s="25" t="s">
        <v>26</v>
      </c>
      <c r="V284" s="25"/>
      <c r="W284" s="25" t="s">
        <v>32</v>
      </c>
      <c r="X284" s="25" t="s">
        <v>64</v>
      </c>
      <c r="Y284" s="10"/>
      <c r="Z284" s="11">
        <v>41609</v>
      </c>
      <c r="AA284" s="11">
        <v>41645</v>
      </c>
      <c r="AB284" s="11">
        <v>41653</v>
      </c>
      <c r="AC284" s="12"/>
    </row>
    <row r="285" spans="1:29" x14ac:dyDescent="0.25">
      <c r="A285" s="13">
        <v>42115</v>
      </c>
      <c r="B285" s="14" t="s">
        <v>362</v>
      </c>
      <c r="C285" s="25" t="s">
        <v>363</v>
      </c>
      <c r="D285" s="25" t="s">
        <v>588</v>
      </c>
      <c r="E285" s="25" t="s">
        <v>364</v>
      </c>
      <c r="F285" s="27" t="s">
        <v>577</v>
      </c>
      <c r="G285" s="28">
        <v>0</v>
      </c>
      <c r="H285" s="39"/>
      <c r="I285" s="34"/>
      <c r="J285" s="29">
        <v>100</v>
      </c>
      <c r="K285" s="30"/>
      <c r="L285" s="30"/>
      <c r="M285" s="30"/>
      <c r="N285" s="23">
        <f t="shared" si="36"/>
        <v>100</v>
      </c>
      <c r="O285" s="24">
        <f t="shared" si="45"/>
        <v>0</v>
      </c>
      <c r="P285" s="31">
        <v>0</v>
      </c>
      <c r="Q285" s="31"/>
      <c r="R285" s="32">
        <v>42078</v>
      </c>
      <c r="S285" s="32" t="s">
        <v>353</v>
      </c>
      <c r="T285" s="33"/>
      <c r="U285" s="25" t="s">
        <v>26</v>
      </c>
      <c r="V285" s="25"/>
      <c r="W285" s="25" t="s">
        <v>32</v>
      </c>
      <c r="X285" s="25" t="s">
        <v>64</v>
      </c>
      <c r="Y285" s="10"/>
      <c r="Z285" s="11">
        <v>42054</v>
      </c>
      <c r="AA285" s="11">
        <v>42079</v>
      </c>
      <c r="AB285" s="11"/>
      <c r="AC285" s="12">
        <v>42115</v>
      </c>
    </row>
    <row r="286" spans="1:29" x14ac:dyDescent="0.25">
      <c r="A286" s="13">
        <v>42254</v>
      </c>
      <c r="B286" s="14" t="s">
        <v>362</v>
      </c>
      <c r="C286" s="25" t="s">
        <v>628</v>
      </c>
      <c r="D286" s="25" t="s">
        <v>588</v>
      </c>
      <c r="E286" s="25" t="s">
        <v>364</v>
      </c>
      <c r="F286" s="27" t="s">
        <v>579</v>
      </c>
      <c r="G286" s="28">
        <v>0.6</v>
      </c>
      <c r="H286" s="39" t="s">
        <v>584</v>
      </c>
      <c r="I286" s="34" t="s">
        <v>565</v>
      </c>
      <c r="J286" s="29">
        <v>200</v>
      </c>
      <c r="K286" s="30"/>
      <c r="L286" s="30"/>
      <c r="M286" s="30"/>
      <c r="N286" s="23">
        <f t="shared" si="36"/>
        <v>200</v>
      </c>
      <c r="O286" s="24">
        <f t="shared" ref="O286:O288" si="46">IF(F286&lt;"5",J286*G286,0)</f>
        <v>120</v>
      </c>
      <c r="P286" s="31">
        <v>0</v>
      </c>
      <c r="Q286" s="31"/>
      <c r="R286" s="32">
        <v>42248</v>
      </c>
      <c r="S286" s="32">
        <v>42348</v>
      </c>
      <c r="T286" s="33"/>
      <c r="U286" s="25" t="s">
        <v>21</v>
      </c>
      <c r="V286" s="25"/>
      <c r="W286" s="25" t="s">
        <v>32</v>
      </c>
      <c r="X286" s="25" t="s">
        <v>64</v>
      </c>
      <c r="Y286" s="10"/>
      <c r="Z286" s="16">
        <v>42254</v>
      </c>
      <c r="AA286" s="17">
        <v>42240</v>
      </c>
      <c r="AB286" s="17"/>
      <c r="AC286" s="18"/>
    </row>
    <row r="287" spans="1:29" x14ac:dyDescent="0.25">
      <c r="A287" s="13">
        <v>42256</v>
      </c>
      <c r="B287" s="14" t="s">
        <v>362</v>
      </c>
      <c r="C287" s="26" t="s">
        <v>629</v>
      </c>
      <c r="D287" s="26" t="s">
        <v>630</v>
      </c>
      <c r="E287" s="26" t="s">
        <v>631</v>
      </c>
      <c r="F287" s="35" t="s">
        <v>578</v>
      </c>
      <c r="G287" s="28">
        <v>0.2</v>
      </c>
      <c r="H287" s="39" t="s">
        <v>584</v>
      </c>
      <c r="I287" s="34" t="s">
        <v>632</v>
      </c>
      <c r="J287" s="29">
        <v>95</v>
      </c>
      <c r="K287" s="36"/>
      <c r="L287" s="36"/>
      <c r="M287" s="36"/>
      <c r="N287" s="23">
        <f t="shared" si="36"/>
        <v>95</v>
      </c>
      <c r="O287" s="24">
        <f t="shared" si="46"/>
        <v>19</v>
      </c>
      <c r="P287" s="31">
        <v>0</v>
      </c>
      <c r="Q287" s="31"/>
      <c r="R287" s="37">
        <v>42005</v>
      </c>
      <c r="S287" s="37">
        <v>42005</v>
      </c>
      <c r="T287" s="38"/>
      <c r="U287" s="26" t="s">
        <v>26</v>
      </c>
      <c r="V287" s="26"/>
      <c r="W287" s="26" t="s">
        <v>32</v>
      </c>
      <c r="X287" s="26" t="s">
        <v>64</v>
      </c>
      <c r="Y287" s="10"/>
      <c r="Z287" s="16">
        <v>42237</v>
      </c>
      <c r="AA287" s="16">
        <v>42237</v>
      </c>
      <c r="AB287" s="17"/>
      <c r="AC287" s="12"/>
    </row>
    <row r="288" spans="1:29" x14ac:dyDescent="0.25">
      <c r="A288" s="13">
        <v>42247</v>
      </c>
      <c r="B288" s="19" t="s">
        <v>74</v>
      </c>
      <c r="C288" s="26" t="s">
        <v>661</v>
      </c>
      <c r="D288" s="26" t="s">
        <v>15</v>
      </c>
      <c r="E288" s="26" t="s">
        <v>29</v>
      </c>
      <c r="F288" s="35" t="s">
        <v>20</v>
      </c>
      <c r="G288" s="28">
        <v>0.2</v>
      </c>
      <c r="H288" s="39" t="s">
        <v>576</v>
      </c>
      <c r="I288" s="39"/>
      <c r="J288" s="29">
        <v>30</v>
      </c>
      <c r="K288" s="36"/>
      <c r="L288" s="36"/>
      <c r="M288" s="36"/>
      <c r="N288" s="23">
        <f t="shared" si="36"/>
        <v>30</v>
      </c>
      <c r="O288" s="24">
        <f t="shared" si="46"/>
        <v>6</v>
      </c>
      <c r="P288" s="31">
        <v>0</v>
      </c>
      <c r="Q288" s="31"/>
      <c r="R288" s="37">
        <v>42005</v>
      </c>
      <c r="S288" s="37">
        <v>42005</v>
      </c>
      <c r="T288" s="38"/>
      <c r="U288" s="26" t="s">
        <v>21</v>
      </c>
      <c r="V288" s="26"/>
      <c r="W288" s="26" t="s">
        <v>32</v>
      </c>
      <c r="X288" s="26" t="s">
        <v>64</v>
      </c>
      <c r="Y288" s="22"/>
      <c r="Z288" s="17"/>
      <c r="AA288" s="17"/>
      <c r="AB288" s="17"/>
      <c r="AC288" s="18"/>
    </row>
    <row r="289" spans="1:29" x14ac:dyDescent="0.25">
      <c r="A289" s="13">
        <v>42209</v>
      </c>
      <c r="B289" s="14" t="s">
        <v>74</v>
      </c>
      <c r="C289" s="25" t="s">
        <v>556</v>
      </c>
      <c r="D289" s="25" t="s">
        <v>15</v>
      </c>
      <c r="E289" s="25" t="s">
        <v>29</v>
      </c>
      <c r="F289" s="27" t="s">
        <v>23</v>
      </c>
      <c r="G289" s="28">
        <v>1</v>
      </c>
      <c r="H289" s="39" t="s">
        <v>576</v>
      </c>
      <c r="I289" s="34" t="s">
        <v>557</v>
      </c>
      <c r="J289" s="29">
        <v>60</v>
      </c>
      <c r="K289" s="30"/>
      <c r="L289" s="30"/>
      <c r="M289" s="30"/>
      <c r="N289" s="23">
        <f t="shared" si="36"/>
        <v>60</v>
      </c>
      <c r="O289" s="24">
        <f>IF(F289&lt;"5",G289*J289,0)</f>
        <v>60</v>
      </c>
      <c r="P289" s="31"/>
      <c r="Q289" s="31"/>
      <c r="R289" s="32">
        <v>42177</v>
      </c>
      <c r="S289" s="32">
        <v>42258</v>
      </c>
      <c r="T289" s="33"/>
      <c r="U289" s="25" t="s">
        <v>21</v>
      </c>
      <c r="V289" s="25"/>
      <c r="W289" s="25" t="s">
        <v>32</v>
      </c>
      <c r="X289" s="25" t="s">
        <v>64</v>
      </c>
      <c r="Y289" s="10">
        <v>42016</v>
      </c>
      <c r="Z289" s="11"/>
      <c r="AA289" s="11"/>
      <c r="AB289" s="11">
        <v>42186</v>
      </c>
      <c r="AC289" s="12"/>
    </row>
    <row r="290" spans="1:29" x14ac:dyDescent="0.25">
      <c r="A290" s="13">
        <v>42171</v>
      </c>
      <c r="B290" s="14" t="s">
        <v>74</v>
      </c>
      <c r="C290" s="25" t="s">
        <v>476</v>
      </c>
      <c r="D290" s="25" t="s">
        <v>588</v>
      </c>
      <c r="E290" s="25" t="s">
        <v>477</v>
      </c>
      <c r="F290" s="27" t="s">
        <v>23</v>
      </c>
      <c r="G290" s="28">
        <v>1</v>
      </c>
      <c r="H290" s="39"/>
      <c r="I290" s="34" t="s">
        <v>529</v>
      </c>
      <c r="J290" s="29">
        <v>97</v>
      </c>
      <c r="K290" s="30"/>
      <c r="L290" s="30"/>
      <c r="M290" s="30"/>
      <c r="N290" s="23">
        <f t="shared" si="36"/>
        <v>97</v>
      </c>
      <c r="O290" s="24">
        <f>IF(F290&lt;"5",J290*G290,0)</f>
        <v>97</v>
      </c>
      <c r="P290" s="31">
        <v>0</v>
      </c>
      <c r="Q290" s="31"/>
      <c r="R290" s="32">
        <v>42150</v>
      </c>
      <c r="S290" s="32">
        <v>42216</v>
      </c>
      <c r="T290" s="33"/>
      <c r="U290" s="25" t="s">
        <v>21</v>
      </c>
      <c r="V290" s="25"/>
      <c r="W290" s="25" t="s">
        <v>32</v>
      </c>
      <c r="X290" s="25" t="s">
        <v>64</v>
      </c>
      <c r="Y290" s="10"/>
      <c r="Z290" s="11">
        <v>42136</v>
      </c>
      <c r="AA290" s="11">
        <v>42145</v>
      </c>
      <c r="AB290" s="11">
        <v>42145</v>
      </c>
      <c r="AC290" s="12"/>
    </row>
    <row r="291" spans="1:29" x14ac:dyDescent="0.25">
      <c r="A291" s="13">
        <v>42118</v>
      </c>
      <c r="B291" s="14" t="s">
        <v>74</v>
      </c>
      <c r="C291" s="25" t="s">
        <v>418</v>
      </c>
      <c r="D291" s="25" t="s">
        <v>15</v>
      </c>
      <c r="E291" s="25" t="s">
        <v>38</v>
      </c>
      <c r="F291" s="27" t="s">
        <v>23</v>
      </c>
      <c r="G291" s="28">
        <v>1</v>
      </c>
      <c r="H291" s="39"/>
      <c r="I291" s="34" t="s">
        <v>448</v>
      </c>
      <c r="J291" s="29">
        <v>20</v>
      </c>
      <c r="K291" s="30"/>
      <c r="L291" s="30"/>
      <c r="M291" s="30"/>
      <c r="N291" s="23">
        <f t="shared" si="36"/>
        <v>20</v>
      </c>
      <c r="O291" s="24">
        <f t="shared" ref="O291:O294" si="47">IF(F291&lt;"5",G291*J291,0)</f>
        <v>20</v>
      </c>
      <c r="P291" s="31"/>
      <c r="Q291" s="31"/>
      <c r="R291" s="32">
        <v>42095</v>
      </c>
      <c r="S291" s="32" t="s">
        <v>419</v>
      </c>
      <c r="T291" s="33"/>
      <c r="U291" s="25" t="s">
        <v>21</v>
      </c>
      <c r="V291" s="25"/>
      <c r="W291" s="25" t="s">
        <v>32</v>
      </c>
      <c r="X291" s="25" t="s">
        <v>64</v>
      </c>
      <c r="Y291" s="10"/>
      <c r="Z291" s="11"/>
      <c r="AA291" s="11"/>
      <c r="AB291" s="11">
        <v>42091</v>
      </c>
      <c r="AC291" s="12"/>
    </row>
    <row r="292" spans="1:29" x14ac:dyDescent="0.25">
      <c r="A292" s="13">
        <v>42209</v>
      </c>
      <c r="B292" s="14" t="s">
        <v>74</v>
      </c>
      <c r="C292" s="25" t="s">
        <v>566</v>
      </c>
      <c r="D292" s="25" t="s">
        <v>15</v>
      </c>
      <c r="E292" s="25" t="s">
        <v>29</v>
      </c>
      <c r="F292" s="27" t="s">
        <v>579</v>
      </c>
      <c r="G292" s="28">
        <v>0.4</v>
      </c>
      <c r="H292" s="39" t="s">
        <v>575</v>
      </c>
      <c r="I292" s="34" t="s">
        <v>557</v>
      </c>
      <c r="J292" s="29">
        <v>60</v>
      </c>
      <c r="K292" s="30"/>
      <c r="L292" s="30"/>
      <c r="M292" s="30"/>
      <c r="N292" s="23">
        <f t="shared" si="36"/>
        <v>60</v>
      </c>
      <c r="O292" s="24">
        <f t="shared" si="47"/>
        <v>24</v>
      </c>
      <c r="P292" s="31"/>
      <c r="Q292" s="31"/>
      <c r="R292" s="32">
        <v>42261</v>
      </c>
      <c r="S292" s="32">
        <v>42369</v>
      </c>
      <c r="T292" s="33"/>
      <c r="U292" s="25" t="s">
        <v>21</v>
      </c>
      <c r="V292" s="25"/>
      <c r="W292" s="25" t="s">
        <v>32</v>
      </c>
      <c r="X292" s="25" t="s">
        <v>64</v>
      </c>
      <c r="Y292" s="10">
        <v>42016</v>
      </c>
      <c r="Z292" s="11">
        <v>42191</v>
      </c>
      <c r="AA292" s="11"/>
      <c r="AB292" s="11"/>
      <c r="AC292" s="12"/>
    </row>
    <row r="293" spans="1:29" x14ac:dyDescent="0.25">
      <c r="A293" s="13">
        <v>42254</v>
      </c>
      <c r="B293" s="14" t="s">
        <v>74</v>
      </c>
      <c r="C293" s="25" t="s">
        <v>95</v>
      </c>
      <c r="D293" s="25" t="s">
        <v>588</v>
      </c>
      <c r="E293" s="25" t="s">
        <v>103</v>
      </c>
      <c r="F293" s="27" t="s">
        <v>218</v>
      </c>
      <c r="G293" s="28">
        <v>0</v>
      </c>
      <c r="H293" s="39"/>
      <c r="I293" s="34"/>
      <c r="J293" s="29"/>
      <c r="K293" s="30"/>
      <c r="L293" s="30"/>
      <c r="M293" s="30"/>
      <c r="N293" s="23">
        <f t="shared" si="36"/>
        <v>0</v>
      </c>
      <c r="O293" s="24">
        <f t="shared" si="47"/>
        <v>0</v>
      </c>
      <c r="P293" s="31">
        <v>215</v>
      </c>
      <c r="Q293" s="31"/>
      <c r="R293" s="32">
        <v>41758</v>
      </c>
      <c r="S293" s="32">
        <v>41820</v>
      </c>
      <c r="T293" s="33"/>
      <c r="U293" s="25" t="s">
        <v>26</v>
      </c>
      <c r="V293" s="25"/>
      <c r="W293" s="25" t="s">
        <v>32</v>
      </c>
      <c r="X293" s="25" t="s">
        <v>64</v>
      </c>
      <c r="Y293" s="10"/>
      <c r="Z293" s="11">
        <v>41687</v>
      </c>
      <c r="AA293" s="11">
        <v>41705</v>
      </c>
      <c r="AB293" s="16"/>
      <c r="AC293" s="21">
        <v>42254</v>
      </c>
    </row>
    <row r="294" spans="1:29" x14ac:dyDescent="0.25">
      <c r="A294" s="13">
        <v>42170</v>
      </c>
      <c r="B294" s="14" t="s">
        <v>74</v>
      </c>
      <c r="C294" s="25" t="s">
        <v>116</v>
      </c>
      <c r="D294" s="25" t="s">
        <v>15</v>
      </c>
      <c r="E294" s="25" t="s">
        <v>29</v>
      </c>
      <c r="F294" s="27" t="s">
        <v>23</v>
      </c>
      <c r="G294" s="28">
        <v>1</v>
      </c>
      <c r="H294" s="39"/>
      <c r="I294" s="34" t="s">
        <v>183</v>
      </c>
      <c r="J294" s="29">
        <v>88</v>
      </c>
      <c r="K294" s="30"/>
      <c r="L294" s="30"/>
      <c r="M294" s="30"/>
      <c r="N294" s="23">
        <f t="shared" si="36"/>
        <v>88</v>
      </c>
      <c r="O294" s="24">
        <f t="shared" si="47"/>
        <v>88</v>
      </c>
      <c r="P294" s="31" t="s">
        <v>365</v>
      </c>
      <c r="Q294" s="31"/>
      <c r="R294" s="32">
        <v>41913</v>
      </c>
      <c r="S294" s="32">
        <v>42004</v>
      </c>
      <c r="T294" s="33" t="s">
        <v>231</v>
      </c>
      <c r="U294" s="25" t="s">
        <v>21</v>
      </c>
      <c r="V294" s="25"/>
      <c r="W294" s="25" t="s">
        <v>32</v>
      </c>
      <c r="X294" s="25" t="s">
        <v>64</v>
      </c>
      <c r="Y294" s="10"/>
      <c r="Z294" s="11"/>
      <c r="AA294" s="11"/>
      <c r="AB294" s="11">
        <v>41892</v>
      </c>
      <c r="AC294" s="12"/>
    </row>
    <row r="295" spans="1:29" x14ac:dyDescent="0.25">
      <c r="A295" s="13">
        <v>42242</v>
      </c>
      <c r="B295" s="14" t="s">
        <v>232</v>
      </c>
      <c r="C295" s="25" t="s">
        <v>567</v>
      </c>
      <c r="D295" s="25" t="s">
        <v>15</v>
      </c>
      <c r="E295" s="25" t="s">
        <v>121</v>
      </c>
      <c r="F295" s="27" t="s">
        <v>23</v>
      </c>
      <c r="G295" s="28">
        <v>1</v>
      </c>
      <c r="H295" s="39" t="s">
        <v>585</v>
      </c>
      <c r="I295" s="34" t="s">
        <v>66</v>
      </c>
      <c r="J295" s="29">
        <v>149</v>
      </c>
      <c r="K295" s="30"/>
      <c r="L295" s="30"/>
      <c r="M295" s="30"/>
      <c r="N295" s="23">
        <f t="shared" si="36"/>
        <v>149</v>
      </c>
      <c r="O295" s="24">
        <f>IF(F295&lt;"5",J295*G295,0)</f>
        <v>149</v>
      </c>
      <c r="P295" s="31">
        <v>0</v>
      </c>
      <c r="Q295" s="31"/>
      <c r="R295" s="32">
        <v>42005</v>
      </c>
      <c r="S295" s="32">
        <v>42005</v>
      </c>
      <c r="T295" s="33"/>
      <c r="U295" s="25" t="s">
        <v>26</v>
      </c>
      <c r="V295" s="25"/>
      <c r="W295" s="25" t="s">
        <v>32</v>
      </c>
      <c r="X295" s="25" t="s">
        <v>64</v>
      </c>
      <c r="Y295" s="10"/>
      <c r="Z295" s="16">
        <v>42241</v>
      </c>
      <c r="AA295" s="16">
        <v>42241</v>
      </c>
      <c r="AB295" s="16">
        <v>42241</v>
      </c>
      <c r="AC295" s="12"/>
    </row>
    <row r="296" spans="1:29" x14ac:dyDescent="0.25">
      <c r="A296" s="13">
        <v>42208</v>
      </c>
      <c r="B296" s="14" t="s">
        <v>232</v>
      </c>
      <c r="C296" s="25" t="s">
        <v>118</v>
      </c>
      <c r="D296" s="25" t="s">
        <v>588</v>
      </c>
      <c r="E296" s="25" t="s">
        <v>119</v>
      </c>
      <c r="F296" s="27" t="s">
        <v>23</v>
      </c>
      <c r="G296" s="28">
        <v>1</v>
      </c>
      <c r="H296" s="39" t="s">
        <v>575</v>
      </c>
      <c r="I296" s="34" t="s">
        <v>230</v>
      </c>
      <c r="J296" s="29">
        <v>20.5</v>
      </c>
      <c r="K296" s="30"/>
      <c r="L296" s="30"/>
      <c r="M296" s="30"/>
      <c r="N296" s="23">
        <f t="shared" si="36"/>
        <v>20.5</v>
      </c>
      <c r="O296" s="24">
        <f t="shared" ref="O296:O299" si="48">IF(F296&lt;"5",G296*J296,0)</f>
        <v>20.5</v>
      </c>
      <c r="P296" s="31">
        <v>18</v>
      </c>
      <c r="Q296" s="31"/>
      <c r="R296" s="32">
        <v>42005</v>
      </c>
      <c r="S296" s="32">
        <v>42035</v>
      </c>
      <c r="T296" s="33"/>
      <c r="U296" s="25" t="s">
        <v>21</v>
      </c>
      <c r="V296" s="25"/>
      <c r="W296" s="25" t="s">
        <v>32</v>
      </c>
      <c r="X296" s="25" t="s">
        <v>64</v>
      </c>
      <c r="Y296" s="10"/>
      <c r="Z296" s="11"/>
      <c r="AA296" s="11"/>
      <c r="AB296" s="11">
        <v>42129</v>
      </c>
      <c r="AC296" s="12"/>
    </row>
    <row r="297" spans="1:29" x14ac:dyDescent="0.25">
      <c r="A297" s="13">
        <v>42208</v>
      </c>
      <c r="B297" s="14" t="s">
        <v>232</v>
      </c>
      <c r="C297" s="25" t="s">
        <v>425</v>
      </c>
      <c r="D297" s="25" t="s">
        <v>15</v>
      </c>
      <c r="E297" s="25" t="s">
        <v>121</v>
      </c>
      <c r="F297" s="27" t="s">
        <v>23</v>
      </c>
      <c r="G297" s="28">
        <v>1</v>
      </c>
      <c r="H297" s="39" t="s">
        <v>585</v>
      </c>
      <c r="I297" s="34" t="s">
        <v>66</v>
      </c>
      <c r="J297" s="29">
        <v>30</v>
      </c>
      <c r="K297" s="30"/>
      <c r="L297" s="30"/>
      <c r="M297" s="30"/>
      <c r="N297" s="23">
        <f t="shared" si="36"/>
        <v>30</v>
      </c>
      <c r="O297" s="24">
        <f t="shared" si="48"/>
        <v>30</v>
      </c>
      <c r="P297" s="31"/>
      <c r="Q297" s="31"/>
      <c r="R297" s="32">
        <v>42024</v>
      </c>
      <c r="S297" s="32">
        <v>42063</v>
      </c>
      <c r="T297" s="33" t="s">
        <v>426</v>
      </c>
      <c r="U297" s="25" t="s">
        <v>26</v>
      </c>
      <c r="V297" s="25"/>
      <c r="W297" s="25" t="s">
        <v>32</v>
      </c>
      <c r="X297" s="25" t="s">
        <v>64</v>
      </c>
      <c r="Y297" s="10"/>
      <c r="Z297" s="11"/>
      <c r="AA297" s="11">
        <v>42089</v>
      </c>
      <c r="AB297" s="11">
        <v>42096</v>
      </c>
      <c r="AC297" s="12"/>
    </row>
    <row r="298" spans="1:29" x14ac:dyDescent="0.25">
      <c r="A298" s="13">
        <v>42208</v>
      </c>
      <c r="B298" s="14" t="s">
        <v>232</v>
      </c>
      <c r="C298" s="25" t="s">
        <v>422</v>
      </c>
      <c r="D298" s="25" t="s">
        <v>15</v>
      </c>
      <c r="E298" s="25" t="s">
        <v>121</v>
      </c>
      <c r="F298" s="27" t="s">
        <v>23</v>
      </c>
      <c r="G298" s="28">
        <v>1</v>
      </c>
      <c r="H298" s="39" t="s">
        <v>585</v>
      </c>
      <c r="I298" s="34" t="s">
        <v>66</v>
      </c>
      <c r="J298" s="29">
        <v>55</v>
      </c>
      <c r="K298" s="30"/>
      <c r="L298" s="30"/>
      <c r="M298" s="30"/>
      <c r="N298" s="23">
        <f t="shared" si="36"/>
        <v>55</v>
      </c>
      <c r="O298" s="24">
        <f t="shared" si="48"/>
        <v>55</v>
      </c>
      <c r="P298" s="31"/>
      <c r="Q298" s="31"/>
      <c r="R298" s="32">
        <v>42064</v>
      </c>
      <c r="S298" s="32">
        <v>42094</v>
      </c>
      <c r="T298" s="33" t="s">
        <v>361</v>
      </c>
      <c r="U298" s="25" t="s">
        <v>26</v>
      </c>
      <c r="V298" s="25"/>
      <c r="W298" s="25" t="s">
        <v>32</v>
      </c>
      <c r="X298" s="25" t="s">
        <v>64</v>
      </c>
      <c r="Y298" s="10"/>
      <c r="Z298" s="11">
        <v>41674</v>
      </c>
      <c r="AA298" s="11">
        <v>41676</v>
      </c>
      <c r="AB298" s="11">
        <v>42048</v>
      </c>
      <c r="AC298" s="12"/>
    </row>
    <row r="299" spans="1:29" x14ac:dyDescent="0.25">
      <c r="A299" s="13">
        <v>42208</v>
      </c>
      <c r="B299" s="14" t="s">
        <v>232</v>
      </c>
      <c r="C299" s="25" t="s">
        <v>423</v>
      </c>
      <c r="D299" s="25" t="s">
        <v>15</v>
      </c>
      <c r="E299" s="25" t="s">
        <v>121</v>
      </c>
      <c r="F299" s="27" t="s">
        <v>23</v>
      </c>
      <c r="G299" s="28">
        <v>1</v>
      </c>
      <c r="H299" s="39" t="s">
        <v>585</v>
      </c>
      <c r="I299" s="34" t="s">
        <v>66</v>
      </c>
      <c r="J299" s="29">
        <v>199</v>
      </c>
      <c r="K299" s="30">
        <v>21</v>
      </c>
      <c r="L299" s="30"/>
      <c r="M299" s="30"/>
      <c r="N299" s="23">
        <f t="shared" si="36"/>
        <v>220</v>
      </c>
      <c r="O299" s="24">
        <f t="shared" si="48"/>
        <v>199</v>
      </c>
      <c r="P299" s="31">
        <v>0</v>
      </c>
      <c r="Q299" s="31"/>
      <c r="R299" s="32">
        <v>42036</v>
      </c>
      <c r="S299" s="32">
        <v>42124</v>
      </c>
      <c r="T299" s="33" t="s">
        <v>366</v>
      </c>
      <c r="U299" s="25" t="s">
        <v>26</v>
      </c>
      <c r="V299" s="25"/>
      <c r="W299" s="25" t="s">
        <v>32</v>
      </c>
      <c r="X299" s="25" t="s">
        <v>64</v>
      </c>
      <c r="Y299" s="10"/>
      <c r="Z299" s="11"/>
      <c r="AA299" s="11">
        <v>42031</v>
      </c>
      <c r="AB299" s="11">
        <v>42034</v>
      </c>
      <c r="AC299" s="12"/>
    </row>
    <row r="300" spans="1:29" x14ac:dyDescent="0.25">
      <c r="A300" s="13">
        <v>42208</v>
      </c>
      <c r="B300" s="14" t="s">
        <v>232</v>
      </c>
      <c r="C300" s="25" t="s">
        <v>545</v>
      </c>
      <c r="D300" s="25" t="s">
        <v>15</v>
      </c>
      <c r="E300" s="25" t="s">
        <v>121</v>
      </c>
      <c r="F300" s="27" t="s">
        <v>46</v>
      </c>
      <c r="G300" s="28">
        <v>0.4</v>
      </c>
      <c r="H300" s="39" t="s">
        <v>585</v>
      </c>
      <c r="I300" s="34" t="s">
        <v>66</v>
      </c>
      <c r="J300" s="29">
        <v>200</v>
      </c>
      <c r="K300" s="30"/>
      <c r="L300" s="30"/>
      <c r="M300" s="30"/>
      <c r="N300" s="23">
        <f t="shared" si="36"/>
        <v>200</v>
      </c>
      <c r="O300" s="24">
        <f t="shared" ref="O300:O302" si="49">IF(F300&lt;"5",J300*G300,0)</f>
        <v>80</v>
      </c>
      <c r="P300" s="31">
        <v>0</v>
      </c>
      <c r="Q300" s="31"/>
      <c r="R300" s="32">
        <v>42005</v>
      </c>
      <c r="S300" s="32">
        <v>42005</v>
      </c>
      <c r="T300" s="33"/>
      <c r="U300" s="25" t="s">
        <v>26</v>
      </c>
      <c r="V300" s="25"/>
      <c r="W300" s="25" t="s">
        <v>32</v>
      </c>
      <c r="X300" s="25" t="s">
        <v>64</v>
      </c>
      <c r="Y300" s="10">
        <v>42178</v>
      </c>
      <c r="Z300" s="11"/>
      <c r="AA300" s="11"/>
      <c r="AB300" s="11"/>
      <c r="AC300" s="12"/>
    </row>
    <row r="301" spans="1:29" x14ac:dyDescent="0.25">
      <c r="A301" s="13">
        <v>42208</v>
      </c>
      <c r="B301" s="14" t="s">
        <v>232</v>
      </c>
      <c r="C301" s="25" t="s">
        <v>428</v>
      </c>
      <c r="D301" s="25" t="s">
        <v>15</v>
      </c>
      <c r="E301" s="25" t="s">
        <v>121</v>
      </c>
      <c r="F301" s="27" t="s">
        <v>577</v>
      </c>
      <c r="G301" s="28">
        <v>0</v>
      </c>
      <c r="H301" s="39" t="s">
        <v>584</v>
      </c>
      <c r="I301" s="34"/>
      <c r="J301" s="29">
        <v>95</v>
      </c>
      <c r="K301" s="30"/>
      <c r="L301" s="30"/>
      <c r="M301" s="30"/>
      <c r="N301" s="23">
        <f t="shared" si="36"/>
        <v>95</v>
      </c>
      <c r="O301" s="24">
        <f t="shared" si="49"/>
        <v>0</v>
      </c>
      <c r="P301" s="31">
        <v>0</v>
      </c>
      <c r="Q301" s="31"/>
      <c r="R301" s="32">
        <v>42005</v>
      </c>
      <c r="S301" s="32">
        <v>42005</v>
      </c>
      <c r="T301" s="33" t="s">
        <v>462</v>
      </c>
      <c r="U301" s="25" t="s">
        <v>21</v>
      </c>
      <c r="V301" s="25"/>
      <c r="W301" s="25" t="s">
        <v>32</v>
      </c>
      <c r="X301" s="25" t="s">
        <v>64</v>
      </c>
      <c r="Y301" s="10"/>
      <c r="Z301" s="11">
        <v>42094</v>
      </c>
      <c r="AA301" s="11">
        <v>42103</v>
      </c>
      <c r="AB301" s="11"/>
      <c r="AC301" s="12">
        <v>42121</v>
      </c>
    </row>
    <row r="302" spans="1:29" x14ac:dyDescent="0.25">
      <c r="A302" s="13">
        <v>42208</v>
      </c>
      <c r="B302" s="14" t="s">
        <v>232</v>
      </c>
      <c r="C302" s="25" t="s">
        <v>471</v>
      </c>
      <c r="D302" s="25" t="s">
        <v>15</v>
      </c>
      <c r="E302" s="25" t="s">
        <v>121</v>
      </c>
      <c r="F302" s="27" t="s">
        <v>577</v>
      </c>
      <c r="G302" s="28">
        <v>0</v>
      </c>
      <c r="H302" s="39" t="s">
        <v>584</v>
      </c>
      <c r="I302" s="34"/>
      <c r="J302" s="29">
        <v>65</v>
      </c>
      <c r="K302" s="30"/>
      <c r="L302" s="30"/>
      <c r="M302" s="30"/>
      <c r="N302" s="23">
        <f t="shared" si="36"/>
        <v>65</v>
      </c>
      <c r="O302" s="24">
        <f t="shared" si="49"/>
        <v>0</v>
      </c>
      <c r="P302" s="31">
        <v>0</v>
      </c>
      <c r="Q302" s="31"/>
      <c r="R302" s="32">
        <v>42005</v>
      </c>
      <c r="S302" s="32">
        <v>42005</v>
      </c>
      <c r="T302" s="33"/>
      <c r="U302" s="25" t="s">
        <v>26</v>
      </c>
      <c r="V302" s="25"/>
      <c r="W302" s="25" t="s">
        <v>32</v>
      </c>
      <c r="X302" s="25" t="s">
        <v>64</v>
      </c>
      <c r="Y302" s="10"/>
      <c r="Z302" s="11">
        <v>42131</v>
      </c>
      <c r="AA302" s="11">
        <v>42142</v>
      </c>
      <c r="AB302" s="11"/>
      <c r="AC302" s="12">
        <v>42145</v>
      </c>
    </row>
    <row r="303" spans="1:29" x14ac:dyDescent="0.25">
      <c r="A303" s="13">
        <v>42032</v>
      </c>
      <c r="B303" s="14" t="s">
        <v>232</v>
      </c>
      <c r="C303" s="25" t="s">
        <v>229</v>
      </c>
      <c r="D303" s="25" t="s">
        <v>588</v>
      </c>
      <c r="E303" s="25" t="s">
        <v>119</v>
      </c>
      <c r="F303" s="27" t="s">
        <v>218</v>
      </c>
      <c r="G303" s="28">
        <v>0</v>
      </c>
      <c r="H303" s="39"/>
      <c r="I303" s="34" t="s">
        <v>230</v>
      </c>
      <c r="J303" s="29">
        <v>30</v>
      </c>
      <c r="K303" s="30"/>
      <c r="L303" s="30"/>
      <c r="M303" s="30"/>
      <c r="N303" s="23">
        <f t="shared" si="36"/>
        <v>30</v>
      </c>
      <c r="O303" s="24">
        <f t="shared" ref="O303:O309" si="50">IF(F303&lt;"5",G303*J303,0)</f>
        <v>0</v>
      </c>
      <c r="P303" s="31"/>
      <c r="Q303" s="31"/>
      <c r="R303" s="32">
        <v>42036</v>
      </c>
      <c r="S303" s="32">
        <v>42094</v>
      </c>
      <c r="T303" s="33"/>
      <c r="U303" s="25" t="s">
        <v>21</v>
      </c>
      <c r="V303" s="25"/>
      <c r="W303" s="25" t="s">
        <v>32</v>
      </c>
      <c r="X303" s="25" t="s">
        <v>64</v>
      </c>
      <c r="Y303" s="10"/>
      <c r="Z303" s="11">
        <v>42016</v>
      </c>
      <c r="AA303" s="11"/>
      <c r="AB303" s="11"/>
      <c r="AC303" s="12">
        <v>42032</v>
      </c>
    </row>
    <row r="304" spans="1:29" x14ac:dyDescent="0.25">
      <c r="A304" s="13">
        <v>42208</v>
      </c>
      <c r="B304" s="14" t="s">
        <v>232</v>
      </c>
      <c r="C304" s="25" t="s">
        <v>424</v>
      </c>
      <c r="D304" s="25" t="s">
        <v>15</v>
      </c>
      <c r="E304" s="25" t="s">
        <v>121</v>
      </c>
      <c r="F304" s="27" t="s">
        <v>23</v>
      </c>
      <c r="G304" s="28">
        <v>1</v>
      </c>
      <c r="H304" s="39" t="s">
        <v>585</v>
      </c>
      <c r="I304" s="34" t="s">
        <v>66</v>
      </c>
      <c r="J304" s="29">
        <v>118.5</v>
      </c>
      <c r="K304" s="30">
        <v>21</v>
      </c>
      <c r="L304" s="30"/>
      <c r="M304" s="30"/>
      <c r="N304" s="23">
        <f t="shared" si="36"/>
        <v>139.5</v>
      </c>
      <c r="O304" s="24">
        <f t="shared" si="50"/>
        <v>118.5</v>
      </c>
      <c r="P304" s="31" t="s">
        <v>365</v>
      </c>
      <c r="Q304" s="31"/>
      <c r="R304" s="32">
        <v>41967</v>
      </c>
      <c r="S304" s="32">
        <v>42035</v>
      </c>
      <c r="T304" s="33" t="s">
        <v>367</v>
      </c>
      <c r="U304" s="25" t="s">
        <v>26</v>
      </c>
      <c r="V304" s="25"/>
      <c r="W304" s="25" t="s">
        <v>32</v>
      </c>
      <c r="X304" s="25" t="s">
        <v>64</v>
      </c>
      <c r="Y304" s="10"/>
      <c r="Z304" s="11">
        <v>41925</v>
      </c>
      <c r="AA304" s="11"/>
      <c r="AB304" s="11">
        <v>41967</v>
      </c>
      <c r="AC304" s="12"/>
    </row>
    <row r="305" spans="1:29" x14ac:dyDescent="0.25">
      <c r="A305" s="13">
        <v>42208</v>
      </c>
      <c r="B305" s="14" t="s">
        <v>232</v>
      </c>
      <c r="C305" s="25" t="s">
        <v>427</v>
      </c>
      <c r="D305" s="25" t="s">
        <v>15</v>
      </c>
      <c r="E305" s="25" t="s">
        <v>121</v>
      </c>
      <c r="F305" s="27" t="s">
        <v>23</v>
      </c>
      <c r="G305" s="28">
        <v>1</v>
      </c>
      <c r="H305" s="39" t="s">
        <v>585</v>
      </c>
      <c r="I305" s="34" t="s">
        <v>66</v>
      </c>
      <c r="J305" s="29">
        <v>178</v>
      </c>
      <c r="K305" s="30"/>
      <c r="L305" s="30"/>
      <c r="M305" s="30"/>
      <c r="N305" s="23">
        <f t="shared" si="36"/>
        <v>178</v>
      </c>
      <c r="O305" s="24">
        <f t="shared" si="50"/>
        <v>178</v>
      </c>
      <c r="P305" s="31"/>
      <c r="Q305" s="31"/>
      <c r="R305" s="32">
        <v>41948</v>
      </c>
      <c r="S305" s="32">
        <v>41992</v>
      </c>
      <c r="T305" s="33" t="s">
        <v>439</v>
      </c>
      <c r="U305" s="25" t="s">
        <v>26</v>
      </c>
      <c r="V305" s="25"/>
      <c r="W305" s="25" t="s">
        <v>32</v>
      </c>
      <c r="X305" s="25" t="s">
        <v>64</v>
      </c>
      <c r="Y305" s="10"/>
      <c r="Z305" s="11"/>
      <c r="AA305" s="11">
        <v>41946</v>
      </c>
      <c r="AB305" s="11">
        <v>41950</v>
      </c>
      <c r="AC305" s="12"/>
    </row>
    <row r="306" spans="1:29" x14ac:dyDescent="0.25">
      <c r="A306" s="13">
        <v>42208</v>
      </c>
      <c r="B306" s="14" t="s">
        <v>232</v>
      </c>
      <c r="C306" s="25" t="s">
        <v>424</v>
      </c>
      <c r="D306" s="25" t="s">
        <v>15</v>
      </c>
      <c r="E306" s="25" t="s">
        <v>121</v>
      </c>
      <c r="F306" s="27" t="s">
        <v>23</v>
      </c>
      <c r="G306" s="28">
        <v>1</v>
      </c>
      <c r="H306" s="39" t="s">
        <v>585</v>
      </c>
      <c r="I306" s="34" t="s">
        <v>66</v>
      </c>
      <c r="J306" s="29">
        <v>9.4499999999999993</v>
      </c>
      <c r="K306" s="30"/>
      <c r="L306" s="30"/>
      <c r="M306" s="30"/>
      <c r="N306" s="23">
        <f t="shared" si="36"/>
        <v>9.4499999999999993</v>
      </c>
      <c r="O306" s="24">
        <f t="shared" si="50"/>
        <v>9.4499999999999993</v>
      </c>
      <c r="P306" s="31"/>
      <c r="Q306" s="31"/>
      <c r="R306" s="32">
        <v>41948</v>
      </c>
      <c r="S306" s="32">
        <v>41992</v>
      </c>
      <c r="T306" s="33" t="s">
        <v>367</v>
      </c>
      <c r="U306" s="25" t="s">
        <v>26</v>
      </c>
      <c r="V306" s="25"/>
      <c r="W306" s="25" t="s">
        <v>32</v>
      </c>
      <c r="X306" s="25" t="s">
        <v>64</v>
      </c>
      <c r="Y306" s="10"/>
      <c r="Z306" s="11"/>
      <c r="AA306" s="11">
        <v>41946</v>
      </c>
      <c r="AB306" s="11">
        <v>41950</v>
      </c>
      <c r="AC306" s="12"/>
    </row>
    <row r="307" spans="1:29" x14ac:dyDescent="0.25">
      <c r="A307" s="13">
        <v>42257</v>
      </c>
      <c r="B307" s="14" t="s">
        <v>274</v>
      </c>
      <c r="C307" s="25" t="s">
        <v>239</v>
      </c>
      <c r="D307" s="25" t="s">
        <v>588</v>
      </c>
      <c r="E307" s="25" t="s">
        <v>101</v>
      </c>
      <c r="F307" s="27" t="s">
        <v>23</v>
      </c>
      <c r="G307" s="28">
        <v>1</v>
      </c>
      <c r="H307" s="39"/>
      <c r="I307" s="34" t="s">
        <v>368</v>
      </c>
      <c r="J307" s="29">
        <v>81</v>
      </c>
      <c r="K307" s="30"/>
      <c r="L307" s="30"/>
      <c r="M307" s="30"/>
      <c r="N307" s="23">
        <f t="shared" si="36"/>
        <v>81</v>
      </c>
      <c r="O307" s="24">
        <f t="shared" si="50"/>
        <v>81</v>
      </c>
      <c r="P307" s="31"/>
      <c r="Q307" s="31"/>
      <c r="R307" s="32">
        <v>42122</v>
      </c>
      <c r="S307" s="32">
        <v>42272</v>
      </c>
      <c r="T307" s="33" t="s">
        <v>478</v>
      </c>
      <c r="U307" s="25" t="s">
        <v>26</v>
      </c>
      <c r="V307" s="25"/>
      <c r="W307" s="25" t="s">
        <v>32</v>
      </c>
      <c r="X307" s="25" t="s">
        <v>64</v>
      </c>
      <c r="Y307" s="10"/>
      <c r="Z307" s="11"/>
      <c r="AA307" s="11">
        <v>42026</v>
      </c>
      <c r="AB307" s="11">
        <v>42121</v>
      </c>
      <c r="AC307" s="12"/>
    </row>
    <row r="308" spans="1:29" x14ac:dyDescent="0.25">
      <c r="A308" s="13">
        <v>42139</v>
      </c>
      <c r="B308" s="14" t="s">
        <v>274</v>
      </c>
      <c r="C308" s="25" t="s">
        <v>391</v>
      </c>
      <c r="D308" s="25" t="s">
        <v>15</v>
      </c>
      <c r="E308" s="25" t="s">
        <v>101</v>
      </c>
      <c r="F308" s="27" t="s">
        <v>23</v>
      </c>
      <c r="G308" s="28">
        <v>1</v>
      </c>
      <c r="H308" s="39"/>
      <c r="I308" s="34" t="s">
        <v>368</v>
      </c>
      <c r="J308" s="29">
        <v>4</v>
      </c>
      <c r="K308" s="30"/>
      <c r="L308" s="30">
        <v>48</v>
      </c>
      <c r="M308" s="30"/>
      <c r="N308" s="23">
        <f t="shared" si="36"/>
        <v>52</v>
      </c>
      <c r="O308" s="24">
        <f t="shared" si="50"/>
        <v>4</v>
      </c>
      <c r="P308" s="31">
        <v>0</v>
      </c>
      <c r="Q308" s="31"/>
      <c r="R308" s="32">
        <v>42100</v>
      </c>
      <c r="S308" s="32">
        <v>42170</v>
      </c>
      <c r="T308" s="33" t="s">
        <v>479</v>
      </c>
      <c r="U308" s="25" t="s">
        <v>21</v>
      </c>
      <c r="V308" s="25"/>
      <c r="W308" s="25" t="s">
        <v>32</v>
      </c>
      <c r="X308" s="25" t="s">
        <v>64</v>
      </c>
      <c r="Y308" s="10"/>
      <c r="Z308" s="11">
        <v>42069</v>
      </c>
      <c r="AA308" s="11">
        <v>42087</v>
      </c>
      <c r="AB308" s="11">
        <v>42100</v>
      </c>
      <c r="AC308" s="12"/>
    </row>
    <row r="309" spans="1:29" x14ac:dyDescent="0.25">
      <c r="A309" s="13">
        <v>42071</v>
      </c>
      <c r="B309" s="14" t="s">
        <v>274</v>
      </c>
      <c r="C309" s="25" t="s">
        <v>239</v>
      </c>
      <c r="D309" s="25" t="s">
        <v>588</v>
      </c>
      <c r="E309" s="25" t="s">
        <v>101</v>
      </c>
      <c r="F309" s="27" t="s">
        <v>23</v>
      </c>
      <c r="G309" s="28">
        <v>1</v>
      </c>
      <c r="H309" s="39"/>
      <c r="I309" s="34" t="s">
        <v>368</v>
      </c>
      <c r="J309" s="29">
        <v>65</v>
      </c>
      <c r="K309" s="30"/>
      <c r="L309" s="30"/>
      <c r="M309" s="30"/>
      <c r="N309" s="23">
        <f t="shared" si="36"/>
        <v>65</v>
      </c>
      <c r="O309" s="24">
        <f t="shared" si="50"/>
        <v>65</v>
      </c>
      <c r="P309" s="31"/>
      <c r="Q309" s="31"/>
      <c r="R309" s="32">
        <v>42030</v>
      </c>
      <c r="S309" s="32">
        <v>42124</v>
      </c>
      <c r="T309" s="33"/>
      <c r="U309" s="25" t="s">
        <v>26</v>
      </c>
      <c r="V309" s="25"/>
      <c r="W309" s="25" t="s">
        <v>32</v>
      </c>
      <c r="X309" s="25" t="s">
        <v>64</v>
      </c>
      <c r="Y309" s="10"/>
      <c r="Z309" s="11"/>
      <c r="AA309" s="11">
        <v>42009</v>
      </c>
      <c r="AB309" s="11">
        <v>42026</v>
      </c>
      <c r="AC309" s="12"/>
    </row>
    <row r="310" spans="1:29" x14ac:dyDescent="0.25">
      <c r="A310" s="13">
        <v>42212</v>
      </c>
      <c r="B310" s="19" t="s">
        <v>633</v>
      </c>
      <c r="C310" s="26" t="s">
        <v>634</v>
      </c>
      <c r="D310" s="26" t="s">
        <v>15</v>
      </c>
      <c r="E310" s="26" t="s">
        <v>17</v>
      </c>
      <c r="F310" s="35" t="s">
        <v>579</v>
      </c>
      <c r="G310" s="28">
        <v>0.6</v>
      </c>
      <c r="H310" s="39" t="s">
        <v>576</v>
      </c>
      <c r="I310" s="39"/>
      <c r="J310" s="29">
        <v>120</v>
      </c>
      <c r="K310" s="36"/>
      <c r="L310" s="36"/>
      <c r="M310" s="36"/>
      <c r="N310" s="23">
        <f t="shared" si="36"/>
        <v>120</v>
      </c>
      <c r="O310" s="24">
        <f>IF(F310&lt;"5",J310*G310,0)</f>
        <v>72</v>
      </c>
      <c r="P310" s="31">
        <v>0</v>
      </c>
      <c r="Q310" s="31"/>
      <c r="R310" s="37">
        <v>42278</v>
      </c>
      <c r="S310" s="37">
        <v>42369</v>
      </c>
      <c r="T310" s="38"/>
      <c r="U310" s="26" t="s">
        <v>21</v>
      </c>
      <c r="V310" s="26"/>
      <c r="W310" s="26" t="s">
        <v>201</v>
      </c>
      <c r="X310" s="26" t="s">
        <v>35</v>
      </c>
      <c r="Y310" s="20">
        <v>42212</v>
      </c>
      <c r="Z310" s="17"/>
      <c r="AA310" s="17"/>
      <c r="AB310" s="17"/>
      <c r="AC310" s="12"/>
    </row>
    <row r="311" spans="1:29" x14ac:dyDescent="0.25">
      <c r="A311" s="13">
        <v>42208</v>
      </c>
      <c r="B311" s="14" t="s">
        <v>67</v>
      </c>
      <c r="C311" s="25" t="s">
        <v>234</v>
      </c>
      <c r="D311" s="25" t="s">
        <v>15</v>
      </c>
      <c r="E311" s="25" t="s">
        <v>17</v>
      </c>
      <c r="F311" s="27" t="s">
        <v>23</v>
      </c>
      <c r="G311" s="28">
        <v>1</v>
      </c>
      <c r="H311" s="39" t="s">
        <v>575</v>
      </c>
      <c r="I311" s="34" t="s">
        <v>395</v>
      </c>
      <c r="J311" s="29">
        <v>122</v>
      </c>
      <c r="K311" s="30"/>
      <c r="L311" s="30"/>
      <c r="M311" s="30"/>
      <c r="N311" s="23">
        <f t="shared" si="36"/>
        <v>122</v>
      </c>
      <c r="O311" s="24">
        <f>IF(F311&lt;"5",G311*J311,0)</f>
        <v>122</v>
      </c>
      <c r="P311" s="31">
        <v>0</v>
      </c>
      <c r="Q311" s="31"/>
      <c r="R311" s="32">
        <v>42186</v>
      </c>
      <c r="S311" s="32">
        <v>42308</v>
      </c>
      <c r="T311" s="33" t="s">
        <v>17</v>
      </c>
      <c r="U311" s="25" t="s">
        <v>26</v>
      </c>
      <c r="V311" s="25"/>
      <c r="W311" s="25" t="s">
        <v>201</v>
      </c>
      <c r="X311" s="25" t="s">
        <v>35</v>
      </c>
      <c r="Y311" s="10"/>
      <c r="Z311" s="11"/>
      <c r="AA311" s="11">
        <v>42017</v>
      </c>
      <c r="AB311" s="11">
        <v>42142</v>
      </c>
      <c r="AC311" s="12"/>
    </row>
    <row r="312" spans="1:29" x14ac:dyDescent="0.25">
      <c r="A312" s="13">
        <v>42208</v>
      </c>
      <c r="B312" s="14" t="s">
        <v>67</v>
      </c>
      <c r="C312" s="25" t="s">
        <v>480</v>
      </c>
      <c r="D312" s="25" t="s">
        <v>15</v>
      </c>
      <c r="E312" s="25" t="s">
        <v>17</v>
      </c>
      <c r="F312" s="27" t="s">
        <v>23</v>
      </c>
      <c r="G312" s="28">
        <v>1</v>
      </c>
      <c r="H312" s="39" t="s">
        <v>575</v>
      </c>
      <c r="I312" s="34" t="s">
        <v>395</v>
      </c>
      <c r="J312" s="29">
        <v>8</v>
      </c>
      <c r="K312" s="30"/>
      <c r="L312" s="30"/>
      <c r="M312" s="30"/>
      <c r="N312" s="23">
        <f t="shared" si="36"/>
        <v>8</v>
      </c>
      <c r="O312" s="24">
        <f>IF(F312&lt;"5",J312*G312,0)</f>
        <v>8</v>
      </c>
      <c r="P312" s="31">
        <v>0</v>
      </c>
      <c r="Q312" s="31"/>
      <c r="R312" s="32">
        <v>42125</v>
      </c>
      <c r="S312" s="32">
        <v>42154</v>
      </c>
      <c r="T312" s="33"/>
      <c r="U312" s="25" t="s">
        <v>26</v>
      </c>
      <c r="V312" s="25"/>
      <c r="W312" s="25" t="s">
        <v>201</v>
      </c>
      <c r="X312" s="25" t="s">
        <v>35</v>
      </c>
      <c r="Y312" s="10"/>
      <c r="Z312" s="11"/>
      <c r="AA312" s="11">
        <v>42125</v>
      </c>
      <c r="AB312" s="11">
        <v>42131</v>
      </c>
      <c r="AC312" s="12"/>
    </row>
    <row r="313" spans="1:29" x14ac:dyDescent="0.25">
      <c r="A313" s="13">
        <v>42208</v>
      </c>
      <c r="B313" s="14" t="s">
        <v>67</v>
      </c>
      <c r="C313" s="25" t="s">
        <v>463</v>
      </c>
      <c r="D313" s="25" t="s">
        <v>15</v>
      </c>
      <c r="E313" s="25" t="s">
        <v>594</v>
      </c>
      <c r="F313" s="27" t="s">
        <v>23</v>
      </c>
      <c r="G313" s="28">
        <v>1</v>
      </c>
      <c r="H313" s="39" t="s">
        <v>575</v>
      </c>
      <c r="I313" s="34" t="s">
        <v>275</v>
      </c>
      <c r="J313" s="29">
        <v>125</v>
      </c>
      <c r="K313" s="30"/>
      <c r="L313" s="30"/>
      <c r="M313" s="30"/>
      <c r="N313" s="23">
        <f t="shared" si="36"/>
        <v>125</v>
      </c>
      <c r="O313" s="24">
        <f t="shared" ref="O313:O319" si="51">IF(F313&lt;"5",G313*J313,0)</f>
        <v>125</v>
      </c>
      <c r="P313" s="31"/>
      <c r="Q313" s="31"/>
      <c r="R313" s="32">
        <v>42095</v>
      </c>
      <c r="S313" s="32">
        <v>42155</v>
      </c>
      <c r="T313" s="33"/>
      <c r="U313" s="25" t="s">
        <v>26</v>
      </c>
      <c r="V313" s="25"/>
      <c r="W313" s="25" t="s">
        <v>201</v>
      </c>
      <c r="X313" s="25" t="s">
        <v>35</v>
      </c>
      <c r="Y313" s="10"/>
      <c r="Z313" s="11"/>
      <c r="AA313" s="11">
        <v>42110</v>
      </c>
      <c r="AB313" s="11">
        <v>42121</v>
      </c>
      <c r="AC313" s="12"/>
    </row>
    <row r="314" spans="1:29" x14ac:dyDescent="0.25">
      <c r="A314" s="13">
        <v>42208</v>
      </c>
      <c r="B314" s="14" t="s">
        <v>67</v>
      </c>
      <c r="C314" s="25" t="s">
        <v>396</v>
      </c>
      <c r="D314" s="25" t="s">
        <v>15</v>
      </c>
      <c r="E314" s="25" t="s">
        <v>17</v>
      </c>
      <c r="F314" s="27" t="s">
        <v>23</v>
      </c>
      <c r="G314" s="28">
        <v>1</v>
      </c>
      <c r="H314" s="39" t="s">
        <v>575</v>
      </c>
      <c r="I314" s="34" t="s">
        <v>395</v>
      </c>
      <c r="J314" s="29">
        <v>52.5</v>
      </c>
      <c r="K314" s="30"/>
      <c r="L314" s="30"/>
      <c r="M314" s="30"/>
      <c r="N314" s="23">
        <f t="shared" si="36"/>
        <v>52.5</v>
      </c>
      <c r="O314" s="24">
        <f t="shared" si="51"/>
        <v>52.5</v>
      </c>
      <c r="P314" s="31">
        <v>0</v>
      </c>
      <c r="Q314" s="31"/>
      <c r="R314" s="32">
        <v>42005</v>
      </c>
      <c r="S314" s="32">
        <v>42005</v>
      </c>
      <c r="T314" s="33"/>
      <c r="U314" s="25" t="s">
        <v>26</v>
      </c>
      <c r="V314" s="25"/>
      <c r="W314" s="25" t="s">
        <v>201</v>
      </c>
      <c r="X314" s="25" t="s">
        <v>35</v>
      </c>
      <c r="Y314" s="10"/>
      <c r="Z314" s="11"/>
      <c r="AA314" s="11">
        <v>42075</v>
      </c>
      <c r="AB314" s="11">
        <v>42087</v>
      </c>
      <c r="AC314" s="12"/>
    </row>
    <row r="315" spans="1:29" x14ac:dyDescent="0.25">
      <c r="A315" s="13">
        <v>42208</v>
      </c>
      <c r="B315" s="14" t="s">
        <v>67</v>
      </c>
      <c r="C315" s="25" t="s">
        <v>301</v>
      </c>
      <c r="D315" s="25" t="s">
        <v>15</v>
      </c>
      <c r="E315" s="25" t="s">
        <v>17</v>
      </c>
      <c r="F315" s="27" t="s">
        <v>23</v>
      </c>
      <c r="G315" s="28">
        <v>1</v>
      </c>
      <c r="H315" s="39" t="s">
        <v>575</v>
      </c>
      <c r="I315" s="34" t="s">
        <v>68</v>
      </c>
      <c r="J315" s="29">
        <v>13</v>
      </c>
      <c r="K315" s="30"/>
      <c r="L315" s="30"/>
      <c r="M315" s="30"/>
      <c r="N315" s="23">
        <f t="shared" si="36"/>
        <v>13</v>
      </c>
      <c r="O315" s="24">
        <f t="shared" si="51"/>
        <v>13</v>
      </c>
      <c r="P315" s="31">
        <v>0</v>
      </c>
      <c r="Q315" s="31"/>
      <c r="R315" s="32">
        <v>42036</v>
      </c>
      <c r="S315" s="32">
        <v>42064</v>
      </c>
      <c r="T315" s="33"/>
      <c r="U315" s="25" t="s">
        <v>21</v>
      </c>
      <c r="V315" s="25"/>
      <c r="W315" s="25" t="s">
        <v>201</v>
      </c>
      <c r="X315" s="25" t="s">
        <v>35</v>
      </c>
      <c r="Y315" s="10"/>
      <c r="Z315" s="11"/>
      <c r="AA315" s="11"/>
      <c r="AB315" s="11">
        <v>42043</v>
      </c>
      <c r="AC315" s="12"/>
    </row>
    <row r="316" spans="1:29" x14ac:dyDescent="0.25">
      <c r="A316" s="13">
        <v>42208</v>
      </c>
      <c r="B316" s="14" t="s">
        <v>67</v>
      </c>
      <c r="C316" s="25" t="s">
        <v>302</v>
      </c>
      <c r="D316" s="25" t="s">
        <v>15</v>
      </c>
      <c r="E316" s="25" t="s">
        <v>17</v>
      </c>
      <c r="F316" s="27" t="s">
        <v>23</v>
      </c>
      <c r="G316" s="28">
        <v>1</v>
      </c>
      <c r="H316" s="39" t="s">
        <v>575</v>
      </c>
      <c r="I316" s="34" t="s">
        <v>68</v>
      </c>
      <c r="J316" s="29">
        <v>9</v>
      </c>
      <c r="K316" s="30"/>
      <c r="L316" s="30"/>
      <c r="M316" s="30"/>
      <c r="N316" s="23">
        <f t="shared" si="36"/>
        <v>9</v>
      </c>
      <c r="O316" s="24">
        <f t="shared" si="51"/>
        <v>9</v>
      </c>
      <c r="P316" s="31">
        <v>0</v>
      </c>
      <c r="Q316" s="31"/>
      <c r="R316" s="32">
        <v>42064</v>
      </c>
      <c r="S316" s="32">
        <v>42095</v>
      </c>
      <c r="T316" s="33"/>
      <c r="U316" s="25" t="s">
        <v>21</v>
      </c>
      <c r="V316" s="25"/>
      <c r="W316" s="25" t="s">
        <v>201</v>
      </c>
      <c r="X316" s="25" t="s">
        <v>35</v>
      </c>
      <c r="Y316" s="10"/>
      <c r="Z316" s="11"/>
      <c r="AA316" s="11"/>
      <c r="AB316" s="11">
        <v>42043</v>
      </c>
      <c r="AC316" s="12"/>
    </row>
    <row r="317" spans="1:29" x14ac:dyDescent="0.25">
      <c r="A317" s="13">
        <v>42208</v>
      </c>
      <c r="B317" s="14" t="s">
        <v>67</v>
      </c>
      <c r="C317" s="25" t="s">
        <v>128</v>
      </c>
      <c r="D317" s="25" t="s">
        <v>15</v>
      </c>
      <c r="E317" s="25" t="s">
        <v>38</v>
      </c>
      <c r="F317" s="27" t="s">
        <v>23</v>
      </c>
      <c r="G317" s="28">
        <v>1</v>
      </c>
      <c r="H317" s="39" t="s">
        <v>575</v>
      </c>
      <c r="I317" s="34" t="s">
        <v>181</v>
      </c>
      <c r="J317" s="29">
        <v>42.5</v>
      </c>
      <c r="K317" s="30"/>
      <c r="L317" s="30"/>
      <c r="M317" s="30"/>
      <c r="N317" s="23">
        <f t="shared" si="36"/>
        <v>42.5</v>
      </c>
      <c r="O317" s="24">
        <f t="shared" si="51"/>
        <v>42.5</v>
      </c>
      <c r="P317" s="31"/>
      <c r="Q317" s="31"/>
      <c r="R317" s="32">
        <v>42005</v>
      </c>
      <c r="S317" s="32">
        <v>42185</v>
      </c>
      <c r="T317" s="33"/>
      <c r="U317" s="25" t="s">
        <v>21</v>
      </c>
      <c r="V317" s="25"/>
      <c r="W317" s="25" t="s">
        <v>201</v>
      </c>
      <c r="X317" s="25" t="s">
        <v>35</v>
      </c>
      <c r="Y317" s="10"/>
      <c r="Z317" s="11"/>
      <c r="AA317" s="11"/>
      <c r="AB317" s="11">
        <v>42034</v>
      </c>
      <c r="AC317" s="12"/>
    </row>
    <row r="318" spans="1:29" x14ac:dyDescent="0.25">
      <c r="A318" s="13">
        <v>42208</v>
      </c>
      <c r="B318" s="14" t="s">
        <v>67</v>
      </c>
      <c r="C318" s="25" t="s">
        <v>233</v>
      </c>
      <c r="D318" s="25" t="s">
        <v>15</v>
      </c>
      <c r="E318" s="25" t="s">
        <v>17</v>
      </c>
      <c r="F318" s="27" t="s">
        <v>23</v>
      </c>
      <c r="G318" s="28">
        <v>1</v>
      </c>
      <c r="H318" s="39" t="s">
        <v>575</v>
      </c>
      <c r="I318" s="34" t="s">
        <v>395</v>
      </c>
      <c r="J318" s="29">
        <v>90</v>
      </c>
      <c r="K318" s="30"/>
      <c r="L318" s="30"/>
      <c r="M318" s="30"/>
      <c r="N318" s="23">
        <f t="shared" si="36"/>
        <v>90</v>
      </c>
      <c r="O318" s="24">
        <f t="shared" si="51"/>
        <v>90</v>
      </c>
      <c r="P318" s="31">
        <v>0</v>
      </c>
      <c r="Q318" s="31"/>
      <c r="R318" s="32">
        <v>42005</v>
      </c>
      <c r="S318" s="32">
        <v>42216</v>
      </c>
      <c r="T318" s="33" t="s">
        <v>17</v>
      </c>
      <c r="U318" s="25" t="s">
        <v>26</v>
      </c>
      <c r="V318" s="25"/>
      <c r="W318" s="25" t="s">
        <v>201</v>
      </c>
      <c r="X318" s="25" t="s">
        <v>35</v>
      </c>
      <c r="Y318" s="10"/>
      <c r="Z318" s="11"/>
      <c r="AA318" s="11"/>
      <c r="AB318" s="11">
        <v>42016</v>
      </c>
      <c r="AC318" s="12"/>
    </row>
    <row r="319" spans="1:29" x14ac:dyDescent="0.25">
      <c r="A319" s="13">
        <v>42208</v>
      </c>
      <c r="B319" s="14" t="s">
        <v>67</v>
      </c>
      <c r="C319" s="25" t="s">
        <v>369</v>
      </c>
      <c r="D319" s="25" t="s">
        <v>15</v>
      </c>
      <c r="E319" s="25" t="s">
        <v>34</v>
      </c>
      <c r="F319" s="27" t="s">
        <v>23</v>
      </c>
      <c r="G319" s="28">
        <v>1</v>
      </c>
      <c r="H319" s="39" t="s">
        <v>576</v>
      </c>
      <c r="I319" s="34" t="s">
        <v>275</v>
      </c>
      <c r="J319" s="29">
        <v>148</v>
      </c>
      <c r="K319" s="30"/>
      <c r="L319" s="30"/>
      <c r="M319" s="30"/>
      <c r="N319" s="23">
        <f t="shared" si="36"/>
        <v>148</v>
      </c>
      <c r="O319" s="24">
        <f t="shared" si="51"/>
        <v>148</v>
      </c>
      <c r="P319" s="31"/>
      <c r="Q319" s="31"/>
      <c r="R319" s="32">
        <v>42006</v>
      </c>
      <c r="S319" s="32">
        <v>42094</v>
      </c>
      <c r="T319" s="33"/>
      <c r="U319" s="25" t="s">
        <v>21</v>
      </c>
      <c r="V319" s="25"/>
      <c r="W319" s="25" t="s">
        <v>201</v>
      </c>
      <c r="X319" s="25" t="s">
        <v>35</v>
      </c>
      <c r="Y319" s="10"/>
      <c r="Z319" s="11">
        <v>41888</v>
      </c>
      <c r="AA319" s="11">
        <v>41978</v>
      </c>
      <c r="AB319" s="11">
        <v>42009</v>
      </c>
      <c r="AC319" s="12"/>
    </row>
    <row r="320" spans="1:29" x14ac:dyDescent="0.25">
      <c r="A320" s="13">
        <v>42208</v>
      </c>
      <c r="B320" s="14" t="s">
        <v>67</v>
      </c>
      <c r="C320" s="25" t="s">
        <v>464</v>
      </c>
      <c r="D320" s="25" t="s">
        <v>15</v>
      </c>
      <c r="E320" s="25" t="s">
        <v>594</v>
      </c>
      <c r="F320" s="27" t="s">
        <v>578</v>
      </c>
      <c r="G320" s="28">
        <v>0.8</v>
      </c>
      <c r="H320" s="39" t="s">
        <v>575</v>
      </c>
      <c r="I320" s="34" t="s">
        <v>275</v>
      </c>
      <c r="J320" s="29">
        <v>150</v>
      </c>
      <c r="K320" s="30"/>
      <c r="L320" s="30"/>
      <c r="M320" s="30"/>
      <c r="N320" s="23">
        <f t="shared" si="36"/>
        <v>150</v>
      </c>
      <c r="O320" s="24">
        <f t="shared" ref="O320:O329" si="52">IF(F320&lt;"5",J320*G320,0)</f>
        <v>120</v>
      </c>
      <c r="P320" s="31">
        <v>0</v>
      </c>
      <c r="Q320" s="31"/>
      <c r="R320" s="32">
        <v>42156</v>
      </c>
      <c r="S320" s="32">
        <v>42034</v>
      </c>
      <c r="T320" s="33"/>
      <c r="U320" s="25" t="s">
        <v>26</v>
      </c>
      <c r="V320" s="25"/>
      <c r="W320" s="25" t="s">
        <v>201</v>
      </c>
      <c r="X320" s="25" t="s">
        <v>35</v>
      </c>
      <c r="Y320" s="10"/>
      <c r="Z320" s="11">
        <v>42121</v>
      </c>
      <c r="AA320" s="11">
        <v>42121</v>
      </c>
      <c r="AB320" s="11"/>
      <c r="AC320" s="12"/>
    </row>
    <row r="321" spans="1:29" x14ac:dyDescent="0.25">
      <c r="A321" s="13">
        <v>42212</v>
      </c>
      <c r="B321" s="14" t="s">
        <v>67</v>
      </c>
      <c r="C321" s="25" t="s">
        <v>595</v>
      </c>
      <c r="D321" s="25" t="s">
        <v>15</v>
      </c>
      <c r="E321" s="25" t="s">
        <v>594</v>
      </c>
      <c r="F321" s="27" t="s">
        <v>579</v>
      </c>
      <c r="G321" s="28">
        <v>0.8</v>
      </c>
      <c r="H321" s="39" t="s">
        <v>575</v>
      </c>
      <c r="I321" s="34" t="s">
        <v>275</v>
      </c>
      <c r="J321" s="29">
        <v>50</v>
      </c>
      <c r="K321" s="30"/>
      <c r="L321" s="30"/>
      <c r="M321" s="30"/>
      <c r="N321" s="23">
        <f t="shared" si="36"/>
        <v>50</v>
      </c>
      <c r="O321" s="24">
        <f t="shared" si="52"/>
        <v>40</v>
      </c>
      <c r="P321" s="31">
        <v>0</v>
      </c>
      <c r="Q321" s="31"/>
      <c r="R321" s="32">
        <v>42248</v>
      </c>
      <c r="S321" s="32">
        <v>42369</v>
      </c>
      <c r="T321" s="33"/>
      <c r="U321" s="25" t="s">
        <v>26</v>
      </c>
      <c r="V321" s="25"/>
      <c r="W321" s="25" t="s">
        <v>201</v>
      </c>
      <c r="X321" s="25" t="s">
        <v>35</v>
      </c>
      <c r="Y321" s="20">
        <v>42208</v>
      </c>
      <c r="Z321" s="17"/>
      <c r="AA321" s="17"/>
      <c r="AB321" s="17"/>
      <c r="AC321" s="12"/>
    </row>
    <row r="322" spans="1:29" x14ac:dyDescent="0.25">
      <c r="A322" s="13">
        <v>42208</v>
      </c>
      <c r="B322" s="14" t="s">
        <v>67</v>
      </c>
      <c r="C322" s="25" t="s">
        <v>450</v>
      </c>
      <c r="D322" s="25" t="s">
        <v>15</v>
      </c>
      <c r="E322" s="25" t="s">
        <v>38</v>
      </c>
      <c r="F322" s="27" t="s">
        <v>46</v>
      </c>
      <c r="G322" s="28">
        <v>0.2</v>
      </c>
      <c r="H322" s="39" t="s">
        <v>576</v>
      </c>
      <c r="I322" s="34"/>
      <c r="J322" s="29">
        <v>50</v>
      </c>
      <c r="K322" s="30"/>
      <c r="L322" s="30"/>
      <c r="M322" s="30"/>
      <c r="N322" s="23">
        <f t="shared" si="36"/>
        <v>50</v>
      </c>
      <c r="O322" s="24">
        <f t="shared" si="52"/>
        <v>10</v>
      </c>
      <c r="P322" s="31">
        <v>0</v>
      </c>
      <c r="Q322" s="31"/>
      <c r="R322" s="32">
        <v>42248</v>
      </c>
      <c r="S322" s="32">
        <v>42339</v>
      </c>
      <c r="T322" s="33"/>
      <c r="U322" s="25" t="s">
        <v>21</v>
      </c>
      <c r="V322" s="25"/>
      <c r="W322" s="25" t="s">
        <v>201</v>
      </c>
      <c r="X322" s="25" t="s">
        <v>35</v>
      </c>
      <c r="Y322" s="10">
        <v>42121</v>
      </c>
      <c r="Z322" s="11"/>
      <c r="AA322" s="11"/>
      <c r="AB322" s="11"/>
      <c r="AC322" s="12"/>
    </row>
    <row r="323" spans="1:29" x14ac:dyDescent="0.25">
      <c r="A323" s="13">
        <v>42208</v>
      </c>
      <c r="B323" s="14" t="s">
        <v>67</v>
      </c>
      <c r="C323" s="25" t="s">
        <v>451</v>
      </c>
      <c r="D323" s="25" t="s">
        <v>15</v>
      </c>
      <c r="E323" s="25" t="s">
        <v>38</v>
      </c>
      <c r="F323" s="27" t="s">
        <v>46</v>
      </c>
      <c r="G323" s="28">
        <v>0.2</v>
      </c>
      <c r="H323" s="39" t="s">
        <v>576</v>
      </c>
      <c r="I323" s="34"/>
      <c r="J323" s="29">
        <v>50</v>
      </c>
      <c r="K323" s="30"/>
      <c r="L323" s="30"/>
      <c r="M323" s="30"/>
      <c r="N323" s="23">
        <f t="shared" si="36"/>
        <v>50</v>
      </c>
      <c r="O323" s="24">
        <f t="shared" si="52"/>
        <v>10</v>
      </c>
      <c r="P323" s="31">
        <v>0</v>
      </c>
      <c r="Q323" s="31"/>
      <c r="R323" s="32">
        <v>42248</v>
      </c>
      <c r="S323" s="32">
        <v>42339</v>
      </c>
      <c r="T323" s="33"/>
      <c r="U323" s="25" t="s">
        <v>21</v>
      </c>
      <c r="V323" s="25"/>
      <c r="W323" s="25" t="s">
        <v>201</v>
      </c>
      <c r="X323" s="25" t="s">
        <v>35</v>
      </c>
      <c r="Y323" s="10">
        <v>42121</v>
      </c>
      <c r="Z323" s="11"/>
      <c r="AA323" s="11"/>
      <c r="AB323" s="11"/>
      <c r="AC323" s="12"/>
    </row>
    <row r="324" spans="1:29" x14ac:dyDescent="0.25">
      <c r="A324" s="13">
        <v>42208</v>
      </c>
      <c r="B324" s="14" t="s">
        <v>67</v>
      </c>
      <c r="C324" s="25" t="s">
        <v>465</v>
      </c>
      <c r="D324" s="25" t="s">
        <v>15</v>
      </c>
      <c r="E324" s="25" t="s">
        <v>594</v>
      </c>
      <c r="F324" s="27" t="s">
        <v>20</v>
      </c>
      <c r="G324" s="28">
        <v>0.2</v>
      </c>
      <c r="H324" s="39" t="s">
        <v>576</v>
      </c>
      <c r="I324" s="34"/>
      <c r="J324" s="29">
        <v>50</v>
      </c>
      <c r="K324" s="30"/>
      <c r="L324" s="30"/>
      <c r="M324" s="30"/>
      <c r="N324" s="23">
        <f t="shared" si="36"/>
        <v>50</v>
      </c>
      <c r="O324" s="24">
        <f t="shared" si="52"/>
        <v>10</v>
      </c>
      <c r="P324" s="31">
        <v>0</v>
      </c>
      <c r="Q324" s="31"/>
      <c r="R324" s="32">
        <v>42248</v>
      </c>
      <c r="S324" s="32">
        <v>42339</v>
      </c>
      <c r="T324" s="33"/>
      <c r="U324" s="25" t="s">
        <v>21</v>
      </c>
      <c r="V324" s="25"/>
      <c r="W324" s="25" t="s">
        <v>201</v>
      </c>
      <c r="X324" s="25" t="s">
        <v>35</v>
      </c>
      <c r="Y324" s="10"/>
      <c r="Z324" s="11"/>
      <c r="AA324" s="11"/>
      <c r="AB324" s="11"/>
      <c r="AC324" s="12"/>
    </row>
    <row r="325" spans="1:29" x14ac:dyDescent="0.25">
      <c r="A325" s="13">
        <v>42208</v>
      </c>
      <c r="B325" s="14" t="s">
        <v>67</v>
      </c>
      <c r="C325" s="25" t="s">
        <v>596</v>
      </c>
      <c r="D325" s="25" t="s">
        <v>15</v>
      </c>
      <c r="E325" s="25" t="s">
        <v>38</v>
      </c>
      <c r="F325" s="27" t="s">
        <v>46</v>
      </c>
      <c r="G325" s="28">
        <v>0.6</v>
      </c>
      <c r="H325" s="39" t="s">
        <v>576</v>
      </c>
      <c r="I325" s="34"/>
      <c r="J325" s="29">
        <v>100</v>
      </c>
      <c r="K325" s="30"/>
      <c r="L325" s="30"/>
      <c r="M325" s="30"/>
      <c r="N325" s="23">
        <f t="shared" si="36"/>
        <v>100</v>
      </c>
      <c r="O325" s="24">
        <f t="shared" si="52"/>
        <v>60</v>
      </c>
      <c r="P325" s="31">
        <v>0</v>
      </c>
      <c r="Q325" s="31"/>
      <c r="R325" s="32">
        <v>42248</v>
      </c>
      <c r="S325" s="32">
        <v>42339</v>
      </c>
      <c r="T325" s="33"/>
      <c r="U325" s="25" t="s">
        <v>21</v>
      </c>
      <c r="V325" s="25"/>
      <c r="W325" s="25" t="s">
        <v>201</v>
      </c>
      <c r="X325" s="25" t="s">
        <v>35</v>
      </c>
      <c r="Y325" s="20">
        <v>42208</v>
      </c>
      <c r="Z325" s="17"/>
      <c r="AA325" s="17"/>
      <c r="AB325" s="17"/>
      <c r="AC325" s="18"/>
    </row>
    <row r="326" spans="1:29" x14ac:dyDescent="0.25">
      <c r="A326" s="13">
        <v>42208</v>
      </c>
      <c r="B326" s="14" t="s">
        <v>67</v>
      </c>
      <c r="C326" s="25" t="s">
        <v>597</v>
      </c>
      <c r="D326" s="25" t="s">
        <v>15</v>
      </c>
      <c r="E326" s="25" t="s">
        <v>34</v>
      </c>
      <c r="F326" s="27" t="s">
        <v>46</v>
      </c>
      <c r="G326" s="28">
        <v>0.4</v>
      </c>
      <c r="H326" s="39" t="s">
        <v>576</v>
      </c>
      <c r="I326" s="34"/>
      <c r="J326" s="29">
        <v>100</v>
      </c>
      <c r="K326" s="30"/>
      <c r="L326" s="30"/>
      <c r="M326" s="30"/>
      <c r="N326" s="23">
        <f t="shared" si="36"/>
        <v>100</v>
      </c>
      <c r="O326" s="24">
        <f t="shared" si="52"/>
        <v>40</v>
      </c>
      <c r="P326" s="31">
        <v>0</v>
      </c>
      <c r="Q326" s="31"/>
      <c r="R326" s="32">
        <v>42248</v>
      </c>
      <c r="S326" s="32">
        <v>42339</v>
      </c>
      <c r="T326" s="33"/>
      <c r="U326" s="25" t="s">
        <v>21</v>
      </c>
      <c r="V326" s="25"/>
      <c r="W326" s="25" t="s">
        <v>201</v>
      </c>
      <c r="X326" s="25" t="s">
        <v>35</v>
      </c>
      <c r="Y326" s="20">
        <v>42208</v>
      </c>
      <c r="Z326" s="17"/>
      <c r="AA326" s="17"/>
      <c r="AB326" s="17"/>
      <c r="AC326" s="18"/>
    </row>
    <row r="327" spans="1:29" x14ac:dyDescent="0.25">
      <c r="A327" s="13">
        <v>42255</v>
      </c>
      <c r="B327" s="25" t="s">
        <v>67</v>
      </c>
      <c r="C327" s="26" t="s">
        <v>598</v>
      </c>
      <c r="D327" s="26" t="s">
        <v>15</v>
      </c>
      <c r="E327" s="26" t="s">
        <v>27</v>
      </c>
      <c r="F327" s="35" t="s">
        <v>577</v>
      </c>
      <c r="G327" s="28">
        <v>0</v>
      </c>
      <c r="H327" s="39" t="s">
        <v>576</v>
      </c>
      <c r="I327" s="39"/>
      <c r="J327" s="29">
        <v>160</v>
      </c>
      <c r="K327" s="36"/>
      <c r="L327" s="36"/>
      <c r="M327" s="36"/>
      <c r="N327" s="23">
        <f t="shared" si="36"/>
        <v>160</v>
      </c>
      <c r="O327" s="24">
        <f t="shared" si="52"/>
        <v>0</v>
      </c>
      <c r="P327" s="31">
        <v>0</v>
      </c>
      <c r="Q327" s="31"/>
      <c r="R327" s="37">
        <v>42248</v>
      </c>
      <c r="S327" s="37">
        <v>42369</v>
      </c>
      <c r="T327" s="38"/>
      <c r="U327" s="26" t="s">
        <v>21</v>
      </c>
      <c r="V327" s="26"/>
      <c r="W327" s="26" t="s">
        <v>201</v>
      </c>
      <c r="X327" s="26" t="s">
        <v>35</v>
      </c>
      <c r="Y327" s="20">
        <v>42208</v>
      </c>
      <c r="Z327" s="16">
        <v>42208</v>
      </c>
      <c r="AA327" s="17"/>
      <c r="AB327" s="17"/>
      <c r="AC327" s="21">
        <v>42255</v>
      </c>
    </row>
    <row r="328" spans="1:29" x14ac:dyDescent="0.25">
      <c r="A328" s="13">
        <v>42255</v>
      </c>
      <c r="B328" s="14" t="s">
        <v>67</v>
      </c>
      <c r="C328" s="26" t="s">
        <v>599</v>
      </c>
      <c r="D328" s="26" t="s">
        <v>15</v>
      </c>
      <c r="E328" s="26" t="s">
        <v>27</v>
      </c>
      <c r="F328" s="35" t="s">
        <v>577</v>
      </c>
      <c r="G328" s="28">
        <v>0</v>
      </c>
      <c r="H328" s="39" t="s">
        <v>575</v>
      </c>
      <c r="I328" s="25"/>
      <c r="J328" s="29">
        <v>240</v>
      </c>
      <c r="K328" s="30"/>
      <c r="L328" s="30"/>
      <c r="M328" s="30"/>
      <c r="N328" s="23">
        <f t="shared" si="36"/>
        <v>240</v>
      </c>
      <c r="O328" s="24">
        <f t="shared" si="52"/>
        <v>0</v>
      </c>
      <c r="P328" s="31">
        <v>0</v>
      </c>
      <c r="Q328" s="31"/>
      <c r="R328" s="40">
        <v>42370</v>
      </c>
      <c r="S328" s="37">
        <v>42551</v>
      </c>
      <c r="T328" s="38"/>
      <c r="U328" s="26" t="s">
        <v>21</v>
      </c>
      <c r="V328" s="26"/>
      <c r="W328" s="26" t="s">
        <v>201</v>
      </c>
      <c r="X328" s="26" t="s">
        <v>35</v>
      </c>
      <c r="Y328" s="20">
        <v>42208</v>
      </c>
      <c r="Z328" s="16">
        <v>42208</v>
      </c>
      <c r="AA328" s="17"/>
      <c r="AB328" s="17"/>
      <c r="AC328" s="21">
        <v>42255</v>
      </c>
    </row>
    <row r="329" spans="1:29" x14ac:dyDescent="0.25">
      <c r="A329" s="13">
        <v>42255</v>
      </c>
      <c r="B329" s="14" t="s">
        <v>67</v>
      </c>
      <c r="C329" s="26" t="s">
        <v>600</v>
      </c>
      <c r="D329" s="26" t="s">
        <v>15</v>
      </c>
      <c r="E329" s="26" t="s">
        <v>27</v>
      </c>
      <c r="F329" s="35" t="s">
        <v>577</v>
      </c>
      <c r="G329" s="28">
        <v>0</v>
      </c>
      <c r="H329" s="39" t="s">
        <v>575</v>
      </c>
      <c r="I329" s="34"/>
      <c r="J329" s="29">
        <v>120</v>
      </c>
      <c r="K329" s="30"/>
      <c r="L329" s="30"/>
      <c r="M329" s="30"/>
      <c r="N329" s="23">
        <f t="shared" si="36"/>
        <v>120</v>
      </c>
      <c r="O329" s="24">
        <f t="shared" si="52"/>
        <v>0</v>
      </c>
      <c r="P329" s="31">
        <v>0</v>
      </c>
      <c r="Q329" s="31"/>
      <c r="R329" s="40">
        <v>42552</v>
      </c>
      <c r="S329" s="37">
        <v>42735</v>
      </c>
      <c r="T329" s="38"/>
      <c r="U329" s="26" t="s">
        <v>21</v>
      </c>
      <c r="V329" s="26"/>
      <c r="W329" s="26" t="s">
        <v>201</v>
      </c>
      <c r="X329" s="26" t="s">
        <v>35</v>
      </c>
      <c r="Y329" s="20">
        <v>42208</v>
      </c>
      <c r="Z329" s="16">
        <v>42208</v>
      </c>
      <c r="AA329" s="17"/>
      <c r="AB329" s="17"/>
      <c r="AC329" s="21">
        <v>42255</v>
      </c>
    </row>
    <row r="330" spans="1:29" x14ac:dyDescent="0.25">
      <c r="A330" s="13">
        <v>42208</v>
      </c>
      <c r="B330" s="14" t="s">
        <v>67</v>
      </c>
      <c r="C330" s="25" t="s">
        <v>300</v>
      </c>
      <c r="D330" s="25" t="s">
        <v>15</v>
      </c>
      <c r="E330" s="25" t="s">
        <v>17</v>
      </c>
      <c r="F330" s="27" t="s">
        <v>23</v>
      </c>
      <c r="G330" s="28">
        <v>1</v>
      </c>
      <c r="H330" s="39" t="s">
        <v>575</v>
      </c>
      <c r="I330" s="34" t="s">
        <v>68</v>
      </c>
      <c r="J330" s="29">
        <v>23</v>
      </c>
      <c r="K330" s="30"/>
      <c r="L330" s="30"/>
      <c r="M330" s="30"/>
      <c r="N330" s="23">
        <f t="shared" si="36"/>
        <v>23</v>
      </c>
      <c r="O330" s="24">
        <f t="shared" ref="O330:O338" si="53">IF(F330&lt;"5",G330*J330,0)</f>
        <v>23</v>
      </c>
      <c r="P330" s="31">
        <v>32</v>
      </c>
      <c r="Q330" s="31"/>
      <c r="R330" s="32">
        <v>42005</v>
      </c>
      <c r="S330" s="32">
        <v>42036</v>
      </c>
      <c r="T330" s="33"/>
      <c r="U330" s="25" t="s">
        <v>21</v>
      </c>
      <c r="V330" s="25"/>
      <c r="W330" s="25" t="s">
        <v>201</v>
      </c>
      <c r="X330" s="25" t="s">
        <v>35</v>
      </c>
      <c r="Y330" s="10"/>
      <c r="Z330" s="11"/>
      <c r="AA330" s="11"/>
      <c r="AB330" s="11">
        <v>41925</v>
      </c>
      <c r="AC330" s="12"/>
    </row>
    <row r="331" spans="1:29" x14ac:dyDescent="0.25">
      <c r="A331" s="13">
        <v>42208</v>
      </c>
      <c r="B331" s="14" t="s">
        <v>299</v>
      </c>
      <c r="C331" s="25" t="s">
        <v>303</v>
      </c>
      <c r="D331" s="25" t="s">
        <v>15</v>
      </c>
      <c r="E331" s="25" t="s">
        <v>17</v>
      </c>
      <c r="F331" s="27" t="s">
        <v>23</v>
      </c>
      <c r="G331" s="28">
        <v>1</v>
      </c>
      <c r="H331" s="39" t="s">
        <v>575</v>
      </c>
      <c r="I331" s="34" t="s">
        <v>188</v>
      </c>
      <c r="J331" s="29">
        <v>149</v>
      </c>
      <c r="K331" s="30"/>
      <c r="L331" s="30"/>
      <c r="M331" s="30"/>
      <c r="N331" s="23">
        <f t="shared" si="36"/>
        <v>149</v>
      </c>
      <c r="O331" s="24">
        <f t="shared" si="53"/>
        <v>149</v>
      </c>
      <c r="P331" s="31">
        <v>0</v>
      </c>
      <c r="Q331" s="31"/>
      <c r="R331" s="32">
        <v>42005</v>
      </c>
      <c r="S331" s="32">
        <v>42369</v>
      </c>
      <c r="T331" s="33"/>
      <c r="U331" s="25" t="s">
        <v>21</v>
      </c>
      <c r="V331" s="25"/>
      <c r="W331" s="25" t="s">
        <v>201</v>
      </c>
      <c r="X331" s="25" t="s">
        <v>35</v>
      </c>
      <c r="Y331" s="10"/>
      <c r="Z331" s="11"/>
      <c r="AA331" s="11"/>
      <c r="AB331" s="11">
        <v>42051</v>
      </c>
      <c r="AC331" s="12"/>
    </row>
    <row r="332" spans="1:29" x14ac:dyDescent="0.25">
      <c r="A332" s="13">
        <v>42208</v>
      </c>
      <c r="B332" s="14" t="s">
        <v>299</v>
      </c>
      <c r="C332" s="25" t="s">
        <v>115</v>
      </c>
      <c r="D332" s="25" t="s">
        <v>15</v>
      </c>
      <c r="E332" s="25" t="s">
        <v>17</v>
      </c>
      <c r="F332" s="27" t="s">
        <v>23</v>
      </c>
      <c r="G332" s="28">
        <v>1</v>
      </c>
      <c r="H332" s="39" t="s">
        <v>575</v>
      </c>
      <c r="I332" s="34" t="s">
        <v>182</v>
      </c>
      <c r="J332" s="29">
        <v>4.5</v>
      </c>
      <c r="K332" s="30"/>
      <c r="L332" s="30"/>
      <c r="M332" s="30"/>
      <c r="N332" s="23">
        <f t="shared" si="36"/>
        <v>4.5</v>
      </c>
      <c r="O332" s="24">
        <f t="shared" si="53"/>
        <v>4.5</v>
      </c>
      <c r="P332" s="31"/>
      <c r="Q332" s="31"/>
      <c r="R332" s="32">
        <v>42005</v>
      </c>
      <c r="S332" s="32">
        <v>42369</v>
      </c>
      <c r="T332" s="33"/>
      <c r="U332" s="25" t="s">
        <v>21</v>
      </c>
      <c r="V332" s="25"/>
      <c r="W332" s="25" t="s">
        <v>201</v>
      </c>
      <c r="X332" s="25" t="s">
        <v>35</v>
      </c>
      <c r="Y332" s="10"/>
      <c r="Z332" s="11"/>
      <c r="AA332" s="11"/>
      <c r="AB332" s="11">
        <v>42051</v>
      </c>
      <c r="AC332" s="12"/>
    </row>
    <row r="333" spans="1:29" x14ac:dyDescent="0.25">
      <c r="A333" s="13">
        <v>42208</v>
      </c>
      <c r="B333" s="14" t="s">
        <v>299</v>
      </c>
      <c r="C333" s="25" t="s">
        <v>127</v>
      </c>
      <c r="D333" s="25" t="s">
        <v>15</v>
      </c>
      <c r="E333" s="25" t="s">
        <v>17</v>
      </c>
      <c r="F333" s="27" t="s">
        <v>24</v>
      </c>
      <c r="G333" s="28">
        <v>0</v>
      </c>
      <c r="H333" s="39" t="s">
        <v>575</v>
      </c>
      <c r="I333" s="34" t="s">
        <v>188</v>
      </c>
      <c r="J333" s="29"/>
      <c r="K333" s="30"/>
      <c r="L333" s="30"/>
      <c r="M333" s="30"/>
      <c r="N333" s="23">
        <f t="shared" si="36"/>
        <v>0</v>
      </c>
      <c r="O333" s="24">
        <f t="shared" si="53"/>
        <v>0</v>
      </c>
      <c r="P333" s="31">
        <v>240</v>
      </c>
      <c r="Q333" s="31"/>
      <c r="R333" s="32">
        <v>41821</v>
      </c>
      <c r="S333" s="32">
        <v>42004</v>
      </c>
      <c r="T333" s="33"/>
      <c r="U333" s="25" t="s">
        <v>21</v>
      </c>
      <c r="V333" s="25"/>
      <c r="W333" s="25" t="s">
        <v>201</v>
      </c>
      <c r="X333" s="25" t="s">
        <v>35</v>
      </c>
      <c r="Y333" s="10"/>
      <c r="Z333" s="11"/>
      <c r="AA333" s="11">
        <v>41778</v>
      </c>
      <c r="AB333" s="11">
        <v>41827</v>
      </c>
      <c r="AC333" s="12">
        <v>42043</v>
      </c>
    </row>
    <row r="334" spans="1:29" x14ac:dyDescent="0.25">
      <c r="A334" s="13">
        <v>42208</v>
      </c>
      <c r="B334" s="14" t="s">
        <v>299</v>
      </c>
      <c r="C334" s="25" t="s">
        <v>304</v>
      </c>
      <c r="D334" s="25" t="s">
        <v>15</v>
      </c>
      <c r="E334" s="25" t="s">
        <v>17</v>
      </c>
      <c r="F334" s="27" t="s">
        <v>218</v>
      </c>
      <c r="G334" s="28">
        <v>0</v>
      </c>
      <c r="H334" s="39" t="s">
        <v>575</v>
      </c>
      <c r="I334" s="34" t="s">
        <v>188</v>
      </c>
      <c r="J334" s="29">
        <v>203</v>
      </c>
      <c r="K334" s="30">
        <v>90</v>
      </c>
      <c r="L334" s="30"/>
      <c r="M334" s="30"/>
      <c r="N334" s="23">
        <f t="shared" si="36"/>
        <v>293</v>
      </c>
      <c r="O334" s="24">
        <f t="shared" si="53"/>
        <v>0</v>
      </c>
      <c r="P334" s="31">
        <v>0</v>
      </c>
      <c r="Q334" s="31"/>
      <c r="R334" s="32">
        <v>42005</v>
      </c>
      <c r="S334" s="32">
        <v>42005</v>
      </c>
      <c r="T334" s="33"/>
      <c r="U334" s="25" t="s">
        <v>21</v>
      </c>
      <c r="V334" s="25"/>
      <c r="W334" s="25" t="s">
        <v>201</v>
      </c>
      <c r="X334" s="25" t="s">
        <v>35</v>
      </c>
      <c r="Y334" s="10"/>
      <c r="Z334" s="11"/>
      <c r="AA334" s="11">
        <v>42043</v>
      </c>
      <c r="AB334" s="11"/>
      <c r="AC334" s="12">
        <v>42171</v>
      </c>
    </row>
    <row r="335" spans="1:29" x14ac:dyDescent="0.25">
      <c r="A335" s="13">
        <v>42254</v>
      </c>
      <c r="B335" s="14" t="s">
        <v>235</v>
      </c>
      <c r="C335" s="25" t="s">
        <v>150</v>
      </c>
      <c r="D335" s="25" t="s">
        <v>15</v>
      </c>
      <c r="E335" s="25" t="s">
        <v>29</v>
      </c>
      <c r="F335" s="27" t="s">
        <v>218</v>
      </c>
      <c r="G335" s="28">
        <v>0</v>
      </c>
      <c r="H335" s="39"/>
      <c r="I335" s="34"/>
      <c r="J335" s="29">
        <v>30</v>
      </c>
      <c r="K335" s="30"/>
      <c r="L335" s="30"/>
      <c r="M335" s="30"/>
      <c r="N335" s="23">
        <f t="shared" si="36"/>
        <v>30</v>
      </c>
      <c r="O335" s="24">
        <f t="shared" si="53"/>
        <v>0</v>
      </c>
      <c r="P335" s="31"/>
      <c r="Q335" s="31"/>
      <c r="R335" s="32">
        <v>41883</v>
      </c>
      <c r="S335" s="32">
        <v>42004</v>
      </c>
      <c r="T335" s="33"/>
      <c r="U335" s="25" t="s">
        <v>21</v>
      </c>
      <c r="V335" s="25" t="s">
        <v>190</v>
      </c>
      <c r="W335" s="25" t="s">
        <v>201</v>
      </c>
      <c r="X335" s="25" t="s">
        <v>35</v>
      </c>
      <c r="Y335" s="10">
        <v>42016</v>
      </c>
      <c r="Z335" s="11">
        <v>41925</v>
      </c>
      <c r="AA335" s="11"/>
      <c r="AB335" s="11"/>
      <c r="AC335" s="21">
        <v>42254</v>
      </c>
    </row>
    <row r="336" spans="1:29" x14ac:dyDescent="0.25">
      <c r="A336" s="13">
        <v>42208</v>
      </c>
      <c r="B336" s="14" t="s">
        <v>235</v>
      </c>
      <c r="C336" s="25" t="s">
        <v>148</v>
      </c>
      <c r="D336" s="25" t="s">
        <v>15</v>
      </c>
      <c r="E336" s="25" t="s">
        <v>16</v>
      </c>
      <c r="F336" s="27" t="s">
        <v>218</v>
      </c>
      <c r="G336" s="28">
        <v>0</v>
      </c>
      <c r="H336" s="39" t="s">
        <v>576</v>
      </c>
      <c r="I336" s="34"/>
      <c r="J336" s="29">
        <v>100</v>
      </c>
      <c r="K336" s="30"/>
      <c r="L336" s="30"/>
      <c r="M336" s="30"/>
      <c r="N336" s="23">
        <f t="shared" si="36"/>
        <v>100</v>
      </c>
      <c r="O336" s="24">
        <f t="shared" si="53"/>
        <v>0</v>
      </c>
      <c r="P336" s="31"/>
      <c r="Q336" s="31"/>
      <c r="R336" s="32">
        <v>42125</v>
      </c>
      <c r="S336" s="32">
        <v>42369</v>
      </c>
      <c r="T336" s="33"/>
      <c r="U336" s="25" t="s">
        <v>18</v>
      </c>
      <c r="V336" s="25"/>
      <c r="W336" s="25" t="s">
        <v>201</v>
      </c>
      <c r="X336" s="25" t="s">
        <v>35</v>
      </c>
      <c r="Y336" s="10"/>
      <c r="Z336" s="11"/>
      <c r="AA336" s="11"/>
      <c r="AB336" s="11"/>
      <c r="AC336" s="12">
        <v>42044</v>
      </c>
    </row>
    <row r="337" spans="1:29" x14ac:dyDescent="0.25">
      <c r="A337" s="13">
        <v>42051</v>
      </c>
      <c r="B337" s="14" t="s">
        <v>235</v>
      </c>
      <c r="C337" s="25" t="s">
        <v>154</v>
      </c>
      <c r="D337" s="25" t="s">
        <v>25</v>
      </c>
      <c r="E337" s="25" t="s">
        <v>44</v>
      </c>
      <c r="F337" s="27" t="s">
        <v>577</v>
      </c>
      <c r="G337" s="28">
        <v>0</v>
      </c>
      <c r="H337" s="39"/>
      <c r="I337" s="34"/>
      <c r="J337" s="29">
        <v>15</v>
      </c>
      <c r="K337" s="30"/>
      <c r="L337" s="30"/>
      <c r="M337" s="30"/>
      <c r="N337" s="23">
        <f t="shared" si="36"/>
        <v>15</v>
      </c>
      <c r="O337" s="24">
        <f t="shared" si="53"/>
        <v>0</v>
      </c>
      <c r="P337" s="31"/>
      <c r="Q337" s="31"/>
      <c r="R337" s="32">
        <v>41974</v>
      </c>
      <c r="S337" s="32">
        <v>42124</v>
      </c>
      <c r="T337" s="33"/>
      <c r="U337" s="25" t="s">
        <v>18</v>
      </c>
      <c r="V337" s="25"/>
      <c r="W337" s="25" t="s">
        <v>201</v>
      </c>
      <c r="X337" s="25" t="s">
        <v>35</v>
      </c>
      <c r="Y337" s="10"/>
      <c r="Z337" s="11"/>
      <c r="AA337" s="11">
        <v>41961</v>
      </c>
      <c r="AB337" s="11"/>
      <c r="AC337" s="12">
        <v>42024</v>
      </c>
    </row>
    <row r="338" spans="1:29" x14ac:dyDescent="0.25">
      <c r="A338" s="13">
        <v>42208</v>
      </c>
      <c r="B338" s="14" t="s">
        <v>432</v>
      </c>
      <c r="C338" s="25" t="s">
        <v>433</v>
      </c>
      <c r="D338" s="25" t="s">
        <v>15</v>
      </c>
      <c r="E338" s="25" t="s">
        <v>16</v>
      </c>
      <c r="F338" s="27" t="s">
        <v>577</v>
      </c>
      <c r="G338" s="28">
        <v>0</v>
      </c>
      <c r="H338" s="39" t="s">
        <v>576</v>
      </c>
      <c r="I338" s="34"/>
      <c r="J338" s="29">
        <v>229</v>
      </c>
      <c r="K338" s="30"/>
      <c r="L338" s="30"/>
      <c r="M338" s="30"/>
      <c r="N338" s="23">
        <f t="shared" si="36"/>
        <v>229</v>
      </c>
      <c r="O338" s="24">
        <f t="shared" si="53"/>
        <v>0</v>
      </c>
      <c r="P338" s="31"/>
      <c r="Q338" s="31"/>
      <c r="R338" s="32">
        <v>42107</v>
      </c>
      <c r="S338" s="32">
        <v>42200</v>
      </c>
      <c r="T338" s="33"/>
      <c r="U338" s="25" t="s">
        <v>18</v>
      </c>
      <c r="V338" s="25"/>
      <c r="W338" s="25" t="s">
        <v>19</v>
      </c>
      <c r="X338" s="25" t="s">
        <v>432</v>
      </c>
      <c r="Y338" s="10"/>
      <c r="Z338" s="11"/>
      <c r="AA338" s="11"/>
      <c r="AB338" s="11"/>
      <c r="AC338" s="12">
        <v>42110</v>
      </c>
    </row>
    <row r="339" spans="1:29" x14ac:dyDescent="0.25">
      <c r="A339" s="13">
        <v>42251</v>
      </c>
      <c r="B339" s="14" t="s">
        <v>69</v>
      </c>
      <c r="C339" s="25" t="s">
        <v>568</v>
      </c>
      <c r="D339" s="25" t="s">
        <v>25</v>
      </c>
      <c r="E339" s="25" t="s">
        <v>44</v>
      </c>
      <c r="F339" s="27" t="s">
        <v>578</v>
      </c>
      <c r="G339" s="28">
        <v>0.8</v>
      </c>
      <c r="H339" s="39"/>
      <c r="I339" s="34"/>
      <c r="J339" s="29">
        <v>84.8</v>
      </c>
      <c r="K339" s="30"/>
      <c r="L339" s="30"/>
      <c r="M339" s="30"/>
      <c r="N339" s="23">
        <f t="shared" si="36"/>
        <v>84.8</v>
      </c>
      <c r="O339" s="24">
        <f>IF(F339&lt;"5",J339*G339,0)</f>
        <v>67.84</v>
      </c>
      <c r="P339" s="31">
        <v>0</v>
      </c>
      <c r="Q339" s="31"/>
      <c r="R339" s="32">
        <v>42005</v>
      </c>
      <c r="S339" s="32">
        <v>42005</v>
      </c>
      <c r="T339" s="33"/>
      <c r="U339" s="25" t="s">
        <v>18</v>
      </c>
      <c r="V339" s="25"/>
      <c r="W339" s="25" t="s">
        <v>19</v>
      </c>
      <c r="X339" s="25" t="s">
        <v>69</v>
      </c>
      <c r="Y339" s="10"/>
      <c r="Z339" s="11">
        <v>42115</v>
      </c>
      <c r="AA339" s="11">
        <v>42121</v>
      </c>
      <c r="AB339" s="11"/>
      <c r="AC339" s="12"/>
    </row>
    <row r="340" spans="1:29" x14ac:dyDescent="0.25">
      <c r="A340" s="13">
        <v>42121</v>
      </c>
      <c r="B340" s="14" t="s">
        <v>69</v>
      </c>
      <c r="C340" s="25" t="s">
        <v>305</v>
      </c>
      <c r="D340" s="25" t="s">
        <v>15</v>
      </c>
      <c r="E340" s="25" t="s">
        <v>601</v>
      </c>
      <c r="F340" s="27" t="s">
        <v>218</v>
      </c>
      <c r="G340" s="28">
        <v>0</v>
      </c>
      <c r="H340" s="39"/>
      <c r="I340" s="34"/>
      <c r="J340" s="29">
        <v>130</v>
      </c>
      <c r="K340" s="30">
        <v>50</v>
      </c>
      <c r="L340" s="30"/>
      <c r="M340" s="30"/>
      <c r="N340" s="23">
        <f t="shared" si="36"/>
        <v>180</v>
      </c>
      <c r="O340" s="24">
        <f t="shared" ref="O340:O345" si="54">IF(F340&lt;"5",G340*J340,0)</f>
        <v>0</v>
      </c>
      <c r="P340" s="31">
        <v>0</v>
      </c>
      <c r="Q340" s="31"/>
      <c r="R340" s="32">
        <v>42036</v>
      </c>
      <c r="S340" s="32">
        <v>42369</v>
      </c>
      <c r="T340" s="33"/>
      <c r="U340" s="25" t="s">
        <v>18</v>
      </c>
      <c r="V340" s="25"/>
      <c r="W340" s="25" t="s">
        <v>19</v>
      </c>
      <c r="X340" s="25" t="s">
        <v>69</v>
      </c>
      <c r="Y340" s="10">
        <v>42030</v>
      </c>
      <c r="Z340" s="11">
        <v>42121</v>
      </c>
      <c r="AA340" s="11"/>
      <c r="AB340" s="11"/>
      <c r="AC340" s="12">
        <v>42121</v>
      </c>
    </row>
    <row r="341" spans="1:29" x14ac:dyDescent="0.25">
      <c r="A341" s="13">
        <v>42051</v>
      </c>
      <c r="B341" s="14" t="s">
        <v>69</v>
      </c>
      <c r="C341" s="25" t="s">
        <v>149</v>
      </c>
      <c r="D341" s="25" t="s">
        <v>15</v>
      </c>
      <c r="E341" s="25" t="s">
        <v>17</v>
      </c>
      <c r="F341" s="27" t="s">
        <v>218</v>
      </c>
      <c r="G341" s="28">
        <v>0</v>
      </c>
      <c r="H341" s="39"/>
      <c r="I341" s="34"/>
      <c r="J341" s="29">
        <v>30</v>
      </c>
      <c r="K341" s="30"/>
      <c r="L341" s="30"/>
      <c r="M341" s="30"/>
      <c r="N341" s="23">
        <f t="shared" si="36"/>
        <v>30</v>
      </c>
      <c r="O341" s="24">
        <f t="shared" si="54"/>
        <v>0</v>
      </c>
      <c r="P341" s="31">
        <v>0</v>
      </c>
      <c r="Q341" s="31"/>
      <c r="R341" s="32">
        <v>42005</v>
      </c>
      <c r="S341" s="32">
        <v>42094</v>
      </c>
      <c r="T341" s="33"/>
      <c r="U341" s="25" t="s">
        <v>26</v>
      </c>
      <c r="V341" s="25"/>
      <c r="W341" s="25" t="s">
        <v>19</v>
      </c>
      <c r="X341" s="25" t="s">
        <v>69</v>
      </c>
      <c r="Y341" s="10"/>
      <c r="Z341" s="11">
        <v>41961</v>
      </c>
      <c r="AA341" s="11"/>
      <c r="AB341" s="11"/>
      <c r="AC341" s="12">
        <v>42038</v>
      </c>
    </row>
    <row r="342" spans="1:29" x14ac:dyDescent="0.25">
      <c r="A342" s="13">
        <v>42212</v>
      </c>
      <c r="B342" s="14" t="s">
        <v>70</v>
      </c>
      <c r="C342" s="25" t="s">
        <v>370</v>
      </c>
      <c r="D342" s="25" t="s">
        <v>583</v>
      </c>
      <c r="E342" s="25" t="s">
        <v>371</v>
      </c>
      <c r="F342" s="27" t="s">
        <v>23</v>
      </c>
      <c r="G342" s="28">
        <v>1</v>
      </c>
      <c r="H342" s="39" t="s">
        <v>576</v>
      </c>
      <c r="I342" s="34" t="s">
        <v>486</v>
      </c>
      <c r="J342" s="29">
        <v>15</v>
      </c>
      <c r="K342" s="30"/>
      <c r="L342" s="30"/>
      <c r="M342" s="30"/>
      <c r="N342" s="23">
        <f t="shared" si="36"/>
        <v>15</v>
      </c>
      <c r="O342" s="24">
        <f t="shared" si="54"/>
        <v>15</v>
      </c>
      <c r="P342" s="31">
        <v>0</v>
      </c>
      <c r="Q342" s="31"/>
      <c r="R342" s="32">
        <v>42064</v>
      </c>
      <c r="S342" s="32">
        <v>42124</v>
      </c>
      <c r="T342" s="33"/>
      <c r="U342" s="25" t="s">
        <v>21</v>
      </c>
      <c r="V342" s="25"/>
      <c r="W342" s="25" t="s">
        <v>30</v>
      </c>
      <c r="X342" s="25" t="s">
        <v>70</v>
      </c>
      <c r="Y342" s="10"/>
      <c r="Z342" s="11">
        <v>42054</v>
      </c>
      <c r="AA342" s="11"/>
      <c r="AB342" s="11">
        <v>42072</v>
      </c>
      <c r="AC342" s="12"/>
    </row>
    <row r="343" spans="1:29" x14ac:dyDescent="0.25">
      <c r="A343" s="13">
        <v>42254</v>
      </c>
      <c r="B343" s="14" t="s">
        <v>70</v>
      </c>
      <c r="C343" s="25" t="s">
        <v>390</v>
      </c>
      <c r="D343" s="25" t="s">
        <v>15</v>
      </c>
      <c r="E343" s="25" t="s">
        <v>29</v>
      </c>
      <c r="F343" s="27" t="s">
        <v>218</v>
      </c>
      <c r="G343" s="28">
        <v>0</v>
      </c>
      <c r="H343" s="39"/>
      <c r="I343" s="34"/>
      <c r="J343" s="29">
        <v>50</v>
      </c>
      <c r="K343" s="30"/>
      <c r="L343" s="30"/>
      <c r="M343" s="30"/>
      <c r="N343" s="23">
        <f t="shared" si="36"/>
        <v>50</v>
      </c>
      <c r="O343" s="24">
        <f t="shared" si="54"/>
        <v>0</v>
      </c>
      <c r="P343" s="31">
        <v>0</v>
      </c>
      <c r="Q343" s="31"/>
      <c r="R343" s="32">
        <v>42156</v>
      </c>
      <c r="S343" s="32">
        <v>42216</v>
      </c>
      <c r="T343" s="33"/>
      <c r="U343" s="25" t="s">
        <v>26</v>
      </c>
      <c r="V343" s="25"/>
      <c r="W343" s="25" t="s">
        <v>30</v>
      </c>
      <c r="X343" s="25" t="s">
        <v>70</v>
      </c>
      <c r="Y343" s="10"/>
      <c r="Z343" s="11"/>
      <c r="AA343" s="11"/>
      <c r="AB343" s="11"/>
      <c r="AC343" s="21">
        <v>42254</v>
      </c>
    </row>
    <row r="344" spans="1:29" x14ac:dyDescent="0.25">
      <c r="A344" s="13">
        <v>41939</v>
      </c>
      <c r="B344" s="14" t="s">
        <v>70</v>
      </c>
      <c r="C344" s="25" t="s">
        <v>97</v>
      </c>
      <c r="D344" s="25" t="s">
        <v>583</v>
      </c>
      <c r="E344" s="25" t="s">
        <v>104</v>
      </c>
      <c r="F344" s="27" t="s">
        <v>24</v>
      </c>
      <c r="G344" s="28">
        <v>0</v>
      </c>
      <c r="H344" s="39"/>
      <c r="I344" s="34"/>
      <c r="J344" s="29"/>
      <c r="K344" s="30"/>
      <c r="L344" s="30"/>
      <c r="M344" s="30"/>
      <c r="N344" s="23">
        <f t="shared" si="36"/>
        <v>0</v>
      </c>
      <c r="O344" s="24">
        <f t="shared" si="54"/>
        <v>0</v>
      </c>
      <c r="P344" s="31"/>
      <c r="Q344" s="31"/>
      <c r="R344" s="32">
        <v>41623</v>
      </c>
      <c r="S344" s="32">
        <v>41639</v>
      </c>
      <c r="T344" s="33"/>
      <c r="U344" s="25" t="s">
        <v>18</v>
      </c>
      <c r="V344" s="25"/>
      <c r="W344" s="25" t="s">
        <v>30</v>
      </c>
      <c r="X344" s="25" t="s">
        <v>70</v>
      </c>
      <c r="Y344" s="10"/>
      <c r="Z344" s="11"/>
      <c r="AA344" s="11"/>
      <c r="AB344" s="11"/>
      <c r="AC344" s="12">
        <v>41666</v>
      </c>
    </row>
    <row r="345" spans="1:29" x14ac:dyDescent="0.25">
      <c r="A345" s="13">
        <v>42254</v>
      </c>
      <c r="B345" s="14" t="s">
        <v>70</v>
      </c>
      <c r="C345" s="25" t="s">
        <v>693</v>
      </c>
      <c r="D345" s="25" t="s">
        <v>583</v>
      </c>
      <c r="E345" s="25" t="s">
        <v>694</v>
      </c>
      <c r="F345" s="27" t="s">
        <v>578</v>
      </c>
      <c r="G345" s="28">
        <v>0.2</v>
      </c>
      <c r="H345" s="39" t="s">
        <v>576</v>
      </c>
      <c r="I345" s="34"/>
      <c r="J345" s="29">
        <v>50</v>
      </c>
      <c r="K345" s="30"/>
      <c r="L345" s="30"/>
      <c r="M345" s="30"/>
      <c r="N345" s="23">
        <f t="shared" si="36"/>
        <v>50</v>
      </c>
      <c r="O345" s="24">
        <f t="shared" si="54"/>
        <v>10</v>
      </c>
      <c r="P345" s="31"/>
      <c r="Q345" s="31"/>
      <c r="R345" s="32">
        <v>42278</v>
      </c>
      <c r="S345" s="32">
        <v>42369</v>
      </c>
      <c r="T345" s="33"/>
      <c r="U345" s="25" t="s">
        <v>26</v>
      </c>
      <c r="V345" s="25"/>
      <c r="W345" s="25" t="s">
        <v>30</v>
      </c>
      <c r="X345" s="25" t="s">
        <v>70</v>
      </c>
      <c r="Y345" s="10"/>
      <c r="Z345" s="11"/>
      <c r="AA345" s="11"/>
      <c r="AB345" s="11"/>
      <c r="AC345" s="12"/>
    </row>
    <row r="346" spans="1:29" x14ac:dyDescent="0.25">
      <c r="A346" s="13">
        <v>42208</v>
      </c>
      <c r="B346" s="14" t="s">
        <v>71</v>
      </c>
      <c r="C346" s="25" t="s">
        <v>603</v>
      </c>
      <c r="D346" s="25" t="s">
        <v>15</v>
      </c>
      <c r="E346" s="25" t="s">
        <v>16</v>
      </c>
      <c r="F346" s="27" t="s">
        <v>23</v>
      </c>
      <c r="G346" s="28">
        <v>1</v>
      </c>
      <c r="H346" s="39" t="s">
        <v>575</v>
      </c>
      <c r="I346" s="34" t="s">
        <v>72</v>
      </c>
      <c r="J346" s="29"/>
      <c r="K346" s="30"/>
      <c r="L346" s="30">
        <v>26.4</v>
      </c>
      <c r="M346" s="30">
        <v>10.4</v>
      </c>
      <c r="N346" s="23">
        <f t="shared" si="36"/>
        <v>36.799999999999997</v>
      </c>
      <c r="O346" s="24">
        <f t="shared" ref="O346:O347" si="55">IF(F346&lt;"5",J346*G346,0)</f>
        <v>0</v>
      </c>
      <c r="P346" s="31"/>
      <c r="Q346" s="31"/>
      <c r="R346" s="32">
        <v>42217</v>
      </c>
      <c r="S346" s="32">
        <v>42308</v>
      </c>
      <c r="T346" s="33"/>
      <c r="U346" s="25" t="s">
        <v>26</v>
      </c>
      <c r="V346" s="25"/>
      <c r="W346" s="25" t="s">
        <v>19</v>
      </c>
      <c r="X346" s="25" t="s">
        <v>71</v>
      </c>
      <c r="Y346" s="10"/>
      <c r="Z346" s="11"/>
      <c r="AA346" s="11"/>
      <c r="AB346" s="11">
        <v>42208</v>
      </c>
      <c r="AC346" s="12"/>
    </row>
    <row r="347" spans="1:29" x14ac:dyDescent="0.25">
      <c r="A347" s="13">
        <v>42208</v>
      </c>
      <c r="B347" s="14" t="s">
        <v>71</v>
      </c>
      <c r="C347" s="25" t="s">
        <v>602</v>
      </c>
      <c r="D347" s="25" t="s">
        <v>15</v>
      </c>
      <c r="E347" s="25" t="s">
        <v>16</v>
      </c>
      <c r="F347" s="27" t="s">
        <v>23</v>
      </c>
      <c r="G347" s="28">
        <v>1</v>
      </c>
      <c r="H347" s="39" t="s">
        <v>575</v>
      </c>
      <c r="I347" s="34" t="s">
        <v>72</v>
      </c>
      <c r="J347" s="29"/>
      <c r="K347" s="30"/>
      <c r="L347" s="30">
        <v>28.6</v>
      </c>
      <c r="M347" s="30">
        <v>11.8</v>
      </c>
      <c r="N347" s="23">
        <f t="shared" si="36"/>
        <v>40.400000000000006</v>
      </c>
      <c r="O347" s="24">
        <f t="shared" si="55"/>
        <v>0</v>
      </c>
      <c r="P347" s="31">
        <v>0</v>
      </c>
      <c r="Q347" s="31"/>
      <c r="R347" s="32">
        <v>42005</v>
      </c>
      <c r="S347" s="32">
        <v>42005</v>
      </c>
      <c r="T347" s="33"/>
      <c r="U347" s="25" t="s">
        <v>26</v>
      </c>
      <c r="V347" s="25"/>
      <c r="W347" s="25" t="s">
        <v>19</v>
      </c>
      <c r="X347" s="25" t="s">
        <v>71</v>
      </c>
      <c r="Y347" s="10"/>
      <c r="Z347" s="11">
        <v>42111</v>
      </c>
      <c r="AA347" s="11"/>
      <c r="AB347" s="11">
        <v>42114</v>
      </c>
      <c r="AC347" s="12"/>
    </row>
    <row r="348" spans="1:29" x14ac:dyDescent="0.25">
      <c r="A348" s="13">
        <v>42208</v>
      </c>
      <c r="B348" s="14" t="s">
        <v>71</v>
      </c>
      <c r="C348" s="25" t="s">
        <v>604</v>
      </c>
      <c r="D348" s="25" t="s">
        <v>15</v>
      </c>
      <c r="E348" s="25" t="s">
        <v>16</v>
      </c>
      <c r="F348" s="27" t="s">
        <v>23</v>
      </c>
      <c r="G348" s="28">
        <v>1</v>
      </c>
      <c r="H348" s="39" t="s">
        <v>575</v>
      </c>
      <c r="I348" s="34" t="s">
        <v>72</v>
      </c>
      <c r="J348" s="29"/>
      <c r="K348" s="30"/>
      <c r="L348" s="30">
        <v>23</v>
      </c>
      <c r="M348" s="30">
        <v>9</v>
      </c>
      <c r="N348" s="23">
        <f t="shared" si="36"/>
        <v>32</v>
      </c>
      <c r="O348" s="24">
        <f t="shared" ref="O348:O353" si="56">IF(F348&lt;"5",G348*J348,0)</f>
        <v>0</v>
      </c>
      <c r="P348" s="31">
        <v>0</v>
      </c>
      <c r="Q348" s="31"/>
      <c r="R348" s="32">
        <v>42036</v>
      </c>
      <c r="S348" s="32" t="s">
        <v>372</v>
      </c>
      <c r="T348" s="33"/>
      <c r="U348" s="25" t="s">
        <v>26</v>
      </c>
      <c r="V348" s="25"/>
      <c r="W348" s="25" t="s">
        <v>19</v>
      </c>
      <c r="X348" s="25" t="s">
        <v>71</v>
      </c>
      <c r="Y348" s="10"/>
      <c r="Z348" s="11"/>
      <c r="AA348" s="11"/>
      <c r="AB348" s="11">
        <v>42041</v>
      </c>
      <c r="AC348" s="12"/>
    </row>
    <row r="349" spans="1:29" x14ac:dyDescent="0.25">
      <c r="A349" s="13">
        <v>42208</v>
      </c>
      <c r="B349" s="14" t="s">
        <v>71</v>
      </c>
      <c r="C349" s="25" t="s">
        <v>236</v>
      </c>
      <c r="D349" s="25" t="s">
        <v>15</v>
      </c>
      <c r="E349" s="25" t="s">
        <v>16</v>
      </c>
      <c r="F349" s="27" t="s">
        <v>23</v>
      </c>
      <c r="G349" s="28">
        <v>1</v>
      </c>
      <c r="H349" s="39" t="s">
        <v>576</v>
      </c>
      <c r="I349" s="34" t="s">
        <v>237</v>
      </c>
      <c r="J349" s="29"/>
      <c r="K349" s="30"/>
      <c r="L349" s="30">
        <v>13</v>
      </c>
      <c r="M349" s="30">
        <v>3.6</v>
      </c>
      <c r="N349" s="23">
        <f t="shared" si="36"/>
        <v>16.600000000000001</v>
      </c>
      <c r="O349" s="24">
        <f t="shared" si="56"/>
        <v>0</v>
      </c>
      <c r="P349" s="31">
        <v>0</v>
      </c>
      <c r="Q349" s="31"/>
      <c r="R349" s="32">
        <v>42005</v>
      </c>
      <c r="S349" s="32">
        <v>42035</v>
      </c>
      <c r="T349" s="33" t="s">
        <v>397</v>
      </c>
      <c r="U349" s="25" t="s">
        <v>18</v>
      </c>
      <c r="V349" s="25"/>
      <c r="W349" s="25" t="s">
        <v>19</v>
      </c>
      <c r="X349" s="25" t="s">
        <v>71</v>
      </c>
      <c r="Y349" s="10"/>
      <c r="Z349" s="11"/>
      <c r="AA349" s="11"/>
      <c r="AB349" s="11">
        <v>42016</v>
      </c>
      <c r="AC349" s="12"/>
    </row>
    <row r="350" spans="1:29" x14ac:dyDescent="0.25">
      <c r="A350" s="13">
        <v>42212</v>
      </c>
      <c r="B350" s="14" t="s">
        <v>71</v>
      </c>
      <c r="C350" s="25" t="s">
        <v>120</v>
      </c>
      <c r="D350" s="25" t="s">
        <v>15</v>
      </c>
      <c r="E350" s="25" t="s">
        <v>17</v>
      </c>
      <c r="F350" s="27" t="s">
        <v>23</v>
      </c>
      <c r="G350" s="28">
        <v>1</v>
      </c>
      <c r="H350" s="39" t="s">
        <v>575</v>
      </c>
      <c r="I350" s="34" t="s">
        <v>72</v>
      </c>
      <c r="J350" s="29"/>
      <c r="K350" s="30"/>
      <c r="L350" s="30">
        <v>9</v>
      </c>
      <c r="M350" s="30">
        <v>4</v>
      </c>
      <c r="N350" s="23">
        <f t="shared" si="36"/>
        <v>13</v>
      </c>
      <c r="O350" s="24">
        <f t="shared" si="56"/>
        <v>0</v>
      </c>
      <c r="P350" s="31">
        <v>13</v>
      </c>
      <c r="Q350" s="31"/>
      <c r="R350" s="32">
        <v>41974</v>
      </c>
      <c r="S350" s="32">
        <v>42064</v>
      </c>
      <c r="T350" s="33" t="s">
        <v>306</v>
      </c>
      <c r="U350" s="25" t="s">
        <v>21</v>
      </c>
      <c r="V350" s="25"/>
      <c r="W350" s="25" t="s">
        <v>19</v>
      </c>
      <c r="X350" s="25" t="s">
        <v>71</v>
      </c>
      <c r="Y350" s="10"/>
      <c r="Z350" s="11"/>
      <c r="AA350" s="11"/>
      <c r="AB350" s="11">
        <v>41983</v>
      </c>
      <c r="AC350" s="12"/>
    </row>
    <row r="351" spans="1:29" x14ac:dyDescent="0.25">
      <c r="A351" s="13">
        <v>42208</v>
      </c>
      <c r="B351" s="14" t="s">
        <v>71</v>
      </c>
      <c r="C351" s="25" t="s">
        <v>307</v>
      </c>
      <c r="D351" s="25" t="s">
        <v>15</v>
      </c>
      <c r="E351" s="25" t="s">
        <v>16</v>
      </c>
      <c r="F351" s="27" t="s">
        <v>23</v>
      </c>
      <c r="G351" s="28">
        <v>1</v>
      </c>
      <c r="H351" s="39" t="s">
        <v>576</v>
      </c>
      <c r="I351" s="34" t="s">
        <v>237</v>
      </c>
      <c r="J351" s="29"/>
      <c r="K351" s="30"/>
      <c r="L351" s="30"/>
      <c r="M351" s="30"/>
      <c r="N351" s="23">
        <f t="shared" si="36"/>
        <v>0</v>
      </c>
      <c r="O351" s="24">
        <f t="shared" si="56"/>
        <v>0</v>
      </c>
      <c r="P351" s="31">
        <v>0</v>
      </c>
      <c r="Q351" s="31"/>
      <c r="R351" s="32">
        <v>42005</v>
      </c>
      <c r="S351" s="32">
        <v>42369</v>
      </c>
      <c r="T351" s="33" t="s">
        <v>238</v>
      </c>
      <c r="U351" s="25" t="s">
        <v>26</v>
      </c>
      <c r="V351" s="25"/>
      <c r="W351" s="25" t="s">
        <v>19</v>
      </c>
      <c r="X351" s="25" t="s">
        <v>71</v>
      </c>
      <c r="Y351" s="10"/>
      <c r="Z351" s="11"/>
      <c r="AA351" s="11"/>
      <c r="AB351" s="11">
        <v>41974</v>
      </c>
      <c r="AC351" s="12"/>
    </row>
    <row r="352" spans="1:29" x14ac:dyDescent="0.25">
      <c r="A352" s="13">
        <v>42115</v>
      </c>
      <c r="B352" s="14" t="s">
        <v>71</v>
      </c>
      <c r="C352" s="25" t="s">
        <v>276</v>
      </c>
      <c r="D352" s="25" t="s">
        <v>15</v>
      </c>
      <c r="E352" s="25" t="s">
        <v>17</v>
      </c>
      <c r="F352" s="27" t="s">
        <v>577</v>
      </c>
      <c r="G352" s="28">
        <v>0</v>
      </c>
      <c r="H352" s="39"/>
      <c r="I352" s="34"/>
      <c r="J352" s="29">
        <v>24.5</v>
      </c>
      <c r="K352" s="30"/>
      <c r="L352" s="30"/>
      <c r="M352" s="30"/>
      <c r="N352" s="23">
        <f t="shared" si="36"/>
        <v>24.5</v>
      </c>
      <c r="O352" s="24">
        <f t="shared" si="56"/>
        <v>0</v>
      </c>
      <c r="P352" s="31">
        <v>0</v>
      </c>
      <c r="Q352" s="31"/>
      <c r="R352" s="32">
        <v>42064</v>
      </c>
      <c r="S352" s="32">
        <v>42064</v>
      </c>
      <c r="T352" s="33"/>
      <c r="U352" s="25" t="s">
        <v>21</v>
      </c>
      <c r="V352" s="25"/>
      <c r="W352" s="25" t="s">
        <v>19</v>
      </c>
      <c r="X352" s="25" t="s">
        <v>71</v>
      </c>
      <c r="Y352" s="10"/>
      <c r="Z352" s="11"/>
      <c r="AA352" s="11">
        <v>42036</v>
      </c>
      <c r="AB352" s="11"/>
      <c r="AC352" s="12">
        <v>42051</v>
      </c>
    </row>
    <row r="353" spans="1:29" x14ac:dyDescent="0.25">
      <c r="A353" s="13">
        <v>42208</v>
      </c>
      <c r="B353" s="14" t="s">
        <v>71</v>
      </c>
      <c r="C353" s="25" t="s">
        <v>138</v>
      </c>
      <c r="D353" s="25" t="s">
        <v>15</v>
      </c>
      <c r="E353" s="25" t="s">
        <v>139</v>
      </c>
      <c r="F353" s="27" t="s">
        <v>46</v>
      </c>
      <c r="G353" s="28">
        <v>0.2</v>
      </c>
      <c r="H353" s="39" t="s">
        <v>584</v>
      </c>
      <c r="I353" s="34"/>
      <c r="J353" s="29">
        <v>100</v>
      </c>
      <c r="K353" s="30"/>
      <c r="L353" s="30"/>
      <c r="M353" s="30"/>
      <c r="N353" s="23">
        <f t="shared" si="36"/>
        <v>100</v>
      </c>
      <c r="O353" s="24">
        <f t="shared" si="56"/>
        <v>20</v>
      </c>
      <c r="P353" s="31">
        <v>0</v>
      </c>
      <c r="Q353" s="31"/>
      <c r="R353" s="32">
        <v>42005</v>
      </c>
      <c r="S353" s="32">
        <v>42369</v>
      </c>
      <c r="T353" s="33"/>
      <c r="U353" s="25" t="s">
        <v>26</v>
      </c>
      <c r="V353" s="25"/>
      <c r="W353" s="25" t="s">
        <v>19</v>
      </c>
      <c r="X353" s="25" t="s">
        <v>71</v>
      </c>
      <c r="Y353" s="10">
        <v>41964</v>
      </c>
      <c r="Z353" s="11"/>
      <c r="AA353" s="11"/>
      <c r="AB353" s="11"/>
      <c r="AC353" s="12"/>
    </row>
    <row r="354" spans="1:29" x14ac:dyDescent="0.25">
      <c r="A354" s="13">
        <v>42208</v>
      </c>
      <c r="B354" s="14" t="s">
        <v>81</v>
      </c>
      <c r="C354" s="25" t="s">
        <v>405</v>
      </c>
      <c r="D354" s="25" t="s">
        <v>15</v>
      </c>
      <c r="E354" s="25" t="s">
        <v>16</v>
      </c>
      <c r="F354" s="27" t="s">
        <v>577</v>
      </c>
      <c r="G354" s="28">
        <v>0</v>
      </c>
      <c r="H354" s="39" t="s">
        <v>576</v>
      </c>
      <c r="I354" s="34"/>
      <c r="J354" s="29">
        <v>189</v>
      </c>
      <c r="K354" s="30"/>
      <c r="L354" s="30"/>
      <c r="M354" s="30"/>
      <c r="N354" s="23">
        <f t="shared" si="36"/>
        <v>189</v>
      </c>
      <c r="O354" s="24">
        <f>IF(F354&lt;"5",J354*G354,0)</f>
        <v>0</v>
      </c>
      <c r="P354" s="31">
        <v>0</v>
      </c>
      <c r="Q354" s="31"/>
      <c r="R354" s="32">
        <v>42005</v>
      </c>
      <c r="S354" s="32">
        <v>42005</v>
      </c>
      <c r="T354" s="33"/>
      <c r="U354" s="25" t="s">
        <v>18</v>
      </c>
      <c r="V354" s="25"/>
      <c r="W354" s="25" t="s">
        <v>19</v>
      </c>
      <c r="X354" s="25" t="s">
        <v>81</v>
      </c>
      <c r="Y354" s="10"/>
      <c r="Z354" s="11">
        <v>42079</v>
      </c>
      <c r="AA354" s="11">
        <v>42101</v>
      </c>
      <c r="AB354" s="11"/>
      <c r="AC354" s="12">
        <v>42137</v>
      </c>
    </row>
    <row r="355" spans="1:29" x14ac:dyDescent="0.25">
      <c r="A355" s="13">
        <v>42208</v>
      </c>
      <c r="B355" s="14" t="s">
        <v>81</v>
      </c>
      <c r="C355" s="25" t="s">
        <v>151</v>
      </c>
      <c r="D355" s="25" t="s">
        <v>15</v>
      </c>
      <c r="E355" s="25" t="s">
        <v>22</v>
      </c>
      <c r="F355" s="27" t="s">
        <v>24</v>
      </c>
      <c r="G355" s="28">
        <v>0</v>
      </c>
      <c r="H355" s="39"/>
      <c r="I355" s="34"/>
      <c r="J355" s="29"/>
      <c r="K355" s="30"/>
      <c r="L355" s="30"/>
      <c r="M355" s="30"/>
      <c r="N355" s="23">
        <f t="shared" si="36"/>
        <v>0</v>
      </c>
      <c r="O355" s="24">
        <f t="shared" ref="O355:O360" si="57">IF(F355&lt;"5",G355*J355,0)</f>
        <v>0</v>
      </c>
      <c r="P355" s="31">
        <v>40</v>
      </c>
      <c r="Q355" s="31"/>
      <c r="R355" s="32">
        <v>41890</v>
      </c>
      <c r="S355" s="32">
        <v>41943</v>
      </c>
      <c r="T355" s="33"/>
      <c r="U355" s="25" t="s">
        <v>18</v>
      </c>
      <c r="V355" s="25"/>
      <c r="W355" s="25" t="s">
        <v>54</v>
      </c>
      <c r="X355" s="25" t="s">
        <v>81</v>
      </c>
      <c r="Y355" s="10"/>
      <c r="Z355" s="11">
        <v>41894</v>
      </c>
      <c r="AA355" s="11"/>
      <c r="AB355" s="11"/>
      <c r="AC355" s="12"/>
    </row>
    <row r="356" spans="1:29" x14ac:dyDescent="0.25">
      <c r="A356" s="13">
        <v>42208</v>
      </c>
      <c r="B356" s="14" t="s">
        <v>81</v>
      </c>
      <c r="C356" s="25" t="s">
        <v>156</v>
      </c>
      <c r="D356" s="25" t="s">
        <v>25</v>
      </c>
      <c r="E356" s="25" t="s">
        <v>44</v>
      </c>
      <c r="F356" s="27" t="s">
        <v>24</v>
      </c>
      <c r="G356" s="28">
        <v>0</v>
      </c>
      <c r="H356" s="39"/>
      <c r="I356" s="34"/>
      <c r="J356" s="29"/>
      <c r="K356" s="30"/>
      <c r="L356" s="30"/>
      <c r="M356" s="30"/>
      <c r="N356" s="23">
        <f t="shared" si="36"/>
        <v>0</v>
      </c>
      <c r="O356" s="24">
        <f t="shared" si="57"/>
        <v>0</v>
      </c>
      <c r="P356" s="31">
        <v>64</v>
      </c>
      <c r="Q356" s="31"/>
      <c r="R356" s="32">
        <v>41913</v>
      </c>
      <c r="S356" s="32">
        <v>42004</v>
      </c>
      <c r="T356" s="33"/>
      <c r="U356" s="25" t="s">
        <v>18</v>
      </c>
      <c r="V356" s="25"/>
      <c r="W356" s="25" t="s">
        <v>19</v>
      </c>
      <c r="X356" s="25" t="s">
        <v>81</v>
      </c>
      <c r="Y356" s="10"/>
      <c r="Z356" s="11"/>
      <c r="AA356" s="11">
        <v>41892</v>
      </c>
      <c r="AB356" s="11"/>
      <c r="AC356" s="12"/>
    </row>
    <row r="357" spans="1:29" x14ac:dyDescent="0.25">
      <c r="A357" s="13">
        <v>42208</v>
      </c>
      <c r="B357" s="14" t="s">
        <v>73</v>
      </c>
      <c r="C357" s="25" t="s">
        <v>373</v>
      </c>
      <c r="D357" s="25" t="s">
        <v>15</v>
      </c>
      <c r="E357" s="25" t="s">
        <v>241</v>
      </c>
      <c r="F357" s="27" t="s">
        <v>23</v>
      </c>
      <c r="G357" s="28">
        <v>1</v>
      </c>
      <c r="H357" s="39" t="s">
        <v>584</v>
      </c>
      <c r="I357" s="34" t="s">
        <v>374</v>
      </c>
      <c r="J357" s="29">
        <v>3</v>
      </c>
      <c r="K357" s="30"/>
      <c r="L357" s="30"/>
      <c r="M357" s="30"/>
      <c r="N357" s="23">
        <f t="shared" si="36"/>
        <v>3</v>
      </c>
      <c r="O357" s="24">
        <f t="shared" si="57"/>
        <v>3</v>
      </c>
      <c r="P357" s="31">
        <v>12</v>
      </c>
      <c r="Q357" s="31"/>
      <c r="R357" s="32">
        <v>41974</v>
      </c>
      <c r="S357" s="32">
        <v>42063</v>
      </c>
      <c r="T357" s="33"/>
      <c r="U357" s="25" t="s">
        <v>26</v>
      </c>
      <c r="V357" s="25"/>
      <c r="W357" s="25" t="s">
        <v>19</v>
      </c>
      <c r="X357" s="25" t="s">
        <v>73</v>
      </c>
      <c r="Y357" s="10"/>
      <c r="Z357" s="11"/>
      <c r="AA357" s="11"/>
      <c r="AB357" s="11">
        <v>42052</v>
      </c>
      <c r="AC357" s="12"/>
    </row>
    <row r="358" spans="1:29" x14ac:dyDescent="0.25">
      <c r="A358" s="13">
        <v>42208</v>
      </c>
      <c r="B358" s="14" t="s">
        <v>73</v>
      </c>
      <c r="C358" s="25" t="s">
        <v>240</v>
      </c>
      <c r="D358" s="25" t="s">
        <v>15</v>
      </c>
      <c r="E358" s="25" t="s">
        <v>241</v>
      </c>
      <c r="F358" s="27" t="s">
        <v>24</v>
      </c>
      <c r="G358" s="28">
        <v>0</v>
      </c>
      <c r="H358" s="39" t="s">
        <v>584</v>
      </c>
      <c r="I358" s="34"/>
      <c r="J358" s="29">
        <v>3</v>
      </c>
      <c r="K358" s="30"/>
      <c r="L358" s="30"/>
      <c r="M358" s="30"/>
      <c r="N358" s="23">
        <f t="shared" si="36"/>
        <v>3</v>
      </c>
      <c r="O358" s="24">
        <f t="shared" si="57"/>
        <v>0</v>
      </c>
      <c r="P358" s="31"/>
      <c r="Q358" s="31"/>
      <c r="R358" s="32">
        <v>42005</v>
      </c>
      <c r="S358" s="32">
        <v>42063</v>
      </c>
      <c r="T358" s="33"/>
      <c r="U358" s="25" t="s">
        <v>26</v>
      </c>
      <c r="V358" s="25"/>
      <c r="W358" s="25" t="s">
        <v>19</v>
      </c>
      <c r="X358" s="25" t="s">
        <v>73</v>
      </c>
      <c r="Y358" s="10">
        <v>42013</v>
      </c>
      <c r="Z358" s="11">
        <v>42017</v>
      </c>
      <c r="AA358" s="11"/>
      <c r="AB358" s="11"/>
      <c r="AC358" s="12">
        <v>42101</v>
      </c>
    </row>
    <row r="359" spans="1:29" x14ac:dyDescent="0.25">
      <c r="A359" s="13">
        <v>42208</v>
      </c>
      <c r="B359" s="14" t="s">
        <v>73</v>
      </c>
      <c r="C359" s="25" t="s">
        <v>165</v>
      </c>
      <c r="D359" s="25" t="s">
        <v>15</v>
      </c>
      <c r="E359" s="25" t="s">
        <v>158</v>
      </c>
      <c r="F359" s="27" t="s">
        <v>24</v>
      </c>
      <c r="G359" s="28">
        <v>0</v>
      </c>
      <c r="H359" s="39" t="s">
        <v>584</v>
      </c>
      <c r="I359" s="34"/>
      <c r="J359" s="29"/>
      <c r="K359" s="30"/>
      <c r="L359" s="30"/>
      <c r="M359" s="30"/>
      <c r="N359" s="23">
        <f t="shared" si="36"/>
        <v>0</v>
      </c>
      <c r="O359" s="24">
        <f t="shared" si="57"/>
        <v>0</v>
      </c>
      <c r="P359" s="31">
        <v>50</v>
      </c>
      <c r="Q359" s="31"/>
      <c r="R359" s="32">
        <v>41913</v>
      </c>
      <c r="S359" s="32">
        <v>42004</v>
      </c>
      <c r="T359" s="33"/>
      <c r="U359" s="25" t="s">
        <v>18</v>
      </c>
      <c r="V359" s="25"/>
      <c r="W359" s="25" t="s">
        <v>19</v>
      </c>
      <c r="X359" s="25" t="s">
        <v>73</v>
      </c>
      <c r="Y359" s="10"/>
      <c r="Z359" s="11">
        <v>41766</v>
      </c>
      <c r="AA359" s="11">
        <v>41876</v>
      </c>
      <c r="AB359" s="11"/>
      <c r="AC359" s="12">
        <v>42174</v>
      </c>
    </row>
    <row r="360" spans="1:29" x14ac:dyDescent="0.25">
      <c r="A360" s="13">
        <v>42212</v>
      </c>
      <c r="B360" s="14" t="s">
        <v>527</v>
      </c>
      <c r="C360" s="25" t="s">
        <v>528</v>
      </c>
      <c r="D360" s="25" t="s">
        <v>15</v>
      </c>
      <c r="E360" s="25" t="s">
        <v>291</v>
      </c>
      <c r="F360" s="27" t="s">
        <v>23</v>
      </c>
      <c r="G360" s="28">
        <v>1</v>
      </c>
      <c r="H360" s="39" t="s">
        <v>576</v>
      </c>
      <c r="I360" s="34" t="s">
        <v>605</v>
      </c>
      <c r="J360" s="29">
        <v>3.3</v>
      </c>
      <c r="K360" s="30"/>
      <c r="L360" s="30"/>
      <c r="M360" s="30"/>
      <c r="N360" s="23">
        <f t="shared" si="36"/>
        <v>3.3</v>
      </c>
      <c r="O360" s="24">
        <f t="shared" si="57"/>
        <v>3.3</v>
      </c>
      <c r="P360" s="31">
        <v>0</v>
      </c>
      <c r="Q360" s="31"/>
      <c r="R360" s="32">
        <v>42156</v>
      </c>
      <c r="S360" s="32">
        <v>42185</v>
      </c>
      <c r="T360" s="33"/>
      <c r="U360" s="25" t="s">
        <v>21</v>
      </c>
      <c r="V360" s="25"/>
      <c r="W360" s="25" t="s">
        <v>19</v>
      </c>
      <c r="X360" s="25" t="s">
        <v>527</v>
      </c>
      <c r="Y360" s="10">
        <v>42153</v>
      </c>
      <c r="Z360" s="11">
        <v>42156</v>
      </c>
      <c r="AA360" s="11">
        <v>42156</v>
      </c>
      <c r="AB360" s="11">
        <v>41839</v>
      </c>
      <c r="AC360" s="12"/>
    </row>
  </sheetData>
  <conditionalFormatting sqref="M8">
    <cfRule type="containsText" dxfId="43" priority="5" operator="containsText" text="Non">
      <formula>NOT(ISERROR(SEARCH(("Non"),(M8))))</formula>
    </cfRule>
  </conditionalFormatting>
  <conditionalFormatting sqref="M2:M360">
    <cfRule type="containsText" dxfId="42" priority="6" operator="containsText" text="Non">
      <formula>NOT(ISERROR(SEARCH(("Non"),(M2))))</formula>
    </cfRule>
  </conditionalFormatting>
  <conditionalFormatting sqref="M31:M39">
    <cfRule type="containsText" dxfId="41" priority="7" operator="containsText" text="Non">
      <formula>NOT(ISERROR(SEARCH(("Non"),(M31))))</formula>
    </cfRule>
  </conditionalFormatting>
  <conditionalFormatting sqref="M41:M51">
    <cfRule type="containsText" dxfId="40" priority="8" operator="containsText" text="Non">
      <formula>NOT(ISERROR(SEARCH(("Non"),(M41))))</formula>
    </cfRule>
  </conditionalFormatting>
  <conditionalFormatting sqref="M54:M82">
    <cfRule type="containsText" dxfId="39" priority="9" operator="containsText" text="Non">
      <formula>NOT(ISERROR(SEARCH(("Non"),(M54))))</formula>
    </cfRule>
  </conditionalFormatting>
  <conditionalFormatting sqref="M87:M90">
    <cfRule type="containsText" dxfId="38" priority="10" operator="containsText" text="Non">
      <formula>NOT(ISERROR(SEARCH(("Non"),(M87))))</formula>
    </cfRule>
  </conditionalFormatting>
  <conditionalFormatting sqref="M93:M94">
    <cfRule type="containsText" dxfId="37" priority="11" operator="containsText" text="Non">
      <formula>NOT(ISERROR(SEARCH(("Non"),(M93))))</formula>
    </cfRule>
  </conditionalFormatting>
  <conditionalFormatting sqref="M96:M98">
    <cfRule type="containsText" dxfId="36" priority="12" operator="containsText" text="Non">
      <formula>NOT(ISERROR(SEARCH(("Non"),(M96))))</formula>
    </cfRule>
  </conditionalFormatting>
  <conditionalFormatting sqref="M105:M112 M345:M346">
    <cfRule type="containsText" dxfId="35" priority="13" operator="containsText" text="Non">
      <formula>NOT(ISERROR(SEARCH(("Non"),(M105))))</formula>
    </cfRule>
  </conditionalFormatting>
  <conditionalFormatting sqref="M116:M132">
    <cfRule type="containsText" dxfId="34" priority="14" operator="containsText" text="Non">
      <formula>NOT(ISERROR(SEARCH(("Non"),(M116))))</formula>
    </cfRule>
  </conditionalFormatting>
  <conditionalFormatting sqref="M148:M152 M343:M345">
    <cfRule type="containsText" dxfId="33" priority="15" operator="containsText" text="Non">
      <formula>NOT(ISERROR(SEARCH(("Non"),(M148))))</formula>
    </cfRule>
  </conditionalFormatting>
  <conditionalFormatting sqref="M158:M165 M167:M177">
    <cfRule type="containsText" dxfId="32" priority="16" operator="containsText" text="Non">
      <formula>NOT(ISERROR(SEARCH(("Non"),(M158))))</formula>
    </cfRule>
  </conditionalFormatting>
  <conditionalFormatting sqref="M182:M184">
    <cfRule type="containsText" dxfId="31" priority="17" operator="containsText" text="Non">
      <formula>NOT(ISERROR(SEARCH(("Non"),(M182))))</formula>
    </cfRule>
  </conditionalFormatting>
  <conditionalFormatting sqref="M186:M214 M217:M219">
    <cfRule type="containsText" dxfId="30" priority="18" operator="containsText" text="Non">
      <formula>NOT(ISERROR(SEARCH(("Non"),(M186))))</formula>
    </cfRule>
  </conditionalFormatting>
  <conditionalFormatting sqref="M37 M228:M229 M231:M360">
    <cfRule type="containsText" dxfId="29" priority="19" operator="containsText" text="Non">
      <formula>NOT(ISERROR(SEARCH(("Non"),(M37))))</formula>
    </cfRule>
  </conditionalFormatting>
  <conditionalFormatting sqref="M231">
    <cfRule type="containsText" dxfId="28" priority="20" operator="containsText" text="Non">
      <formula>NOT(ISERROR(SEARCH(("Non"),(M231))))</formula>
    </cfRule>
  </conditionalFormatting>
  <conditionalFormatting sqref="E157 E352:E354 G354 F355:F360">
    <cfRule type="cellIs" dxfId="27" priority="1" operator="equal">
      <formula>0</formula>
    </cfRule>
  </conditionalFormatting>
  <conditionalFormatting sqref="E157 E352:E354 G354 F355:F360">
    <cfRule type="cellIs" dxfId="26" priority="2" operator="equal">
      <formula>0</formula>
    </cfRule>
  </conditionalFormatting>
  <conditionalFormatting sqref="M216 M219:M222 M224:M226 M233:M249">
    <cfRule type="containsText" dxfId="25" priority="21" operator="containsText" text="Non">
      <formula>NOT(ISERROR(SEARCH(("Non"),(M216))))</formula>
    </cfRule>
  </conditionalFormatting>
  <conditionalFormatting sqref="M157 M245:M253 M322:M330 M332:M333 M355:M360">
    <cfRule type="containsText" dxfId="24" priority="22" operator="containsText" text="Non">
      <formula>NOT(ISERROR(SEARCH(("Non"),(M157))))</formula>
    </cfRule>
  </conditionalFormatting>
  <conditionalFormatting sqref="M37 M255:M262 M298">
    <cfRule type="containsText" dxfId="23" priority="23" operator="containsText" text="Non">
      <formula>NOT(ISERROR(SEARCH(("Non"),(M37))))</formula>
    </cfRule>
  </conditionalFormatting>
  <conditionalFormatting sqref="O1:O360">
    <cfRule type="cellIs" dxfId="20" priority="3" operator="equal">
      <formula>0</formula>
    </cfRule>
  </conditionalFormatting>
  <conditionalFormatting sqref="M2:M6">
    <cfRule type="containsText" dxfId="19" priority="4" operator="containsText" text="Non">
      <formula>NOT(ISERROR(SEARCH(("Non"),(M2))))</formula>
    </cfRule>
  </conditionalFormatting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>
          <x14:formula1>
            <xm:f>'[2]#REF'!#REF!</xm:f>
          </x14:formula1>
          <xm:sqref>V2:V23 V40 V44 V51 V54:V58 V68 V74 V79 V81 V83 V85 V92 V105 V114:V117 V124:V125 V131 V133 V141:V142 V145 V147:V149 V151 V153 V157 V160 V164 V166:V177 V183 V194 V198 V200:V205 V207 V228 V233 V245 V255 V267:V268 V270 V274 V279:V280 V285:V288 V290 V295 V300:V302 V308 V310 V312 V320:V324 V327:V329 V339 V342:V343 V346:V347 V354</xm:sqref>
        </x14:dataValidation>
        <x14:dataValidation type="list" allowBlank="1" showErrorMessage="1">
          <x14:formula1>
            <xm:f>[3]Paramètres!#REF!</xm:f>
          </x14:formula1>
          <xm:sqref>F2:F332 F338:F340 F342:F343 F345:F351 F354:F360 U2:U35 U37:U45 U47:U118 U122:U138 U139:V139 U140:U142 U144:U220 U221:V221 U222:U224 U226:U234 U236:U249 U250:V251 U252 U254:U268 U269:V269 U270:U312 U313:V313 U314:U318 U319:V319 U320:U330 U334:U335 U338:U339 U342:U343 U345:U347 U352 U354 U357:U360 D2:D360 W2:W81 W83:W118 W122:W141 W144:W252 W254:W279 W281:W330 W354 W357:W360</xm:sqref>
        </x14:dataValidation>
        <x14:dataValidation type="list" allowBlank="1">
          <x14:formula1>
            <xm:f>[3]Paramètres!#REF!</xm:f>
          </x14:formula1>
          <xm:sqref>G2:G252 G254:G315 G318:G324 G327:G330 G333 G335:G339 G341:G343 G345:G347 G352 G354:G357 G360 V24:V35 V37:V39 V41:V43 V45 V47:V50 V52:V53 V59:V67 V69:V73 V75:V78 V80 V82 V84 V86:V91 V93:V104 V106:V113 V118 V122:V123 V126:V130 V132 V134:V138 V140 V144 V146 V150 V152 V154:V156 V158:V159 V161:V163 V165 V178:V182 V184:V193 V195:V197 V199 V206 V208:V220 V222:V224 U225:V225 V226:V227 V229:V232 V234 U235:V235 V236:V244 V246:V249 V252 V254 V256:V266 V271:V273 V275:V278 V281:V284 V289 V291:V294 V296:V299 V303:V307 V309 V311 V314:V318 V330 V360 H2:H360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Dell</cp:lastModifiedBy>
  <dcterms:created xsi:type="dcterms:W3CDTF">2016-09-16T10:41:39Z</dcterms:created>
  <dcterms:modified xsi:type="dcterms:W3CDTF">2016-12-01T17:07:35Z</dcterms:modified>
</cp:coreProperties>
</file>