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lio\OneDrive\Bureau\École\Programmation\Outils et gestion\Remise-C13\"/>
    </mc:Choice>
  </mc:AlternateContent>
  <xr:revisionPtr revIDLastSave="0" documentId="13_ncr:1_{B9D77DB6-3C87-4D5D-B965-78E20EE6ED29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Fonctions mathématiques" sheetId="1" r:id="rId1"/>
    <sheet name="Fonctions mathématiques ( moi )" sheetId="5" r:id="rId2"/>
    <sheet name="Fonctions trigonométriques" sheetId="2" r:id="rId3"/>
    <sheet name="Fonctions trigonométriques(moi)" sheetId="6" r:id="rId4"/>
    <sheet name="Objectif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6" l="1"/>
  <c r="P17" i="6"/>
  <c r="P16" i="6"/>
  <c r="O16" i="6"/>
  <c r="N16" i="6"/>
  <c r="P24" i="5"/>
  <c r="M18" i="6"/>
  <c r="M16" i="6"/>
  <c r="L32" i="6"/>
  <c r="L33" i="6"/>
  <c r="L34" i="6"/>
  <c r="L35" i="6"/>
  <c r="L36" i="6"/>
  <c r="L37" i="6"/>
  <c r="L38" i="6"/>
  <c r="L39" i="6"/>
  <c r="L40" i="6"/>
  <c r="L41" i="6"/>
  <c r="L42" i="6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8" i="6"/>
  <c r="L19" i="6"/>
  <c r="L20" i="6"/>
  <c r="L21" i="6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17" i="6"/>
  <c r="P22" i="5"/>
  <c r="N23" i="5"/>
  <c r="N22" i="5"/>
  <c r="M23" i="5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K21" i="1"/>
  <c r="M19" i="6" l="1"/>
  <c r="P18" i="6"/>
  <c r="N18" i="6"/>
  <c r="O18" i="6"/>
  <c r="O17" i="6"/>
  <c r="N17" i="6"/>
  <c r="N24" i="5"/>
  <c r="R24" i="5" s="1"/>
  <c r="Z23" i="5"/>
  <c r="V23" i="5"/>
  <c r="X23" i="5"/>
  <c r="T23" i="5"/>
  <c r="R22" i="5"/>
  <c r="V22" i="5"/>
  <c r="Z22" i="5"/>
  <c r="T22" i="5"/>
  <c r="X22" i="5"/>
  <c r="R23" i="5"/>
  <c r="P23" i="5"/>
  <c r="I15" i="2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M20" i="6" l="1"/>
  <c r="P19" i="6"/>
  <c r="N19" i="6"/>
  <c r="O19" i="6"/>
  <c r="N25" i="5"/>
  <c r="N26" i="5" s="1"/>
  <c r="T24" i="5"/>
  <c r="Z24" i="5"/>
  <c r="V24" i="5"/>
  <c r="X24" i="5"/>
  <c r="H15" i="2"/>
  <c r="N20" i="2" s="1"/>
  <c r="P19" i="2"/>
  <c r="R19" i="2"/>
  <c r="T19" i="2"/>
  <c r="T66" i="1"/>
  <c r="P67" i="1"/>
  <c r="V66" i="1"/>
  <c r="X66" i="1"/>
  <c r="Z66" i="1"/>
  <c r="AB66" i="1"/>
  <c r="R66" i="1"/>
  <c r="AB25" i="1"/>
  <c r="M21" i="6" l="1"/>
  <c r="O20" i="6"/>
  <c r="P20" i="6"/>
  <c r="N20" i="6"/>
  <c r="R25" i="5"/>
  <c r="X26" i="5"/>
  <c r="T26" i="5"/>
  <c r="Z26" i="5"/>
  <c r="V26" i="5"/>
  <c r="P25" i="5"/>
  <c r="T25" i="5"/>
  <c r="Z25" i="5"/>
  <c r="V25" i="5"/>
  <c r="X25" i="5"/>
  <c r="P26" i="5"/>
  <c r="R26" i="5"/>
  <c r="N27" i="5"/>
  <c r="N21" i="2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P20" i="2"/>
  <c r="T20" i="2"/>
  <c r="R20" i="2"/>
  <c r="P68" i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M22" i="6" l="1"/>
  <c r="P21" i="6"/>
  <c r="O21" i="6"/>
  <c r="N21" i="6"/>
  <c r="X27" i="5"/>
  <c r="Z27" i="5"/>
  <c r="T27" i="5"/>
  <c r="V27" i="5"/>
  <c r="N28" i="5"/>
  <c r="P27" i="5"/>
  <c r="R27" i="5"/>
  <c r="P69" i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M23" i="6" l="1"/>
  <c r="P22" i="6"/>
  <c r="O22" i="6"/>
  <c r="N22" i="6"/>
  <c r="T28" i="5"/>
  <c r="X28" i="5"/>
  <c r="V28" i="5"/>
  <c r="Z28" i="5"/>
  <c r="P28" i="5"/>
  <c r="N29" i="5"/>
  <c r="R28" i="5"/>
  <c r="P70" i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M24" i="6" l="1"/>
  <c r="P23" i="6"/>
  <c r="O23" i="6"/>
  <c r="N23" i="6"/>
  <c r="V29" i="5"/>
  <c r="T29" i="5"/>
  <c r="X29" i="5"/>
  <c r="Z29" i="5"/>
  <c r="N30" i="5"/>
  <c r="P29" i="5"/>
  <c r="R29" i="5"/>
  <c r="P71" i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M25" i="6" l="1"/>
  <c r="P24" i="6"/>
  <c r="N24" i="6"/>
  <c r="O24" i="6"/>
  <c r="V30" i="5"/>
  <c r="X30" i="5"/>
  <c r="T30" i="5"/>
  <c r="Z30" i="5"/>
  <c r="P30" i="5"/>
  <c r="R30" i="5"/>
  <c r="N31" i="5"/>
  <c r="P72" i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M26" i="6" l="1"/>
  <c r="P25" i="6"/>
  <c r="N25" i="6"/>
  <c r="O25" i="6"/>
  <c r="Z31" i="5"/>
  <c r="V31" i="5"/>
  <c r="X31" i="5"/>
  <c r="T31" i="5"/>
  <c r="N32" i="5"/>
  <c r="P31" i="5"/>
  <c r="R31" i="5"/>
  <c r="P73" i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M27" i="6" l="1"/>
  <c r="P26" i="6"/>
  <c r="N26" i="6"/>
  <c r="O26" i="6"/>
  <c r="T32" i="5"/>
  <c r="Z32" i="5"/>
  <c r="V32" i="5"/>
  <c r="X32" i="5"/>
  <c r="N33" i="5"/>
  <c r="P32" i="5"/>
  <c r="R32" i="5"/>
  <c r="P74" i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M28" i="6" l="1"/>
  <c r="P27" i="6"/>
  <c r="O27" i="6"/>
  <c r="N27" i="6"/>
  <c r="T33" i="5"/>
  <c r="Z33" i="5"/>
  <c r="V33" i="5"/>
  <c r="X33" i="5"/>
  <c r="N34" i="5"/>
  <c r="P33" i="5"/>
  <c r="R33" i="5"/>
  <c r="P75" i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M29" i="6" l="1"/>
  <c r="P28" i="6"/>
  <c r="O28" i="6"/>
  <c r="N28" i="6"/>
  <c r="X34" i="5"/>
  <c r="T34" i="5"/>
  <c r="Z34" i="5"/>
  <c r="V34" i="5"/>
  <c r="P34" i="5"/>
  <c r="R34" i="5"/>
  <c r="N35" i="5"/>
  <c r="P76" i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M30" i="6" l="1"/>
  <c r="O29" i="6"/>
  <c r="N29" i="6"/>
  <c r="P29" i="6"/>
  <c r="X35" i="5"/>
  <c r="T35" i="5"/>
  <c r="Z35" i="5"/>
  <c r="V35" i="5"/>
  <c r="N36" i="5"/>
  <c r="P35" i="5"/>
  <c r="R35" i="5"/>
  <c r="P77" i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M31" i="6" l="1"/>
  <c r="O30" i="6"/>
  <c r="N30" i="6"/>
  <c r="P30" i="6"/>
  <c r="X36" i="5"/>
  <c r="T36" i="5"/>
  <c r="Z36" i="5"/>
  <c r="V36" i="5"/>
  <c r="P36" i="5"/>
  <c r="R36" i="5"/>
  <c r="N37" i="5"/>
  <c r="P78" i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M32" i="6" l="1"/>
  <c r="O31" i="6"/>
  <c r="P31" i="6"/>
  <c r="N31" i="6"/>
  <c r="V37" i="5"/>
  <c r="X37" i="5"/>
  <c r="Z37" i="5"/>
  <c r="T37" i="5"/>
  <c r="N38" i="5"/>
  <c r="P37" i="5"/>
  <c r="R37" i="5"/>
  <c r="P79" i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M33" i="6" l="1"/>
  <c r="O32" i="6"/>
  <c r="N32" i="6"/>
  <c r="P32" i="6"/>
  <c r="V38" i="5"/>
  <c r="X38" i="5"/>
  <c r="T38" i="5"/>
  <c r="Z38" i="5"/>
  <c r="P38" i="5"/>
  <c r="R38" i="5"/>
  <c r="N39" i="5"/>
  <c r="P80" i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M34" i="6" l="1"/>
  <c r="O33" i="6"/>
  <c r="N33" i="6"/>
  <c r="P33" i="6"/>
  <c r="Z39" i="5"/>
  <c r="X39" i="5"/>
  <c r="V39" i="5"/>
  <c r="T39" i="5"/>
  <c r="N40" i="5"/>
  <c r="P39" i="5"/>
  <c r="R39" i="5"/>
  <c r="P81" i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M35" i="6" l="1"/>
  <c r="P34" i="6"/>
  <c r="N34" i="6"/>
  <c r="O34" i="6"/>
  <c r="T40" i="5"/>
  <c r="Z40" i="5"/>
  <c r="V40" i="5"/>
  <c r="X40" i="5"/>
  <c r="P40" i="5"/>
  <c r="R40" i="5"/>
  <c r="N41" i="5"/>
  <c r="P82" i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M36" i="6" l="1"/>
  <c r="P35" i="6"/>
  <c r="N35" i="6"/>
  <c r="O35" i="6"/>
  <c r="T41" i="5"/>
  <c r="V41" i="5"/>
  <c r="Z41" i="5"/>
  <c r="X41" i="5"/>
  <c r="N42" i="5"/>
  <c r="P41" i="5"/>
  <c r="R41" i="5"/>
  <c r="P83" i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M37" i="6" l="1"/>
  <c r="P36" i="6"/>
  <c r="N36" i="6"/>
  <c r="O36" i="6"/>
  <c r="X42" i="5"/>
  <c r="T42" i="5"/>
  <c r="Z42" i="5"/>
  <c r="V42" i="5"/>
  <c r="P42" i="5"/>
  <c r="R42" i="5"/>
  <c r="N43" i="5"/>
  <c r="P84" i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M38" i="6" l="1"/>
  <c r="P37" i="6"/>
  <c r="N37" i="6"/>
  <c r="O37" i="6"/>
  <c r="X43" i="5"/>
  <c r="T43" i="5"/>
  <c r="Z43" i="5"/>
  <c r="V43" i="5"/>
  <c r="N44" i="5"/>
  <c r="P43" i="5"/>
  <c r="R43" i="5"/>
  <c r="P85" i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M39" i="6" l="1"/>
  <c r="P38" i="6"/>
  <c r="N38" i="6"/>
  <c r="O38" i="6"/>
  <c r="Z44" i="5"/>
  <c r="X44" i="5"/>
  <c r="T44" i="5"/>
  <c r="V44" i="5"/>
  <c r="P44" i="5"/>
  <c r="R44" i="5"/>
  <c r="N45" i="5"/>
  <c r="P86" i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M40" i="6" l="1"/>
  <c r="P39" i="6"/>
  <c r="N39" i="6"/>
  <c r="O39" i="6"/>
  <c r="V45" i="5"/>
  <c r="T45" i="5"/>
  <c r="X45" i="5"/>
  <c r="Z45" i="5"/>
  <c r="N46" i="5"/>
  <c r="P45" i="5"/>
  <c r="R45" i="5"/>
  <c r="P87" i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M41" i="6" l="1"/>
  <c r="P40" i="6"/>
  <c r="N40" i="6"/>
  <c r="O40" i="6"/>
  <c r="V46" i="5"/>
  <c r="X46" i="5"/>
  <c r="T46" i="5"/>
  <c r="Z46" i="5"/>
  <c r="P46" i="5"/>
  <c r="R46" i="5"/>
  <c r="N47" i="5"/>
  <c r="P88" i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M42" i="6" l="1"/>
  <c r="P41" i="6"/>
  <c r="N41" i="6"/>
  <c r="O41" i="6"/>
  <c r="Z47" i="5"/>
  <c r="V47" i="5"/>
  <c r="T47" i="5"/>
  <c r="X47" i="5"/>
  <c r="N48" i="5"/>
  <c r="P47" i="5"/>
  <c r="R47" i="5"/>
  <c r="P89" i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M43" i="6" l="1"/>
  <c r="O42" i="6"/>
  <c r="N42" i="6"/>
  <c r="P42" i="6"/>
  <c r="T48" i="5"/>
  <c r="Z48" i="5"/>
  <c r="V48" i="5"/>
  <c r="X48" i="5"/>
  <c r="P48" i="5"/>
  <c r="R48" i="5"/>
  <c r="N49" i="5"/>
  <c r="P90" i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M44" i="6" l="1"/>
  <c r="O43" i="6"/>
  <c r="P43" i="6"/>
  <c r="N43" i="6"/>
  <c r="T49" i="5"/>
  <c r="Z49" i="5"/>
  <c r="V49" i="5"/>
  <c r="X49" i="5"/>
  <c r="N50" i="5"/>
  <c r="P49" i="5"/>
  <c r="R49" i="5"/>
  <c r="P91" i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M45" i="6" l="1"/>
  <c r="P44" i="6"/>
  <c r="O44" i="6"/>
  <c r="N44" i="6"/>
  <c r="X50" i="5"/>
  <c r="T50" i="5"/>
  <c r="V50" i="5"/>
  <c r="Z50" i="5"/>
  <c r="P50" i="5"/>
  <c r="R50" i="5"/>
  <c r="N51" i="5"/>
  <c r="P92" i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M46" i="6" l="1"/>
  <c r="O45" i="6"/>
  <c r="P45" i="6"/>
  <c r="N45" i="6"/>
  <c r="X51" i="5"/>
  <c r="Z51" i="5"/>
  <c r="T51" i="5"/>
  <c r="V51" i="5"/>
  <c r="N52" i="5"/>
  <c r="P51" i="5"/>
  <c r="R51" i="5"/>
  <c r="P93" i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M47" i="6" l="1"/>
  <c r="O46" i="6"/>
  <c r="P46" i="6"/>
  <c r="N46" i="6"/>
  <c r="X52" i="5"/>
  <c r="Z52" i="5"/>
  <c r="V52" i="5"/>
  <c r="T52" i="5"/>
  <c r="P52" i="5"/>
  <c r="R52" i="5"/>
  <c r="N53" i="5"/>
  <c r="P94" i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M48" i="6" l="1"/>
  <c r="O47" i="6"/>
  <c r="N47" i="6"/>
  <c r="P47" i="6"/>
  <c r="V53" i="5"/>
  <c r="X53" i="5"/>
  <c r="Z53" i="5"/>
  <c r="T53" i="5"/>
  <c r="N54" i="5"/>
  <c r="P53" i="5"/>
  <c r="R53" i="5"/>
  <c r="P95" i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M49" i="6" l="1"/>
  <c r="O48" i="6"/>
  <c r="P48" i="6"/>
  <c r="N48" i="6"/>
  <c r="V54" i="5"/>
  <c r="X54" i="5"/>
  <c r="T54" i="5"/>
  <c r="Z54" i="5"/>
  <c r="P54" i="5"/>
  <c r="R54" i="5"/>
  <c r="N55" i="5"/>
  <c r="P96" i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M50" i="6" l="1"/>
  <c r="O49" i="6"/>
  <c r="P49" i="6"/>
  <c r="N49" i="6"/>
  <c r="Z55" i="5"/>
  <c r="V55" i="5"/>
  <c r="X55" i="5"/>
  <c r="T55" i="5"/>
  <c r="N56" i="5"/>
  <c r="P55" i="5"/>
  <c r="R55" i="5"/>
  <c r="P97" i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M51" i="6" l="1"/>
  <c r="P50" i="6"/>
  <c r="N50" i="6"/>
  <c r="O50" i="6"/>
  <c r="T56" i="5"/>
  <c r="Z56" i="5"/>
  <c r="V56" i="5"/>
  <c r="X56" i="5"/>
  <c r="P56" i="5"/>
  <c r="N57" i="5"/>
  <c r="R56" i="5"/>
  <c r="P98" i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M52" i="6" l="1"/>
  <c r="P51" i="6"/>
  <c r="N51" i="6"/>
  <c r="O51" i="6"/>
  <c r="T57" i="5"/>
  <c r="Z57" i="5"/>
  <c r="V57" i="5"/>
  <c r="X57" i="5"/>
  <c r="N58" i="5"/>
  <c r="P57" i="5"/>
  <c r="R57" i="5"/>
  <c r="P99" i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M53" i="6" l="1"/>
  <c r="P52" i="6"/>
  <c r="N52" i="6"/>
  <c r="O52" i="6"/>
  <c r="X58" i="5"/>
  <c r="T58" i="5"/>
  <c r="Z58" i="5"/>
  <c r="V58" i="5"/>
  <c r="P58" i="5"/>
  <c r="R58" i="5"/>
  <c r="N59" i="5"/>
  <c r="P100" i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M54" i="6" l="1"/>
  <c r="P53" i="6"/>
  <c r="N53" i="6"/>
  <c r="O53" i="6"/>
  <c r="X59" i="5"/>
  <c r="T59" i="5"/>
  <c r="Z59" i="5"/>
  <c r="V59" i="5"/>
  <c r="N60" i="5"/>
  <c r="P59" i="5"/>
  <c r="R59" i="5"/>
  <c r="P101" i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M55" i="6" l="1"/>
  <c r="N54" i="6"/>
  <c r="P54" i="6"/>
  <c r="O54" i="6"/>
  <c r="Z60" i="5"/>
  <c r="T60" i="5"/>
  <c r="X60" i="5"/>
  <c r="V60" i="5"/>
  <c r="P60" i="5"/>
  <c r="R60" i="5"/>
  <c r="N61" i="5"/>
  <c r="P102" i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M56" i="6" l="1"/>
  <c r="P55" i="6"/>
  <c r="N55" i="6"/>
  <c r="O55" i="6"/>
  <c r="V61" i="5"/>
  <c r="T61" i="5"/>
  <c r="X61" i="5"/>
  <c r="Z61" i="5"/>
  <c r="N62" i="5"/>
  <c r="P61" i="5"/>
  <c r="R61" i="5"/>
  <c r="P103" i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M57" i="6" l="1"/>
  <c r="P56" i="6"/>
  <c r="N56" i="6"/>
  <c r="O56" i="6"/>
  <c r="V62" i="5"/>
  <c r="X62" i="5"/>
  <c r="T62" i="5"/>
  <c r="Z62" i="5"/>
  <c r="P62" i="5"/>
  <c r="R62" i="5"/>
  <c r="N63" i="5"/>
  <c r="P104" i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M58" i="6" l="1"/>
  <c r="P57" i="6"/>
  <c r="N57" i="6"/>
  <c r="O57" i="6"/>
  <c r="Z63" i="5"/>
  <c r="X63" i="5"/>
  <c r="V63" i="5"/>
  <c r="T63" i="5"/>
  <c r="N64" i="5"/>
  <c r="P63" i="5"/>
  <c r="R63" i="5"/>
  <c r="P105" i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M59" i="6" l="1"/>
  <c r="N58" i="6"/>
  <c r="O58" i="6"/>
  <c r="P58" i="6"/>
  <c r="T64" i="5"/>
  <c r="Z64" i="5"/>
  <c r="V64" i="5"/>
  <c r="X64" i="5"/>
  <c r="P64" i="5"/>
  <c r="R64" i="5"/>
  <c r="N65" i="5"/>
  <c r="P106" i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M60" i="6" l="1"/>
  <c r="O59" i="6"/>
  <c r="P59" i="6"/>
  <c r="N59" i="6"/>
  <c r="T65" i="5"/>
  <c r="V65" i="5"/>
  <c r="Z65" i="5"/>
  <c r="X65" i="5"/>
  <c r="N66" i="5"/>
  <c r="P65" i="5"/>
  <c r="R65" i="5"/>
  <c r="P107" i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M61" i="6" l="1"/>
  <c r="O60" i="6"/>
  <c r="N60" i="6"/>
  <c r="P60" i="6"/>
  <c r="X66" i="5"/>
  <c r="T66" i="5"/>
  <c r="Z66" i="5"/>
  <c r="V66" i="5"/>
  <c r="P66" i="5"/>
  <c r="R66" i="5"/>
  <c r="N67" i="5"/>
  <c r="P108" i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M62" i="6" l="1"/>
  <c r="O61" i="6"/>
  <c r="P61" i="6"/>
  <c r="N61" i="6"/>
  <c r="X67" i="5"/>
  <c r="T67" i="5"/>
  <c r="Z67" i="5"/>
  <c r="V67" i="5"/>
  <c r="N68" i="5"/>
  <c r="P67" i="5"/>
  <c r="R67" i="5"/>
  <c r="P109" i="1"/>
  <c r="AB108" i="1"/>
  <c r="R108" i="1"/>
  <c r="T108" i="1"/>
  <c r="V108" i="1"/>
  <c r="X108" i="1"/>
  <c r="Z108" i="1"/>
  <c r="P102" i="2"/>
  <c r="R102" i="2"/>
  <c r="T102" i="2"/>
  <c r="M63" i="6" l="1"/>
  <c r="O62" i="6"/>
  <c r="P62" i="6"/>
  <c r="N62" i="6"/>
  <c r="X68" i="5"/>
  <c r="T68" i="5"/>
  <c r="Z68" i="5"/>
  <c r="V68" i="5"/>
  <c r="N69" i="5"/>
  <c r="P68" i="5"/>
  <c r="R68" i="5"/>
  <c r="P110" i="1"/>
  <c r="V109" i="1"/>
  <c r="R109" i="1"/>
  <c r="T109" i="1"/>
  <c r="X109" i="1"/>
  <c r="Z109" i="1"/>
  <c r="AB109" i="1"/>
  <c r="P103" i="2"/>
  <c r="R103" i="2"/>
  <c r="T103" i="2"/>
  <c r="M64" i="6" l="1"/>
  <c r="O63" i="6"/>
  <c r="N63" i="6"/>
  <c r="P63" i="6"/>
  <c r="V69" i="5"/>
  <c r="X69" i="5"/>
  <c r="T69" i="5"/>
  <c r="Z69" i="5"/>
  <c r="N70" i="5"/>
  <c r="P69" i="5"/>
  <c r="R69" i="5"/>
  <c r="P111" i="1"/>
  <c r="T110" i="1"/>
  <c r="V110" i="1"/>
  <c r="X110" i="1"/>
  <c r="Z110" i="1"/>
  <c r="AB110" i="1"/>
  <c r="R110" i="1"/>
  <c r="T104" i="2"/>
  <c r="P104" i="2"/>
  <c r="R104" i="2"/>
  <c r="M65" i="6" l="1"/>
  <c r="O64" i="6"/>
  <c r="N64" i="6"/>
  <c r="P64" i="6"/>
  <c r="V70" i="5"/>
  <c r="X70" i="5"/>
  <c r="T70" i="5"/>
  <c r="Z70" i="5"/>
  <c r="P70" i="5"/>
  <c r="R70" i="5"/>
  <c r="N71" i="5"/>
  <c r="P112" i="1"/>
  <c r="V111" i="1"/>
  <c r="X111" i="1"/>
  <c r="Z111" i="1"/>
  <c r="AB111" i="1"/>
  <c r="R111" i="1"/>
  <c r="T111" i="1"/>
  <c r="P105" i="2"/>
  <c r="R105" i="2"/>
  <c r="T105" i="2"/>
  <c r="M66" i="6" l="1"/>
  <c r="O65" i="6"/>
  <c r="N65" i="6"/>
  <c r="P65" i="6"/>
  <c r="Z71" i="5"/>
  <c r="V71" i="5"/>
  <c r="X71" i="5"/>
  <c r="T71" i="5"/>
  <c r="N72" i="5"/>
  <c r="P71" i="5"/>
  <c r="R71" i="5"/>
  <c r="P113" i="1"/>
  <c r="AB112" i="1"/>
  <c r="R112" i="1"/>
  <c r="T112" i="1"/>
  <c r="V112" i="1"/>
  <c r="Z112" i="1"/>
  <c r="X112" i="1"/>
  <c r="R106" i="2"/>
  <c r="T106" i="2"/>
  <c r="P106" i="2"/>
  <c r="M67" i="6" l="1"/>
  <c r="P66" i="6"/>
  <c r="N66" i="6"/>
  <c r="O66" i="6"/>
  <c r="T72" i="5"/>
  <c r="Z72" i="5"/>
  <c r="V72" i="5"/>
  <c r="X72" i="5"/>
  <c r="P72" i="5"/>
  <c r="R72" i="5"/>
  <c r="N73" i="5"/>
  <c r="P114" i="1"/>
  <c r="R113" i="1"/>
  <c r="V113" i="1"/>
  <c r="T113" i="1"/>
  <c r="X113" i="1"/>
  <c r="Z113" i="1"/>
  <c r="AB113" i="1"/>
  <c r="P107" i="2"/>
  <c r="R107" i="2"/>
  <c r="T107" i="2"/>
  <c r="M68" i="6" l="1"/>
  <c r="P67" i="6"/>
  <c r="N67" i="6"/>
  <c r="O67" i="6"/>
  <c r="T73" i="5"/>
  <c r="Z73" i="5"/>
  <c r="V73" i="5"/>
  <c r="X73" i="5"/>
  <c r="N74" i="5"/>
  <c r="P73" i="5"/>
  <c r="R73" i="5"/>
  <c r="P115" i="1"/>
  <c r="T114" i="1"/>
  <c r="V114" i="1"/>
  <c r="Z114" i="1"/>
  <c r="X114" i="1"/>
  <c r="AB114" i="1"/>
  <c r="R114" i="1"/>
  <c r="R108" i="2"/>
  <c r="P108" i="2"/>
  <c r="T108" i="2"/>
  <c r="M69" i="6" l="1"/>
  <c r="P68" i="6"/>
  <c r="N68" i="6"/>
  <c r="O68" i="6"/>
  <c r="X74" i="5"/>
  <c r="V74" i="5"/>
  <c r="T74" i="5"/>
  <c r="Z74" i="5"/>
  <c r="P74" i="5"/>
  <c r="R74" i="5"/>
  <c r="N75" i="5"/>
  <c r="P116" i="1"/>
  <c r="X115" i="1"/>
  <c r="Z115" i="1"/>
  <c r="AB115" i="1"/>
  <c r="R115" i="1"/>
  <c r="V115" i="1"/>
  <c r="T115" i="1"/>
  <c r="P109" i="2"/>
  <c r="R109" i="2"/>
  <c r="T109" i="2"/>
  <c r="M70" i="6" l="1"/>
  <c r="P69" i="6"/>
  <c r="N69" i="6"/>
  <c r="O69" i="6"/>
  <c r="X75" i="5"/>
  <c r="T75" i="5"/>
  <c r="Z75" i="5"/>
  <c r="V75" i="5"/>
  <c r="N76" i="5"/>
  <c r="P75" i="5"/>
  <c r="R75" i="5"/>
  <c r="P117" i="1"/>
  <c r="AB116" i="1"/>
  <c r="R116" i="1"/>
  <c r="T116" i="1"/>
  <c r="V116" i="1"/>
  <c r="Z116" i="1"/>
  <c r="X116" i="1"/>
  <c r="P110" i="2"/>
  <c r="R110" i="2"/>
  <c r="T110" i="2"/>
  <c r="M71" i="6" l="1"/>
  <c r="P70" i="6"/>
  <c r="N70" i="6"/>
  <c r="O70" i="6"/>
  <c r="T76" i="5"/>
  <c r="X76" i="5"/>
  <c r="V76" i="5"/>
  <c r="Z76" i="5"/>
  <c r="P76" i="5"/>
  <c r="R76" i="5"/>
  <c r="N77" i="5"/>
  <c r="P118" i="1"/>
  <c r="R117" i="1"/>
  <c r="V117" i="1"/>
  <c r="T117" i="1"/>
  <c r="X117" i="1"/>
  <c r="Z117" i="1"/>
  <c r="AB117" i="1"/>
  <c r="T111" i="2"/>
  <c r="R111" i="2"/>
  <c r="P111" i="2"/>
  <c r="M72" i="6" l="1"/>
  <c r="P71" i="6"/>
  <c r="N71" i="6"/>
  <c r="O71" i="6"/>
  <c r="V77" i="5"/>
  <c r="X77" i="5"/>
  <c r="Z77" i="5"/>
  <c r="T77" i="5"/>
  <c r="N78" i="5"/>
  <c r="P77" i="5"/>
  <c r="R77" i="5"/>
  <c r="P119" i="1"/>
  <c r="T118" i="1"/>
  <c r="V118" i="1"/>
  <c r="X118" i="1"/>
  <c r="Z118" i="1"/>
  <c r="AB118" i="1"/>
  <c r="R118" i="1"/>
  <c r="P112" i="2"/>
  <c r="R112" i="2"/>
  <c r="T112" i="2"/>
  <c r="M73" i="6" l="1"/>
  <c r="P72" i="6"/>
  <c r="N72" i="6"/>
  <c r="O72" i="6"/>
  <c r="V78" i="5"/>
  <c r="X78" i="5"/>
  <c r="T78" i="5"/>
  <c r="Z78" i="5"/>
  <c r="P78" i="5"/>
  <c r="R78" i="5"/>
  <c r="N79" i="5"/>
  <c r="P120" i="1"/>
  <c r="X119" i="1"/>
  <c r="Z119" i="1"/>
  <c r="AB119" i="1"/>
  <c r="R119" i="1"/>
  <c r="V119" i="1"/>
  <c r="T119" i="1"/>
  <c r="T113" i="2"/>
  <c r="P113" i="2"/>
  <c r="R113" i="2"/>
  <c r="M74" i="6" l="1"/>
  <c r="P73" i="6"/>
  <c r="O73" i="6"/>
  <c r="N73" i="6"/>
  <c r="Z79" i="5"/>
  <c r="V79" i="5"/>
  <c r="T79" i="5"/>
  <c r="X79" i="5"/>
  <c r="N80" i="5"/>
  <c r="P79" i="5"/>
  <c r="R79" i="5"/>
  <c r="P121" i="1"/>
  <c r="AB120" i="1"/>
  <c r="R120" i="1"/>
  <c r="T120" i="1"/>
  <c r="V120" i="1"/>
  <c r="X120" i="1"/>
  <c r="Z120" i="1"/>
  <c r="R114" i="2"/>
  <c r="P114" i="2"/>
  <c r="T114" i="2"/>
  <c r="M75" i="6" l="1"/>
  <c r="P74" i="6"/>
  <c r="O74" i="6"/>
  <c r="N74" i="6"/>
  <c r="T80" i="5"/>
  <c r="Z80" i="5"/>
  <c r="V80" i="5"/>
  <c r="X80" i="5"/>
  <c r="P80" i="5"/>
  <c r="N81" i="5"/>
  <c r="R80" i="5"/>
  <c r="P122" i="1"/>
  <c r="R121" i="1"/>
  <c r="V121" i="1"/>
  <c r="T121" i="1"/>
  <c r="X121" i="1"/>
  <c r="Z121" i="1"/>
  <c r="AB121" i="1"/>
  <c r="P115" i="2"/>
  <c r="R115" i="2"/>
  <c r="T115" i="2"/>
  <c r="M76" i="6" l="1"/>
  <c r="N75" i="6"/>
  <c r="O75" i="6"/>
  <c r="P75" i="6"/>
  <c r="T81" i="5"/>
  <c r="Z81" i="5"/>
  <c r="V81" i="5"/>
  <c r="X81" i="5"/>
  <c r="N82" i="5"/>
  <c r="P81" i="5"/>
  <c r="R81" i="5"/>
  <c r="P123" i="1"/>
  <c r="T122" i="1"/>
  <c r="V122" i="1"/>
  <c r="X122" i="1"/>
  <c r="Z122" i="1"/>
  <c r="AB122" i="1"/>
  <c r="R122" i="1"/>
  <c r="T116" i="2"/>
  <c r="P116" i="2"/>
  <c r="R116" i="2"/>
  <c r="M77" i="6" l="1"/>
  <c r="N76" i="6"/>
  <c r="O76" i="6"/>
  <c r="P76" i="6"/>
  <c r="X82" i="5"/>
  <c r="T82" i="5"/>
  <c r="Z82" i="5"/>
  <c r="V82" i="5"/>
  <c r="P82" i="5"/>
  <c r="R82" i="5"/>
  <c r="N83" i="5"/>
  <c r="P124" i="1"/>
  <c r="V123" i="1"/>
  <c r="X123" i="1"/>
  <c r="Z123" i="1"/>
  <c r="AB123" i="1"/>
  <c r="R123" i="1"/>
  <c r="T123" i="1"/>
  <c r="P117" i="2"/>
  <c r="R117" i="2"/>
  <c r="T117" i="2"/>
  <c r="M78" i="6" l="1"/>
  <c r="O77" i="6"/>
  <c r="P77" i="6"/>
  <c r="N77" i="6"/>
  <c r="X83" i="5"/>
  <c r="T83" i="5"/>
  <c r="Z83" i="5"/>
  <c r="V83" i="5"/>
  <c r="N84" i="5"/>
  <c r="P83" i="5"/>
  <c r="R83" i="5"/>
  <c r="P125" i="1"/>
  <c r="AB124" i="1"/>
  <c r="R124" i="1"/>
  <c r="T124" i="1"/>
  <c r="V124" i="1"/>
  <c r="Z124" i="1"/>
  <c r="X124" i="1"/>
  <c r="P118" i="2"/>
  <c r="R118" i="2"/>
  <c r="T118" i="2"/>
  <c r="M79" i="6" l="1"/>
  <c r="O78" i="6"/>
  <c r="P78" i="6"/>
  <c r="N78" i="6"/>
  <c r="Z84" i="5"/>
  <c r="X84" i="5"/>
  <c r="V84" i="5"/>
  <c r="T84" i="5"/>
  <c r="P84" i="5"/>
  <c r="R84" i="5"/>
  <c r="N85" i="5"/>
  <c r="R125" i="1"/>
  <c r="T125" i="1"/>
  <c r="V125" i="1"/>
  <c r="X125" i="1"/>
  <c r="Z125" i="1"/>
  <c r="AB125" i="1"/>
  <c r="R119" i="2"/>
  <c r="T119" i="2"/>
  <c r="P119" i="2"/>
  <c r="M80" i="6" l="1"/>
  <c r="O79" i="6"/>
  <c r="N79" i="6"/>
  <c r="P79" i="6"/>
  <c r="V85" i="5"/>
  <c r="T85" i="5"/>
  <c r="X85" i="5"/>
  <c r="Z85" i="5"/>
  <c r="N86" i="5"/>
  <c r="P85" i="5"/>
  <c r="R85" i="5"/>
  <c r="M81" i="6" l="1"/>
  <c r="O80" i="6"/>
  <c r="P80" i="6"/>
  <c r="N80" i="6"/>
  <c r="V86" i="5"/>
  <c r="X86" i="5"/>
  <c r="T86" i="5"/>
  <c r="Z86" i="5"/>
  <c r="P86" i="5"/>
  <c r="R86" i="5"/>
  <c r="N87" i="5"/>
  <c r="M82" i="6" l="1"/>
  <c r="O81" i="6"/>
  <c r="P81" i="6"/>
  <c r="N81" i="6"/>
  <c r="Z87" i="5"/>
  <c r="X87" i="5"/>
  <c r="V87" i="5"/>
  <c r="T87" i="5"/>
  <c r="N88" i="5"/>
  <c r="P87" i="5"/>
  <c r="R87" i="5"/>
  <c r="M83" i="6" l="1"/>
  <c r="P82" i="6"/>
  <c r="N82" i="6"/>
  <c r="O82" i="6"/>
  <c r="T88" i="5"/>
  <c r="Z88" i="5"/>
  <c r="V88" i="5"/>
  <c r="X88" i="5"/>
  <c r="N89" i="5"/>
  <c r="P88" i="5"/>
  <c r="R88" i="5"/>
  <c r="M84" i="6" l="1"/>
  <c r="P83" i="6"/>
  <c r="N83" i="6"/>
  <c r="O83" i="6"/>
  <c r="V89" i="5"/>
  <c r="T89" i="5"/>
  <c r="Z89" i="5"/>
  <c r="X89" i="5"/>
  <c r="N90" i="5"/>
  <c r="P89" i="5"/>
  <c r="R89" i="5"/>
  <c r="M85" i="6" l="1"/>
  <c r="P84" i="6"/>
  <c r="N84" i="6"/>
  <c r="O84" i="6"/>
  <c r="X90" i="5"/>
  <c r="V90" i="5"/>
  <c r="T90" i="5"/>
  <c r="Z90" i="5"/>
  <c r="P90" i="5"/>
  <c r="R90" i="5"/>
  <c r="N91" i="5"/>
  <c r="M86" i="6" l="1"/>
  <c r="P85" i="6"/>
  <c r="N85" i="6"/>
  <c r="O85" i="6"/>
  <c r="X91" i="5"/>
  <c r="T91" i="5"/>
  <c r="Z91" i="5"/>
  <c r="V91" i="5"/>
  <c r="N92" i="5"/>
  <c r="P91" i="5"/>
  <c r="R91" i="5"/>
  <c r="M87" i="6" l="1"/>
  <c r="P86" i="6"/>
  <c r="N86" i="6"/>
  <c r="O86" i="6"/>
  <c r="X92" i="5"/>
  <c r="T92" i="5"/>
  <c r="Z92" i="5"/>
  <c r="V92" i="5"/>
  <c r="P92" i="5"/>
  <c r="R92" i="5"/>
  <c r="N93" i="5"/>
  <c r="M88" i="6" l="1"/>
  <c r="P87" i="6"/>
  <c r="N87" i="6"/>
  <c r="O87" i="6"/>
  <c r="V93" i="5"/>
  <c r="X93" i="5"/>
  <c r="T93" i="5"/>
  <c r="Z93" i="5"/>
  <c r="N94" i="5"/>
  <c r="P93" i="5"/>
  <c r="R93" i="5"/>
  <c r="M89" i="6" l="1"/>
  <c r="P88" i="6"/>
  <c r="N88" i="6"/>
  <c r="O88" i="6"/>
  <c r="X94" i="5"/>
  <c r="V94" i="5"/>
  <c r="T94" i="5"/>
  <c r="Z94" i="5"/>
  <c r="P94" i="5"/>
  <c r="N95" i="5"/>
  <c r="R94" i="5"/>
  <c r="M90" i="6" l="1"/>
  <c r="P89" i="6"/>
  <c r="O89" i="6"/>
  <c r="N89" i="6"/>
  <c r="Z95" i="5"/>
  <c r="V95" i="5"/>
  <c r="T95" i="5"/>
  <c r="X95" i="5"/>
  <c r="N96" i="5"/>
  <c r="P95" i="5"/>
  <c r="R95" i="5"/>
  <c r="M91" i="6" l="1"/>
  <c r="P90" i="6"/>
  <c r="O90" i="6"/>
  <c r="N90" i="6"/>
  <c r="T96" i="5"/>
  <c r="Z96" i="5"/>
  <c r="V96" i="5"/>
  <c r="X96" i="5"/>
  <c r="P96" i="5"/>
  <c r="R96" i="5"/>
  <c r="N97" i="5"/>
  <c r="M92" i="6" l="1"/>
  <c r="N91" i="6"/>
  <c r="P91" i="6"/>
  <c r="O91" i="6"/>
  <c r="T97" i="5"/>
  <c r="V97" i="5"/>
  <c r="Z97" i="5"/>
  <c r="X97" i="5"/>
  <c r="N98" i="5"/>
  <c r="P97" i="5"/>
  <c r="R97" i="5"/>
  <c r="M93" i="6" l="1"/>
  <c r="N92" i="6"/>
  <c r="O92" i="6"/>
  <c r="P92" i="6"/>
  <c r="X98" i="5"/>
  <c r="T98" i="5"/>
  <c r="Z98" i="5"/>
  <c r="V98" i="5"/>
  <c r="P98" i="5"/>
  <c r="R98" i="5"/>
  <c r="N99" i="5"/>
  <c r="M94" i="6" l="1"/>
  <c r="O93" i="6"/>
  <c r="P93" i="6"/>
  <c r="N93" i="6"/>
  <c r="X99" i="5"/>
  <c r="T99" i="5"/>
  <c r="Z99" i="5"/>
  <c r="V99" i="5"/>
  <c r="N100" i="5"/>
  <c r="P99" i="5"/>
  <c r="R99" i="5"/>
  <c r="M95" i="6" l="1"/>
  <c r="O94" i="6"/>
  <c r="N94" i="6"/>
  <c r="P94" i="6"/>
  <c r="X100" i="5"/>
  <c r="Z100" i="5"/>
  <c r="V100" i="5"/>
  <c r="T100" i="5"/>
  <c r="P100" i="5"/>
  <c r="R100" i="5"/>
  <c r="N101" i="5"/>
  <c r="M96" i="6" l="1"/>
  <c r="O95" i="6"/>
  <c r="N95" i="6"/>
  <c r="P95" i="6"/>
  <c r="V101" i="5"/>
  <c r="T101" i="5"/>
  <c r="X101" i="5"/>
  <c r="Z101" i="5"/>
  <c r="N102" i="5"/>
  <c r="P101" i="5"/>
  <c r="R101" i="5"/>
  <c r="M97" i="6" l="1"/>
  <c r="O96" i="6"/>
  <c r="P96" i="6"/>
  <c r="N96" i="6"/>
  <c r="V102" i="5"/>
  <c r="X102" i="5"/>
  <c r="T102" i="5"/>
  <c r="Z102" i="5"/>
  <c r="N103" i="5"/>
  <c r="P102" i="5"/>
  <c r="R102" i="5"/>
  <c r="M98" i="6" l="1"/>
  <c r="O97" i="6"/>
  <c r="P97" i="6"/>
  <c r="N97" i="6"/>
  <c r="Z103" i="5"/>
  <c r="V103" i="5"/>
  <c r="X103" i="5"/>
  <c r="T103" i="5"/>
  <c r="N104" i="5"/>
  <c r="P103" i="5"/>
  <c r="R103" i="5"/>
  <c r="M99" i="6" l="1"/>
  <c r="P98" i="6"/>
  <c r="N98" i="6"/>
  <c r="O98" i="6"/>
  <c r="T104" i="5"/>
  <c r="Z104" i="5"/>
  <c r="V104" i="5"/>
  <c r="X104" i="5"/>
  <c r="P104" i="5"/>
  <c r="R104" i="5"/>
  <c r="N105" i="5"/>
  <c r="M100" i="6" l="1"/>
  <c r="P99" i="6"/>
  <c r="N99" i="6"/>
  <c r="O99" i="6"/>
  <c r="T105" i="5"/>
  <c r="Z105" i="5"/>
  <c r="V105" i="5"/>
  <c r="X105" i="5"/>
  <c r="N106" i="5"/>
  <c r="P105" i="5"/>
  <c r="R105" i="5"/>
  <c r="M101" i="6" l="1"/>
  <c r="P100" i="6"/>
  <c r="N100" i="6"/>
  <c r="O100" i="6"/>
  <c r="X106" i="5"/>
  <c r="T106" i="5"/>
  <c r="Z106" i="5"/>
  <c r="V106" i="5"/>
  <c r="P106" i="5"/>
  <c r="R106" i="5"/>
  <c r="N107" i="5"/>
  <c r="M102" i="6" l="1"/>
  <c r="P101" i="6"/>
  <c r="N101" i="6"/>
  <c r="O101" i="6"/>
  <c r="X107" i="5"/>
  <c r="T107" i="5"/>
  <c r="Z107" i="5"/>
  <c r="V107" i="5"/>
  <c r="N108" i="5"/>
  <c r="P107" i="5"/>
  <c r="R107" i="5"/>
  <c r="M103" i="6" l="1"/>
  <c r="N102" i="6"/>
  <c r="P102" i="6"/>
  <c r="O102" i="6"/>
  <c r="Z108" i="5"/>
  <c r="X108" i="5"/>
  <c r="T108" i="5"/>
  <c r="V108" i="5"/>
  <c r="P108" i="5"/>
  <c r="R108" i="5"/>
  <c r="N109" i="5"/>
  <c r="M104" i="6" l="1"/>
  <c r="P103" i="6"/>
  <c r="N103" i="6"/>
  <c r="O103" i="6"/>
  <c r="V109" i="5"/>
  <c r="T109" i="5"/>
  <c r="X109" i="5"/>
  <c r="Z109" i="5"/>
  <c r="N110" i="5"/>
  <c r="P109" i="5"/>
  <c r="R109" i="5"/>
  <c r="M105" i="6" l="1"/>
  <c r="P104" i="6"/>
  <c r="N104" i="6"/>
  <c r="O104" i="6"/>
  <c r="V110" i="5"/>
  <c r="T110" i="5"/>
  <c r="Z110" i="5"/>
  <c r="X110" i="5"/>
  <c r="P110" i="5"/>
  <c r="N111" i="5"/>
  <c r="R110" i="5"/>
  <c r="M106" i="6" l="1"/>
  <c r="P105" i="6"/>
  <c r="O105" i="6"/>
  <c r="N105" i="6"/>
  <c r="Z111" i="5"/>
  <c r="X111" i="5"/>
  <c r="V111" i="5"/>
  <c r="T111" i="5"/>
  <c r="N112" i="5"/>
  <c r="P111" i="5"/>
  <c r="R111" i="5"/>
  <c r="M107" i="6" l="1"/>
  <c r="O106" i="6"/>
  <c r="P106" i="6"/>
  <c r="N106" i="6"/>
  <c r="T112" i="5"/>
  <c r="Z112" i="5"/>
  <c r="V112" i="5"/>
  <c r="X112" i="5"/>
  <c r="P112" i="5"/>
  <c r="R112" i="5"/>
  <c r="N113" i="5"/>
  <c r="M108" i="6" l="1"/>
  <c r="O107" i="6"/>
  <c r="N107" i="6"/>
  <c r="P107" i="6"/>
  <c r="T113" i="5"/>
  <c r="Z113" i="5"/>
  <c r="V113" i="5"/>
  <c r="X113" i="5"/>
  <c r="N114" i="5"/>
  <c r="P113" i="5"/>
  <c r="R113" i="5"/>
  <c r="M109" i="6" l="1"/>
  <c r="N108" i="6"/>
  <c r="P108" i="6"/>
  <c r="O108" i="6"/>
  <c r="X114" i="5"/>
  <c r="T114" i="5"/>
  <c r="V114" i="5"/>
  <c r="Z114" i="5"/>
  <c r="P114" i="5"/>
  <c r="R114" i="5"/>
  <c r="N115" i="5"/>
  <c r="M110" i="6" l="1"/>
  <c r="O109" i="6"/>
  <c r="N109" i="6"/>
  <c r="P109" i="6"/>
  <c r="X115" i="5"/>
  <c r="Z115" i="5"/>
  <c r="T115" i="5"/>
  <c r="V115" i="5"/>
  <c r="N116" i="5"/>
  <c r="P115" i="5"/>
  <c r="R115" i="5"/>
  <c r="M111" i="6" l="1"/>
  <c r="O110" i="6"/>
  <c r="N110" i="6"/>
  <c r="P110" i="6"/>
  <c r="Z116" i="5"/>
  <c r="T116" i="5"/>
  <c r="X116" i="5"/>
  <c r="V116" i="5"/>
  <c r="N117" i="5"/>
  <c r="P116" i="5"/>
  <c r="R116" i="5"/>
  <c r="M112" i="6" l="1"/>
  <c r="O111" i="6"/>
  <c r="N111" i="6"/>
  <c r="P111" i="6"/>
  <c r="V117" i="5"/>
  <c r="X117" i="5"/>
  <c r="Z117" i="5"/>
  <c r="T117" i="5"/>
  <c r="N118" i="5"/>
  <c r="P117" i="5"/>
  <c r="R117" i="5"/>
  <c r="M113" i="6" l="1"/>
  <c r="O112" i="6"/>
  <c r="P112" i="6"/>
  <c r="N112" i="6"/>
  <c r="V118" i="5"/>
  <c r="X118" i="5"/>
  <c r="T118" i="5"/>
  <c r="Z118" i="5"/>
  <c r="P118" i="5"/>
  <c r="R118" i="5"/>
  <c r="N119" i="5"/>
  <c r="M114" i="6" l="1"/>
  <c r="O113" i="6"/>
  <c r="P113" i="6"/>
  <c r="N113" i="6"/>
  <c r="Z119" i="5"/>
  <c r="X119" i="5"/>
  <c r="V119" i="5"/>
  <c r="T119" i="5"/>
  <c r="N120" i="5"/>
  <c r="P119" i="5"/>
  <c r="R119" i="5"/>
  <c r="M115" i="6" l="1"/>
  <c r="P114" i="6"/>
  <c r="N114" i="6"/>
  <c r="O114" i="6"/>
  <c r="T120" i="5"/>
  <c r="Z120" i="5"/>
  <c r="V120" i="5"/>
  <c r="X120" i="5"/>
  <c r="P120" i="5"/>
  <c r="R120" i="5"/>
  <c r="N121" i="5"/>
  <c r="N122" i="5" s="1"/>
  <c r="M116" i="6" l="1"/>
  <c r="P115" i="6"/>
  <c r="N115" i="6"/>
  <c r="O115" i="6"/>
  <c r="T121" i="5"/>
  <c r="Z121" i="5"/>
  <c r="X121" i="5"/>
  <c r="V121" i="5"/>
  <c r="P121" i="5"/>
  <c r="R121" i="5"/>
  <c r="P116" i="6" l="1"/>
  <c r="N116" i="6"/>
  <c r="O116" i="6"/>
  <c r="X122" i="5"/>
  <c r="T122" i="5"/>
  <c r="Z122" i="5"/>
  <c r="V122" i="5"/>
  <c r="P122" i="5"/>
  <c r="R122" i="5"/>
</calcChain>
</file>

<file path=xl/sharedStrings.xml><?xml version="1.0" encoding="utf-8"?>
<sst xmlns="http://schemas.openxmlformats.org/spreadsheetml/2006/main" count="116" uniqueCount="75">
  <si>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</si>
  <si>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</si>
  <si>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</si>
  <si>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</si>
  <si>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</si>
  <si>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</si>
  <si>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</si>
  <si>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</si>
  <si>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</si>
  <si>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</si>
  <si>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</si>
  <si>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</si>
  <si>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</si>
  <si>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</si>
  <si>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</si>
  <si>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</si>
  <si>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</si>
  <si>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</si>
  <si>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</si>
  <si>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</si>
  <si>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</si>
  <si>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</si>
  <si>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</si>
  <si>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</si>
  <si>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</si>
  <si>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</si>
  <si>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</si>
  <si>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</si>
  <si>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</si>
  <si>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</si>
  <si>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</si>
  <si>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</si>
  <si>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</si>
  <si>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</si>
  <si>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</si>
  <si>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</si>
  <si>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</si>
  <si>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</si>
  <si>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</si>
  <si>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</si>
  <si>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</si>
  <si>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</si>
  <si>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</si>
  <si>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</si>
  <si>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</si>
  <si>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</si>
  <si>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</si>
  <si>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</si>
  <si>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</si>
  <si>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</si>
  <si>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</si>
  <si>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</si>
  <si>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</si>
  <si>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</si>
  <si>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t>Incérment</t>
  </si>
  <si>
    <t xml:space="preserve">         Définition de l'abscisse</t>
  </si>
  <si>
    <t>Fontions</t>
  </si>
  <si>
    <t>Fonctions Mathemathique</t>
  </si>
  <si>
    <t>Pol. Deg.3</t>
  </si>
  <si>
    <t>Pol. Deg 2</t>
  </si>
  <si>
    <t>X</t>
  </si>
  <si>
    <t xml:space="preserve">  Fonctions</t>
  </si>
  <si>
    <r>
      <rPr>
        <sz val="8"/>
        <color theme="1"/>
        <rFont val="Calibri"/>
        <family val="2"/>
        <scheme val="minor"/>
      </rPr>
      <t xml:space="preserve">       Cosinus      </t>
    </r>
    <r>
      <rPr>
        <sz val="11"/>
        <color theme="1"/>
        <rFont val="Calibri"/>
        <family val="2"/>
        <scheme val="minor"/>
      </rPr>
      <t xml:space="preserve">                               </t>
    </r>
    <r>
      <rPr>
        <sz val="8"/>
        <color theme="1"/>
        <rFont val="Calibri"/>
        <family val="2"/>
        <scheme val="minor"/>
      </rPr>
      <t>y = a *cos ( b* x + c) + d</t>
    </r>
  </si>
  <si>
    <r>
      <rPr>
        <sz val="8"/>
        <color theme="1"/>
        <rFont val="Calibri"/>
        <family val="2"/>
        <scheme val="minor"/>
      </rPr>
      <t xml:space="preserve">       Sinus    </t>
    </r>
    <r>
      <rPr>
        <sz val="11"/>
        <color theme="1"/>
        <rFont val="Calibri"/>
        <family val="2"/>
        <scheme val="minor"/>
      </rPr>
      <t xml:space="preserve">                                    </t>
    </r>
    <r>
      <rPr>
        <sz val="8"/>
        <color theme="1"/>
        <rFont val="Calibri"/>
        <family val="2"/>
        <scheme val="minor"/>
      </rPr>
      <t>y = a *sin ( b* x + c) + d</t>
    </r>
  </si>
  <si>
    <t xml:space="preserve">       Tangente                                              y = a *cos ( b* x + c) + d</t>
  </si>
  <si>
    <t xml:space="preserve">     Définition de l'abscisse</t>
  </si>
  <si>
    <t xml:space="preserve">         Polynominale de degré 3            y = a *x ³ + b * x² + c * x + d</t>
  </si>
  <si>
    <t xml:space="preserve">         Polynominale de degré 2            y = a *x² + b * x + c</t>
  </si>
  <si>
    <t xml:space="preserve">         Linéare                                            y = a * x +b</t>
  </si>
  <si>
    <t xml:space="preserve">         Absolue                                           y = a * | b * x + c | + d</t>
  </si>
  <si>
    <t xml:space="preserve">         Logarithmique                              y= a * In( b * x + c ) +d</t>
  </si>
  <si>
    <t xml:space="preserve">         Exponentielle                                y = (a * b ^ c * x + d) + e</t>
  </si>
  <si>
    <t>sinus</t>
  </si>
  <si>
    <t>tangente</t>
  </si>
  <si>
    <t>Valeur caché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</si>
</sst>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#,##0.000\ _$"/>
  </numFmts>
  <fonts count="4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7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gradientFill>
        <stop position="0">
          <color rgb="FFFF0000"/>
        </stop>
        <stop position="1">
          <color theme="5" tint="0.80001220740379042"/>
        </stop>
      </gradientFill>
    </fill>
    <fill>
      <gradientFill>
        <stop position="0">
          <color rgb="FFFFFF00"/>
        </stop>
        <stop position="1">
          <color theme="0"/>
        </stop>
      </gradientFill>
    </fill>
    <fill>
      <patternFill patternType="solid">
        <fgColor rgb="FFF3DDDC"/>
        <bgColor indexed="64"/>
      </patternFill>
    </fill>
    <fill>
      <patternFill patternType="solid">
        <fgColor rgb="FFFDFDDB"/>
        <bgColor indexed="64"/>
      </patternFill>
    </fill>
    <fill>
      <gradientFill>
        <stop position="0">
          <color rgb="FF07FF01"/>
        </stop>
        <stop position="1">
          <color rgb="FFE5FBE6"/>
        </stop>
      </gradientFill>
    </fill>
    <fill>
      <patternFill patternType="solid">
        <fgColor rgb="FFE5FBE6"/>
        <bgColor indexed="64"/>
      </patternFill>
    </fill>
    <fill>
      <gradientFill>
        <stop position="0">
          <color rgb="FF00B0F0"/>
        </stop>
        <stop position="1">
          <color rgb="FFD7E8F9"/>
        </stop>
      </gradientFill>
    </fill>
    <fill>
      <patternFill patternType="solid">
        <fgColor rgb="FFD7E8F9"/>
        <bgColor auto="1"/>
      </patternFill>
    </fill>
    <fill>
      <patternFill patternType="solid">
        <fgColor rgb="FFD7E8F9"/>
        <bgColor indexed="64"/>
      </patternFill>
    </fill>
    <fill>
      <gradientFill>
        <stop position="0">
          <color rgb="FF002060"/>
        </stop>
        <stop position="1">
          <color rgb="FFADBAE5"/>
        </stop>
      </gradientFill>
    </fill>
    <fill>
      <patternFill patternType="solid">
        <fgColor rgb="FFADBAE5"/>
        <bgColor indexed="64"/>
      </patternFill>
    </fill>
    <fill>
      <gradientFill>
        <stop position="0">
          <color rgb="FF7030A0"/>
        </stop>
        <stop position="1">
          <color rgb="FFE5B0EE"/>
        </stop>
      </gradientFill>
    </fill>
    <fill>
      <patternFill patternType="solid">
        <fgColor rgb="FFE5B0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gradientFill>
        <stop position="0">
          <color rgb="FFA80000"/>
        </stop>
        <stop position="1">
          <color rgb="FFFCCCDD"/>
        </stop>
      </gradientFill>
    </fill>
    <fill>
      <patternFill patternType="solid">
        <fgColor rgb="FFFCCCDD"/>
        <bgColor indexed="64"/>
      </patternFill>
    </fill>
    <fill>
      <patternFill patternType="solid">
        <fgColor rgb="FFD3FDDA"/>
        <bgColor indexed="64"/>
      </patternFill>
    </fill>
    <fill>
      <gradientFill>
        <stop position="0">
          <color rgb="FF00B050"/>
        </stop>
        <stop position="1">
          <color rgb="FFD3FDDA"/>
        </stop>
      </gradientFill>
    </fill>
    <fill>
      <gradientFill>
        <stop position="0">
          <color theme="3" tint="-0.25098422193060094"/>
        </stop>
        <stop position="1">
          <color rgb="FFC5D5E9"/>
        </stop>
      </gradientFill>
    </fill>
    <fill>
      <patternFill patternType="solid">
        <fgColor rgb="FFC5D5E9"/>
        <bgColor indexed="64"/>
      </patternFill>
    </fill>
  </fills>
  <borders count="16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/>
      <right/>
      <top/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 diagonalUp="1" diagonalDown="1">
      <left style="hair">
        <color indexed="64"/>
      </left>
      <right style="hair">
        <color indexed="64"/>
      </right>
      <top style="medium">
        <color rgb="FF7030A0"/>
      </top>
      <bottom style="medium">
        <color rgb="FF7030A0"/>
      </bottom>
      <diagonal style="hair">
        <color indexed="64"/>
      </diagonal>
    </border>
    <border>
      <left/>
      <right style="medium">
        <color rgb="FF7030A0"/>
      </right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 diagonalUp="1" diagonalDown="1">
      <left style="hair">
        <color indexed="64"/>
      </left>
      <right style="hair">
        <color indexed="64"/>
      </right>
      <top style="medium">
        <color rgb="FFFF0000"/>
      </top>
      <bottom style="medium">
        <color rgb="FFFF0000"/>
      </bottom>
      <diagonal style="hair">
        <color indexed="64"/>
      </diagonal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rgb="FF7030A0"/>
      </bottom>
      <diagonal/>
    </border>
    <border>
      <left/>
      <right style="medium">
        <color rgb="FFFF0000"/>
      </right>
      <top style="medium">
        <color rgb="FF7030A0"/>
      </top>
      <bottom style="medium">
        <color rgb="FF7030A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 diagonalUp="1" diagonalDown="1">
      <left style="hair">
        <color indexed="64"/>
      </left>
      <right style="hair">
        <color indexed="64"/>
      </right>
      <top style="medium">
        <color rgb="FFFFFF00"/>
      </top>
      <bottom style="medium">
        <color rgb="FFFFFF00"/>
      </bottom>
      <diagonal style="hair">
        <color indexed="64"/>
      </diagonal>
    </border>
    <border diagonalUp="1" diagonalDown="1">
      <left style="hair">
        <color indexed="64"/>
      </left>
      <right/>
      <top style="medium">
        <color rgb="FFFFFF00"/>
      </top>
      <bottom style="medium">
        <color rgb="FFFFFF00"/>
      </bottom>
      <diagonal style="hair">
        <color indexed="64"/>
      </diagonal>
    </border>
    <border diagonalUp="1" diagonalDown="1">
      <left/>
      <right style="hair">
        <color indexed="64"/>
      </right>
      <top style="medium">
        <color rgb="FFFFFF00"/>
      </top>
      <bottom style="medium">
        <color rgb="FFFFFF00"/>
      </bottom>
      <diagonal style="hair">
        <color indexed="64"/>
      </diagonal>
    </border>
    <border>
      <left/>
      <right style="medium">
        <color rgb="FFFF0000"/>
      </right>
      <top style="medium">
        <color rgb="FFFFFF00"/>
      </top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/>
      <right style="medium">
        <color rgb="FFFFFF00"/>
      </right>
      <top/>
      <bottom/>
      <diagonal/>
    </border>
    <border>
      <left/>
      <right/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/>
      <bottom/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  <border>
      <left style="hair">
        <color indexed="64"/>
      </left>
      <right style="hair">
        <color indexed="64"/>
      </right>
      <top/>
      <bottom/>
      <diagonal/>
    </border>
    <border diagonalUp="1" diagonalDown="1">
      <left style="hair">
        <color indexed="64"/>
      </left>
      <right/>
      <top style="medium">
        <color rgb="FF07FF01"/>
      </top>
      <bottom style="medium">
        <color rgb="FF07FF01"/>
      </bottom>
      <diagonal style="hair">
        <color indexed="64"/>
      </diagonal>
    </border>
    <border diagonalUp="1" diagonalDown="1">
      <left/>
      <right style="hair">
        <color indexed="64"/>
      </right>
      <top style="medium">
        <color rgb="FF07FF01"/>
      </top>
      <bottom style="medium">
        <color rgb="FF07FF01"/>
      </bottom>
      <diagonal style="hair">
        <color indexed="64"/>
      </diagonal>
    </border>
    <border diagonalUp="1" diagonalDown="1">
      <left style="hair">
        <color indexed="64"/>
      </left>
      <right style="hair">
        <color indexed="64"/>
      </right>
      <top style="medium">
        <color rgb="FF07FF01"/>
      </top>
      <bottom style="medium">
        <color rgb="FF07FF01"/>
      </bottom>
      <diagonal style="hair">
        <color indexed="64"/>
      </diagonal>
    </border>
    <border>
      <left/>
      <right style="medium">
        <color rgb="FFFF0000"/>
      </right>
      <top style="medium">
        <color rgb="FF07FF01"/>
      </top>
      <bottom style="medium">
        <color rgb="FF07FF01"/>
      </bottom>
      <diagonal/>
    </border>
    <border>
      <left/>
      <right style="medium">
        <color rgb="FF07FF01"/>
      </right>
      <top/>
      <bottom/>
      <diagonal/>
    </border>
    <border>
      <left style="medium">
        <color rgb="FF07FF01"/>
      </left>
      <right style="medium">
        <color rgb="FF07FF01"/>
      </right>
      <top/>
      <bottom/>
      <diagonal/>
    </border>
    <border>
      <left style="medium">
        <color rgb="FF07FF01"/>
      </left>
      <right style="medium">
        <color rgb="FF07FF01"/>
      </right>
      <top/>
      <bottom style="medium">
        <color rgb="FF07FF01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 diagonalUp="1" diagonalDown="1">
      <left style="hair">
        <color indexed="64"/>
      </left>
      <right style="hair">
        <color indexed="64"/>
      </right>
      <top style="medium">
        <color rgb="FF00B0F0"/>
      </top>
      <bottom style="medium">
        <color rgb="FF00B0F0"/>
      </bottom>
      <diagonal style="hair">
        <color indexed="64"/>
      </diagonal>
    </border>
    <border>
      <left/>
      <right style="medium">
        <color rgb="FFFF000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hair">
        <color indexed="64"/>
      </left>
      <right style="hair">
        <color indexed="64"/>
      </right>
      <top/>
      <bottom style="medium">
        <color rgb="FF7030A0"/>
      </bottom>
      <diagonal/>
    </border>
    <border diagonalUp="1" diagonalDown="1">
      <left style="hair">
        <color indexed="64"/>
      </left>
      <right style="hair">
        <color indexed="64"/>
      </right>
      <top style="medium">
        <color rgb="FF010DFF"/>
      </top>
      <bottom style="medium">
        <color rgb="FF010DFF"/>
      </bottom>
      <diagonal style="hair">
        <color indexed="64"/>
      </diagonal>
    </border>
    <border>
      <left/>
      <right style="medium">
        <color rgb="FFFF0000"/>
      </right>
      <top style="medium">
        <color rgb="FF010DFF"/>
      </top>
      <bottom style="medium">
        <color rgb="FF010DFF"/>
      </bottom>
      <diagonal/>
    </border>
    <border>
      <left style="medium">
        <color rgb="FF010DFF"/>
      </left>
      <right style="medium">
        <color rgb="FF010DFF"/>
      </right>
      <top/>
      <bottom/>
      <diagonal/>
    </border>
    <border>
      <left style="medium">
        <color rgb="FF010DFF"/>
      </left>
      <right style="medium">
        <color rgb="FF010DFF"/>
      </right>
      <top/>
      <bottom style="medium">
        <color rgb="FF010DFF"/>
      </bottom>
      <diagonal/>
    </border>
    <border>
      <left style="medium">
        <color rgb="FF07FF01"/>
      </left>
      <right/>
      <top style="medium">
        <color rgb="FF00B0F0"/>
      </top>
      <bottom style="medium">
        <color rgb="FF00B0F0"/>
      </bottom>
      <diagonal/>
    </border>
    <border>
      <left/>
      <right style="medium">
        <color rgb="FF07FF01"/>
      </right>
      <top style="medium">
        <color rgb="FF07FF01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10DFF"/>
      </right>
      <top style="medium">
        <color rgb="FF010DFF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FF00"/>
      </right>
      <top/>
      <bottom/>
      <diagonal/>
    </border>
    <border>
      <left style="medium">
        <color rgb="FFFF0000"/>
      </left>
      <right style="medium">
        <color rgb="FFFFFF00"/>
      </right>
      <top style="medium">
        <color rgb="FF07FF01"/>
      </top>
      <bottom style="medium">
        <color rgb="FF07FF01"/>
      </bottom>
      <diagonal/>
    </border>
    <border>
      <left style="medium">
        <color rgb="FFFF0000"/>
      </left>
      <right style="medium">
        <color rgb="FFFFFF00"/>
      </right>
      <top style="medium">
        <color rgb="FF00B0F0"/>
      </top>
      <bottom style="medium">
        <color rgb="FF00B0F0"/>
      </bottom>
      <diagonal/>
    </border>
    <border>
      <left style="medium">
        <color rgb="FFFF0000"/>
      </left>
      <right style="medium">
        <color rgb="FFFFFF00"/>
      </right>
      <top style="medium">
        <color rgb="FF010DFF"/>
      </top>
      <bottom style="medium">
        <color rgb="FF010DFF"/>
      </bottom>
      <diagonal/>
    </border>
    <border>
      <left style="medium">
        <color rgb="FFFF0000"/>
      </left>
      <right style="medium">
        <color rgb="FFFFFF00"/>
      </right>
      <top/>
      <bottom style="medium">
        <color rgb="FF7030A0"/>
      </bottom>
      <diagonal/>
    </border>
    <border>
      <left style="medium">
        <color rgb="FFFF0000"/>
      </left>
      <right style="medium">
        <color rgb="FFFFFF00"/>
      </right>
      <top style="medium">
        <color rgb="FF7030A0"/>
      </top>
      <bottom style="medium">
        <color rgb="FF7030A0"/>
      </bottom>
      <diagonal/>
    </border>
    <border>
      <left style="medium">
        <color rgb="FFFFFF00"/>
      </left>
      <right style="medium">
        <color rgb="FF07FF01"/>
      </right>
      <top/>
      <bottom/>
      <diagonal/>
    </border>
    <border>
      <left style="medium">
        <color rgb="FFFFFF00"/>
      </left>
      <right style="medium">
        <color rgb="FF07FF01"/>
      </right>
      <top style="medium">
        <color rgb="FF00B0F0"/>
      </top>
      <bottom style="medium">
        <color rgb="FF00B0F0"/>
      </bottom>
      <diagonal/>
    </border>
    <border>
      <left style="medium">
        <color rgb="FFFFFF00"/>
      </left>
      <right style="medium">
        <color rgb="FF07FF01"/>
      </right>
      <top style="medium">
        <color rgb="FF010DFF"/>
      </top>
      <bottom style="medium">
        <color rgb="FF010DFF"/>
      </bottom>
      <diagonal/>
    </border>
    <border>
      <left style="medium">
        <color rgb="FFFFFF00"/>
      </left>
      <right style="medium">
        <color rgb="FF07FF01"/>
      </right>
      <top/>
      <bottom style="medium">
        <color rgb="FF7030A0"/>
      </bottom>
      <diagonal/>
    </border>
    <border>
      <left style="medium">
        <color rgb="FFFFFF00"/>
      </left>
      <right style="medium">
        <color rgb="FF07FF01"/>
      </right>
      <top style="medium">
        <color rgb="FF7030A0"/>
      </top>
      <bottom style="medium">
        <color rgb="FF7030A0"/>
      </bottom>
      <diagonal/>
    </border>
    <border>
      <left/>
      <right style="medium">
        <color rgb="FF00B0F0"/>
      </right>
      <top/>
      <bottom/>
      <diagonal/>
    </border>
    <border>
      <left style="medium">
        <color rgb="FF07FF01"/>
      </left>
      <right style="medium">
        <color rgb="FF00B0F0"/>
      </right>
      <top/>
      <bottom/>
      <diagonal/>
    </border>
    <border>
      <left style="medium">
        <color rgb="FF07FF01"/>
      </left>
      <right style="medium">
        <color rgb="FF00B0F0"/>
      </right>
      <top style="medium">
        <color rgb="FF010DFF"/>
      </top>
      <bottom style="medium">
        <color rgb="FF010DFF"/>
      </bottom>
      <diagonal/>
    </border>
    <border>
      <left style="medium">
        <color rgb="FF07FF01"/>
      </left>
      <right style="medium">
        <color rgb="FF00B0F0"/>
      </right>
      <top/>
      <bottom style="medium">
        <color rgb="FF7030A0"/>
      </bottom>
      <diagonal/>
    </border>
    <border>
      <left style="medium">
        <color rgb="FF07FF01"/>
      </left>
      <right style="medium">
        <color rgb="FF00B0F0"/>
      </right>
      <top style="medium">
        <color rgb="FF7030A0"/>
      </top>
      <bottom style="medium">
        <color rgb="FF7030A0"/>
      </bottom>
      <diagonal/>
    </border>
    <border>
      <left style="medium">
        <color rgb="FF00B0F0"/>
      </left>
      <right style="medium">
        <color rgb="FF010DFF"/>
      </right>
      <top style="medium">
        <color rgb="FF7030A0"/>
      </top>
      <bottom style="medium">
        <color rgb="FF7030A0"/>
      </bottom>
      <diagonal/>
    </border>
    <border>
      <left style="medium">
        <color rgb="FF00B0F0"/>
      </left>
      <right style="medium">
        <color rgb="FF010DFF"/>
      </right>
      <top/>
      <bottom/>
      <diagonal/>
    </border>
    <border>
      <left style="medium">
        <color rgb="FFFFFF00"/>
      </left>
      <right/>
      <top style="medium">
        <color rgb="FF07FF01"/>
      </top>
      <bottom style="medium">
        <color rgb="FF07FF01"/>
      </bottom>
      <diagonal/>
    </border>
    <border>
      <left style="medium">
        <color rgb="FFFF00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0000"/>
      </left>
      <right style="medium">
        <color rgb="FFFFFF00"/>
      </right>
      <top style="medium">
        <color rgb="FF7030A0"/>
      </top>
      <bottom/>
      <diagonal/>
    </border>
    <border>
      <left/>
      <right style="thin">
        <color theme="1" tint="4.9989318521683403E-2"/>
      </right>
      <top/>
      <bottom style="medium">
        <color auto="1"/>
      </bottom>
      <diagonal/>
    </border>
    <border>
      <left/>
      <right style="thin">
        <color theme="1" tint="4.9989318521683403E-2"/>
      </right>
      <top style="medium">
        <color auto="1"/>
      </top>
      <bottom/>
      <diagonal/>
    </border>
    <border>
      <left style="thin">
        <color theme="1" tint="4.9989318521683403E-2"/>
      </left>
      <right/>
      <top style="medium">
        <color auto="1"/>
      </top>
      <bottom/>
      <diagonal/>
    </border>
    <border>
      <left style="thin">
        <color theme="1" tint="4.9989318521683403E-2"/>
      </left>
      <right/>
      <top/>
      <bottom style="medium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medium">
        <color rgb="FFFF0000"/>
      </bottom>
      <diagonal/>
    </border>
    <border>
      <left style="thin">
        <color theme="1" tint="4.9989318521683403E-2"/>
      </left>
      <right/>
      <top style="medium">
        <color rgb="FFFFFF00"/>
      </top>
      <bottom style="medium">
        <color rgb="FFFFFF00"/>
      </bottom>
      <diagonal/>
    </border>
    <border>
      <left style="thin">
        <color theme="1" tint="4.9989318521683403E-2"/>
      </left>
      <right/>
      <top style="medium">
        <color rgb="FF07FF01"/>
      </top>
      <bottom style="medium">
        <color rgb="FF07FF01"/>
      </bottom>
      <diagonal/>
    </border>
    <border>
      <left style="thin">
        <color theme="1" tint="4.9989318521683403E-2"/>
      </left>
      <right/>
      <top style="medium">
        <color rgb="FF010DFF"/>
      </top>
      <bottom style="medium">
        <color rgb="FF010DFF"/>
      </bottom>
      <diagonal/>
    </border>
    <border>
      <left style="thin">
        <color theme="1" tint="4.9989318521683403E-2"/>
      </left>
      <right/>
      <top style="medium">
        <color rgb="FF00B0F0"/>
      </top>
      <bottom style="medium">
        <color rgb="FF00B0F0"/>
      </bottom>
      <diagonal/>
    </border>
    <border>
      <left style="thin">
        <color theme="1" tint="4.9989318521683403E-2"/>
      </left>
      <right/>
      <top style="medium">
        <color rgb="FF7030A0"/>
      </top>
      <bottom style="medium">
        <color rgb="FF7030A0"/>
      </bottom>
      <diagonal/>
    </border>
    <border>
      <left/>
      <right/>
      <top style="medium">
        <color theme="1" tint="4.9989318521683403E-2"/>
      </top>
      <bottom/>
      <diagonal/>
    </border>
    <border>
      <left/>
      <right style="thin">
        <color theme="1" tint="4.9989318521683403E-2"/>
      </right>
      <top/>
      <bottom style="medium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medium">
        <color theme="1" tint="4.9989318521683403E-2"/>
      </bottom>
      <diagonal/>
    </border>
  </borders>
  <cellStyleXfs count="1">
    <xf numFmtId="0" fontId="0" fillId="0" borderId="0"/>
  </cellStyleXfs>
  <cellXfs count="408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0" fillId="0" borderId="0" xfId="0" applyFont="1" applyProtection="1">
      <protection hidden="1"/>
    </xf>
    <xf numFmtId="164" fontId="11" fillId="0" borderId="0" xfId="0" applyNumberFormat="1" applyFont="1" applyAlignment="1" applyProtection="1">
      <alignment vertical="center"/>
      <protection hidden="1"/>
    </xf>
    <xf numFmtId="164" fontId="13" fillId="0" borderId="0" xfId="0" applyNumberFormat="1" applyFont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 wrapText="1"/>
      <protection hidden="1"/>
    </xf>
    <xf numFmtId="0" fontId="18" fillId="0" borderId="0" xfId="0" applyFont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vertical="center"/>
      <protection hidden="1"/>
    </xf>
    <xf numFmtId="0" fontId="29" fillId="0" borderId="0" xfId="0" applyFont="1" applyAlignment="1" applyProtection="1">
      <alignment vertical="center"/>
      <protection hidden="1"/>
    </xf>
    <xf numFmtId="0" fontId="22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9" fillId="0" borderId="0" xfId="0" applyFont="1" applyProtection="1">
      <protection hidden="1"/>
    </xf>
    <xf numFmtId="164" fontId="22" fillId="0" borderId="0" xfId="0" applyNumberFormat="1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 wrapText="1"/>
      <protection hidden="1"/>
    </xf>
    <xf numFmtId="0" fontId="9" fillId="0" borderId="0" xfId="0" applyFont="1" applyAlignment="1" applyProtection="1">
      <alignment horizont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164" fontId="22" fillId="0" borderId="0" xfId="0" applyNumberFormat="1" applyFont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0" fontId="16" fillId="0" borderId="0" xfId="0" applyFont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Alignment="1" applyProtection="1">
      <alignment horizontal="center" vertical="center"/>
      <protection hidden="1"/>
    </xf>
    <xf numFmtId="164" fontId="9" fillId="0" borderId="0" xfId="0" applyNumberFormat="1" applyFont="1" applyAlignment="1" applyProtection="1">
      <alignment horizontal="center" vertical="center"/>
      <protection hidden="1"/>
    </xf>
    <xf numFmtId="164" fontId="9" fillId="0" borderId="0" xfId="0" applyNumberFormat="1" applyFont="1" applyAlignment="1" applyProtection="1">
      <alignment vertical="center"/>
      <protection hidden="1"/>
    </xf>
    <xf numFmtId="164" fontId="17" fillId="0" borderId="0" xfId="0" applyNumberFormat="1" applyFont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Protection="1">
      <protection hidden="1"/>
    </xf>
    <xf numFmtId="0" fontId="10" fillId="22" borderId="38" xfId="0" applyFont="1" applyFill="1" applyBorder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Protection="1">
      <protection hidden="1"/>
    </xf>
    <xf numFmtId="0" fontId="2" fillId="30" borderId="46" xfId="0" applyFont="1" applyFill="1" applyBorder="1" applyProtection="1">
      <protection hidden="1"/>
    </xf>
    <xf numFmtId="0" fontId="2" fillId="30" borderId="47" xfId="0" applyFont="1" applyFill="1" applyBorder="1" applyProtection="1">
      <protection hidden="1"/>
    </xf>
    <xf numFmtId="0" fontId="2" fillId="30" borderId="48" xfId="0" applyFont="1" applyFill="1" applyBorder="1" applyProtection="1">
      <protection hidden="1"/>
    </xf>
    <xf numFmtId="0" fontId="10" fillId="30" borderId="48" xfId="0" applyFont="1" applyFill="1" applyBorder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Protection="1">
      <protection hidden="1"/>
    </xf>
    <xf numFmtId="0" fontId="10" fillId="35" borderId="53" xfId="0" applyFont="1" applyFill="1" applyBorder="1" applyProtection="1">
      <protection hidden="1"/>
    </xf>
    <xf numFmtId="0" fontId="10" fillId="35" borderId="54" xfId="0" applyFont="1" applyFill="1" applyBorder="1" applyProtection="1">
      <protection hidden="1"/>
    </xf>
    <xf numFmtId="0" fontId="10" fillId="35" borderId="55" xfId="0" applyFont="1" applyFill="1" applyBorder="1" applyProtection="1">
      <protection hidden="1"/>
    </xf>
    <xf numFmtId="0" fontId="10" fillId="35" borderId="56" xfId="0" applyFont="1" applyFill="1" applyBorder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42" fillId="8" borderId="0" xfId="0" applyFont="1" applyFill="1" applyAlignment="1">
      <alignment horizontal="center" vertical="center"/>
    </xf>
    <xf numFmtId="166" fontId="0" fillId="56" borderId="0" xfId="0" applyNumberFormat="1" applyFill="1"/>
    <xf numFmtId="0" fontId="0" fillId="56" borderId="0" xfId="0" applyFill="1"/>
    <xf numFmtId="0" fontId="0" fillId="0" borderId="1" xfId="0" applyBorder="1"/>
    <xf numFmtId="166" fontId="0" fillId="0" borderId="25" xfId="0" applyNumberFormat="1" applyBorder="1"/>
    <xf numFmtId="1" fontId="43" fillId="0" borderId="26" xfId="0" applyNumberFormat="1" applyFont="1" applyBorder="1"/>
    <xf numFmtId="0" fontId="0" fillId="0" borderId="5" xfId="0" applyBorder="1"/>
    <xf numFmtId="0" fontId="0" fillId="56" borderId="71" xfId="0" applyFill="1" applyBorder="1"/>
    <xf numFmtId="166" fontId="0" fillId="56" borderId="71" xfId="0" applyNumberFormat="1" applyFill="1" applyBorder="1"/>
    <xf numFmtId="0" fontId="0" fillId="0" borderId="71" xfId="0" applyBorder="1"/>
    <xf numFmtId="0" fontId="0" fillId="0" borderId="75" xfId="0" applyBorder="1"/>
    <xf numFmtId="0" fontId="0" fillId="0" borderId="78" xfId="0" applyBorder="1"/>
    <xf numFmtId="0" fontId="0" fillId="60" borderId="81" xfId="0" applyFill="1" applyBorder="1"/>
    <xf numFmtId="0" fontId="0" fillId="0" borderId="82" xfId="0" applyBorder="1"/>
    <xf numFmtId="0" fontId="0" fillId="0" borderId="83" xfId="0" applyBorder="1"/>
    <xf numFmtId="0" fontId="0" fillId="0" borderId="80" xfId="0" applyBorder="1"/>
    <xf numFmtId="166" fontId="0" fillId="60" borderId="79" xfId="0" applyNumberFormat="1" applyFill="1" applyBorder="1"/>
    <xf numFmtId="166" fontId="0" fillId="60" borderId="81" xfId="0" applyNumberFormat="1" applyFill="1" applyBorder="1"/>
    <xf numFmtId="0" fontId="0" fillId="56" borderId="92" xfId="0" applyFill="1" applyBorder="1"/>
    <xf numFmtId="166" fontId="0" fillId="56" borderId="92" xfId="0" applyNumberFormat="1" applyFill="1" applyBorder="1"/>
    <xf numFmtId="0" fontId="0" fillId="0" borderId="92" xfId="0" applyBorder="1"/>
    <xf numFmtId="0" fontId="0" fillId="0" borderId="93" xfId="0" applyBorder="1"/>
    <xf numFmtId="0" fontId="0" fillId="0" borderId="96" xfId="0" applyBorder="1"/>
    <xf numFmtId="0" fontId="0" fillId="56" borderId="99" xfId="0" applyFill="1" applyBorder="1"/>
    <xf numFmtId="0" fontId="0" fillId="56" borderId="113" xfId="0" applyFill="1" applyBorder="1"/>
    <xf numFmtId="0" fontId="0" fillId="60" borderId="79" xfId="0" applyFill="1" applyBorder="1"/>
    <xf numFmtId="0" fontId="0" fillId="60" borderId="85" xfId="0" applyFill="1" applyBorder="1"/>
    <xf numFmtId="0" fontId="0" fillId="60" borderId="82" xfId="0" applyFill="1" applyBorder="1"/>
    <xf numFmtId="0" fontId="0" fillId="60" borderId="122" xfId="0" applyFill="1" applyBorder="1"/>
    <xf numFmtId="0" fontId="0" fillId="0" borderId="123" xfId="0" applyBorder="1"/>
    <xf numFmtId="0" fontId="0" fillId="0" borderId="127" xfId="0" applyBorder="1"/>
    <xf numFmtId="0" fontId="0" fillId="0" borderId="129" xfId="0" applyBorder="1"/>
    <xf numFmtId="0" fontId="0" fillId="0" borderId="132" xfId="0" applyBorder="1"/>
    <xf numFmtId="0" fontId="0" fillId="0" borderId="135" xfId="0" applyBorder="1"/>
    <xf numFmtId="0" fontId="0" fillId="0" borderId="137" xfId="0" applyBorder="1"/>
    <xf numFmtId="0" fontId="0" fillId="0" borderId="140" xfId="0" applyBorder="1"/>
    <xf numFmtId="166" fontId="0" fillId="0" borderId="82" xfId="0" applyNumberFormat="1" applyBorder="1" applyAlignment="1">
      <alignment horizontal="center"/>
    </xf>
    <xf numFmtId="166" fontId="0" fillId="0" borderId="95" xfId="0" applyNumberFormat="1" applyBorder="1" applyAlignment="1">
      <alignment horizontal="center"/>
    </xf>
    <xf numFmtId="166" fontId="0" fillId="0" borderId="129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42" fillId="57" borderId="82" xfId="0" applyNumberFormat="1" applyFont="1" applyFill="1" applyBorder="1" applyAlignment="1">
      <alignment horizontal="center"/>
    </xf>
    <xf numFmtId="166" fontId="0" fillId="61" borderId="87" xfId="0" applyNumberFormat="1" applyFill="1" applyBorder="1"/>
    <xf numFmtId="166" fontId="0" fillId="61" borderId="88" xfId="0" applyNumberFormat="1" applyFill="1" applyBorder="1"/>
    <xf numFmtId="166" fontId="0" fillId="61" borderId="89" xfId="0" applyNumberFormat="1" applyFill="1" applyBorder="1"/>
    <xf numFmtId="166" fontId="0" fillId="61" borderId="90" xfId="0" applyNumberFormat="1" applyFill="1" applyBorder="1"/>
    <xf numFmtId="0" fontId="0" fillId="61" borderId="88" xfId="0" applyFill="1" applyBorder="1"/>
    <xf numFmtId="0" fontId="0" fillId="61" borderId="87" xfId="0" applyFill="1" applyBorder="1"/>
    <xf numFmtId="0" fontId="0" fillId="61" borderId="91" xfId="0" applyFill="1" applyBorder="1"/>
    <xf numFmtId="0" fontId="0" fillId="61" borderId="97" xfId="0" applyFill="1" applyBorder="1"/>
    <xf numFmtId="166" fontId="0" fillId="63" borderId="15" xfId="0" applyNumberFormat="1" applyFill="1" applyBorder="1"/>
    <xf numFmtId="166" fontId="0" fillId="63" borderId="100" xfId="0" applyNumberFormat="1" applyFill="1" applyBorder="1"/>
    <xf numFmtId="166" fontId="0" fillId="63" borderId="101" xfId="0" applyNumberFormat="1" applyFill="1" applyBorder="1"/>
    <xf numFmtId="0" fontId="0" fillId="63" borderId="102" xfId="0" applyFill="1" applyBorder="1"/>
    <xf numFmtId="0" fontId="0" fillId="63" borderId="15" xfId="0" applyFill="1" applyBorder="1"/>
    <xf numFmtId="0" fontId="0" fillId="63" borderId="103" xfId="0" applyFill="1" applyBorder="1"/>
    <xf numFmtId="0" fontId="0" fillId="63" borderId="119" xfId="0" applyFill="1" applyBorder="1"/>
    <xf numFmtId="0" fontId="0" fillId="63" borderId="104" xfId="0" applyFill="1" applyBorder="1"/>
    <xf numFmtId="0" fontId="0" fillId="63" borderId="105" xfId="0" applyFill="1" applyBorder="1"/>
    <xf numFmtId="166" fontId="0" fillId="65" borderId="108" xfId="0" applyNumberFormat="1" applyFill="1" applyBorder="1"/>
    <xf numFmtId="166" fontId="0" fillId="66" borderId="109" xfId="0" applyNumberFormat="1" applyFill="1" applyBorder="1"/>
    <xf numFmtId="0" fontId="0" fillId="66" borderId="109" xfId="0" applyFill="1" applyBorder="1"/>
    <xf numFmtId="0" fontId="0" fillId="66" borderId="108" xfId="0" applyFill="1" applyBorder="1"/>
    <xf numFmtId="0" fontId="0" fillId="66" borderId="110" xfId="0" applyFill="1" applyBorder="1"/>
    <xf numFmtId="0" fontId="0" fillId="66" borderId="120" xfId="0" applyFill="1" applyBorder="1"/>
    <xf numFmtId="0" fontId="0" fillId="66" borderId="111" xfId="0" applyFill="1" applyBorder="1"/>
    <xf numFmtId="0" fontId="0" fillId="66" borderId="134" xfId="0" applyFill="1" applyBorder="1"/>
    <xf numFmtId="0" fontId="0" fillId="66" borderId="125" xfId="0" applyFill="1" applyBorder="1"/>
    <xf numFmtId="0" fontId="0" fillId="66" borderId="130" xfId="0" applyFill="1" applyBorder="1"/>
    <xf numFmtId="0" fontId="0" fillId="66" borderId="118" xfId="0" applyFill="1" applyBorder="1"/>
    <xf numFmtId="0" fontId="0" fillId="61" borderId="94" xfId="0" applyFill="1" applyBorder="1"/>
    <xf numFmtId="166" fontId="0" fillId="68" borderId="17" xfId="0" applyNumberFormat="1" applyFill="1" applyBorder="1"/>
    <xf numFmtId="0" fontId="0" fillId="68" borderId="114" xfId="0" applyFill="1" applyBorder="1"/>
    <xf numFmtId="0" fontId="0" fillId="68" borderId="17" xfId="0" applyFill="1" applyBorder="1"/>
    <xf numFmtId="0" fontId="0" fillId="68" borderId="115" xfId="0" applyFill="1" applyBorder="1"/>
    <xf numFmtId="0" fontId="0" fillId="68" borderId="121" xfId="0" applyFill="1" applyBorder="1"/>
    <xf numFmtId="0" fontId="0" fillId="68" borderId="116" xfId="0" applyFill="1" applyBorder="1"/>
    <xf numFmtId="0" fontId="0" fillId="61" borderId="142" xfId="0" applyFill="1" applyBorder="1"/>
    <xf numFmtId="0" fontId="0" fillId="63" borderId="124" xfId="0" applyFill="1" applyBorder="1"/>
    <xf numFmtId="0" fontId="0" fillId="63" borderId="141" xfId="0" applyFill="1" applyBorder="1"/>
    <xf numFmtId="0" fontId="0" fillId="68" borderId="126" xfId="0" applyFill="1" applyBorder="1"/>
    <xf numFmtId="0" fontId="0" fillId="68" borderId="131" xfId="0" applyFill="1" applyBorder="1"/>
    <xf numFmtId="0" fontId="0" fillId="68" borderId="136" xfId="0" applyFill="1" applyBorder="1"/>
    <xf numFmtId="166" fontId="0" fillId="70" borderId="72" xfId="0" applyNumberFormat="1" applyFill="1" applyBorder="1"/>
    <xf numFmtId="166" fontId="0" fillId="70" borderId="73" xfId="0" applyNumberFormat="1" applyFill="1" applyBorder="1"/>
    <xf numFmtId="0" fontId="0" fillId="70" borderId="73" xfId="0" applyFill="1" applyBorder="1"/>
    <xf numFmtId="0" fontId="0" fillId="70" borderId="72" xfId="0" applyFill="1" applyBorder="1"/>
    <xf numFmtId="0" fontId="0" fillId="70" borderId="84" xfId="0" applyFill="1" applyBorder="1"/>
    <xf numFmtId="0" fontId="0" fillId="70" borderId="128" xfId="0" applyFill="1" applyBorder="1"/>
    <xf numFmtId="0" fontId="0" fillId="70" borderId="133" xfId="0" applyFill="1" applyBorder="1"/>
    <xf numFmtId="0" fontId="0" fillId="70" borderId="138" xfId="0" applyFill="1" applyBorder="1"/>
    <xf numFmtId="0" fontId="0" fillId="70" borderId="139" xfId="0" applyFill="1" applyBorder="1"/>
    <xf numFmtId="0" fontId="0" fillId="70" borderId="74" xfId="0" applyFill="1" applyBorder="1"/>
    <xf numFmtId="0" fontId="0" fillId="70" borderId="76" xfId="0" applyFill="1" applyBorder="1"/>
    <xf numFmtId="166" fontId="42" fillId="57" borderId="97" xfId="0" applyNumberFormat="1" applyFont="1" applyFill="1" applyBorder="1" applyAlignment="1">
      <alignment horizontal="center"/>
    </xf>
    <xf numFmtId="166" fontId="42" fillId="57" borderId="116" xfId="0" applyNumberFormat="1" applyFont="1" applyFill="1" applyBorder="1" applyAlignment="1">
      <alignment horizontal="center"/>
    </xf>
    <xf numFmtId="166" fontId="42" fillId="57" borderId="76" xfId="0" applyNumberFormat="1" applyFont="1" applyFill="1" applyBorder="1" applyAlignment="1">
      <alignment horizontal="center"/>
    </xf>
    <xf numFmtId="166" fontId="42" fillId="57" borderId="104" xfId="0" applyNumberFormat="1" applyFont="1" applyFill="1" applyBorder="1" applyAlignment="1">
      <alignment horizontal="center"/>
    </xf>
    <xf numFmtId="166" fontId="42" fillId="57" borderId="111" xfId="0" applyNumberFormat="1" applyFont="1" applyFill="1" applyBorder="1" applyAlignment="1">
      <alignment horizontal="center"/>
    </xf>
    <xf numFmtId="0" fontId="0" fillId="0" borderId="143" xfId="0" applyBorder="1"/>
    <xf numFmtId="0" fontId="0" fillId="71" borderId="26" xfId="0" applyFill="1" applyBorder="1"/>
    <xf numFmtId="0" fontId="0" fillId="71" borderId="25" xfId="0" applyFill="1" applyBorder="1"/>
    <xf numFmtId="166" fontId="42" fillId="57" borderId="26" xfId="0" applyNumberFormat="1" applyFont="1" applyFill="1" applyBorder="1" applyAlignment="1">
      <alignment horizontal="center"/>
    </xf>
    <xf numFmtId="166" fontId="45" fillId="71" borderId="26" xfId="0" applyNumberFormat="1" applyFont="1" applyFill="1" applyBorder="1" applyAlignment="1">
      <alignment horizontal="right"/>
    </xf>
    <xf numFmtId="166" fontId="45" fillId="0" borderId="82" xfId="0" applyNumberFormat="1" applyFont="1" applyBorder="1" applyAlignment="1">
      <alignment horizontal="right"/>
    </xf>
    <xf numFmtId="166" fontId="45" fillId="60" borderId="82" xfId="0" applyNumberFormat="1" applyFont="1" applyFill="1" applyBorder="1" applyAlignment="1">
      <alignment horizontal="right"/>
    </xf>
    <xf numFmtId="166" fontId="45" fillId="0" borderId="95" xfId="0" applyNumberFormat="1" applyFont="1" applyBorder="1" applyAlignment="1">
      <alignment horizontal="right"/>
    </xf>
    <xf numFmtId="166" fontId="45" fillId="0" borderId="97" xfId="0" applyNumberFormat="1" applyFont="1" applyBorder="1" applyAlignment="1">
      <alignment horizontal="right"/>
    </xf>
    <xf numFmtId="166" fontId="45" fillId="0" borderId="129" xfId="0" applyNumberFormat="1" applyFont="1" applyBorder="1" applyAlignment="1">
      <alignment horizontal="right"/>
    </xf>
    <xf numFmtId="166" fontId="45" fillId="0" borderId="104" xfId="0" applyNumberFormat="1" applyFont="1" applyBorder="1" applyAlignment="1">
      <alignment horizontal="right"/>
    </xf>
    <xf numFmtId="166" fontId="45" fillId="0" borderId="0" xfId="0" applyNumberFormat="1" applyFont="1" applyAlignment="1">
      <alignment horizontal="right"/>
    </xf>
    <xf numFmtId="166" fontId="45" fillId="0" borderId="111" xfId="0" applyNumberFormat="1" applyFont="1" applyBorder="1" applyAlignment="1">
      <alignment horizontal="right"/>
    </xf>
    <xf numFmtId="166" fontId="45" fillId="0" borderId="116" xfId="0" applyNumberFormat="1" applyFont="1" applyBorder="1" applyAlignment="1">
      <alignment horizontal="right"/>
    </xf>
    <xf numFmtId="166" fontId="45" fillId="0" borderId="76" xfId="0" applyNumberFormat="1" applyFont="1" applyBorder="1" applyAlignment="1">
      <alignment horizontal="right"/>
    </xf>
    <xf numFmtId="166" fontId="45" fillId="0" borderId="105" xfId="0" applyNumberFormat="1" applyFont="1" applyBorder="1" applyAlignment="1">
      <alignment horizontal="right"/>
    </xf>
    <xf numFmtId="164" fontId="45" fillId="71" borderId="26" xfId="0" applyNumberFormat="1" applyFont="1" applyFill="1" applyBorder="1" applyAlignment="1">
      <alignment horizontal="center" vertical="center"/>
    </xf>
    <xf numFmtId="0" fontId="45" fillId="0" borderId="82" xfId="0" applyFont="1" applyBorder="1" applyAlignment="1">
      <alignment horizontal="right"/>
    </xf>
    <xf numFmtId="166" fontId="45" fillId="60" borderId="86" xfId="0" applyNumberFormat="1" applyFont="1" applyFill="1" applyBorder="1" applyAlignment="1">
      <alignment horizontal="right"/>
    </xf>
    <xf numFmtId="0" fontId="45" fillId="0" borderId="95" xfId="0" applyFont="1" applyBorder="1" applyAlignment="1">
      <alignment horizontal="right"/>
    </xf>
    <xf numFmtId="166" fontId="45" fillId="0" borderId="98" xfId="0" applyNumberFormat="1" applyFont="1" applyBorder="1" applyAlignment="1">
      <alignment horizontal="right"/>
    </xf>
    <xf numFmtId="0" fontId="45" fillId="0" borderId="0" xfId="0" applyFont="1" applyAlignment="1">
      <alignment horizontal="right"/>
    </xf>
    <xf numFmtId="166" fontId="45" fillId="0" borderId="106" xfId="0" applyNumberFormat="1" applyFont="1" applyBorder="1" applyAlignment="1">
      <alignment horizontal="right"/>
    </xf>
    <xf numFmtId="166" fontId="45" fillId="0" borderId="112" xfId="0" applyNumberFormat="1" applyFont="1" applyBorder="1" applyAlignment="1">
      <alignment horizontal="right"/>
    </xf>
    <xf numFmtId="166" fontId="45" fillId="0" borderId="117" xfId="0" applyNumberFormat="1" applyFont="1" applyBorder="1" applyAlignment="1">
      <alignment horizontal="right"/>
    </xf>
    <xf numFmtId="166" fontId="45" fillId="0" borderId="77" xfId="0" applyNumberFormat="1" applyFont="1" applyBorder="1" applyAlignment="1">
      <alignment horizontal="right"/>
    </xf>
    <xf numFmtId="0" fontId="0" fillId="71" borderId="146" xfId="0" applyFill="1" applyBorder="1"/>
    <xf numFmtId="0" fontId="0" fillId="71" borderId="147" xfId="0" applyFill="1" applyBorder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42" fillId="72" borderId="0" xfId="0" applyFon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155" xfId="0" applyNumberFormat="1" applyBorder="1" applyAlignment="1">
      <alignment horizontal="center" vertical="center"/>
    </xf>
    <xf numFmtId="0" fontId="0" fillId="0" borderId="155" xfId="0" applyBorder="1" applyAlignment="1">
      <alignment vertical="center"/>
    </xf>
    <xf numFmtId="164" fontId="0" fillId="74" borderId="152" xfId="0" applyNumberFormat="1" applyFill="1" applyBorder="1" applyAlignment="1">
      <alignment horizontal="center" vertical="center"/>
    </xf>
    <xf numFmtId="164" fontId="0" fillId="74" borderId="153" xfId="0" applyNumberFormat="1" applyFill="1" applyBorder="1" applyAlignment="1">
      <alignment horizontal="center" vertical="center"/>
    </xf>
    <xf numFmtId="164" fontId="0" fillId="74" borderId="154" xfId="0" applyNumberFormat="1" applyFill="1" applyBorder="1" applyAlignment="1">
      <alignment horizontal="center" vertical="center"/>
    </xf>
    <xf numFmtId="164" fontId="0" fillId="75" borderId="156" xfId="0" applyNumberFormat="1" applyFill="1" applyBorder="1" applyAlignment="1">
      <alignment horizontal="center" vertical="center"/>
    </xf>
    <xf numFmtId="164" fontId="0" fillId="75" borderId="157" xfId="0" applyNumberFormat="1" applyFill="1" applyBorder="1" applyAlignment="1">
      <alignment horizontal="center" vertical="center"/>
    </xf>
    <xf numFmtId="164" fontId="0" fillId="75" borderId="158" xfId="0" applyNumberFormat="1" applyFill="1" applyBorder="1" applyAlignment="1">
      <alignment horizontal="center" vertical="center"/>
    </xf>
    <xf numFmtId="164" fontId="0" fillId="78" borderId="149" xfId="0" applyNumberFormat="1" applyFill="1" applyBorder="1" applyAlignment="1">
      <alignment horizontal="center" vertical="center"/>
    </xf>
    <xf numFmtId="164" fontId="0" fillId="78" borderId="150" xfId="0" applyNumberFormat="1" applyFill="1" applyBorder="1" applyAlignment="1">
      <alignment horizontal="center" vertical="center"/>
    </xf>
    <xf numFmtId="164" fontId="0" fillId="78" borderId="151" xfId="0" applyNumberFormat="1" applyFill="1" applyBorder="1" applyAlignment="1">
      <alignment horizontal="center" vertical="center"/>
    </xf>
    <xf numFmtId="166" fontId="0" fillId="60" borderId="159" xfId="0" applyNumberFormat="1" applyFill="1" applyBorder="1"/>
    <xf numFmtId="166" fontId="0" fillId="61" borderId="160" xfId="0" applyNumberFormat="1" applyFill="1" applyBorder="1"/>
    <xf numFmtId="166" fontId="0" fillId="63" borderId="161" xfId="0" applyNumberFormat="1" applyFill="1" applyBorder="1"/>
    <xf numFmtId="166" fontId="0" fillId="68" borderId="162" xfId="0" applyNumberFormat="1" applyFill="1" applyBorder="1"/>
    <xf numFmtId="166" fontId="0" fillId="65" borderId="163" xfId="0" applyNumberFormat="1" applyFill="1" applyBorder="1"/>
    <xf numFmtId="166" fontId="0" fillId="70" borderId="164" xfId="0" applyNumberFormat="1" applyFill="1" applyBorder="1"/>
    <xf numFmtId="0" fontId="47" fillId="57" borderId="0" xfId="0" applyFont="1" applyFill="1" applyAlignment="1">
      <alignment horizontal="center" vertical="center"/>
    </xf>
    <xf numFmtId="0" fontId="42" fillId="57" borderId="0" xfId="0" applyFont="1" applyFill="1" applyAlignment="1">
      <alignment horizontal="center" vertical="center"/>
    </xf>
    <xf numFmtId="0" fontId="0" fillId="0" borderId="165" xfId="0" applyBorder="1"/>
    <xf numFmtId="0" fontId="0" fillId="56" borderId="166" xfId="0" applyFill="1" applyBorder="1" applyAlignment="1">
      <alignment horizontal="center" vertical="top"/>
    </xf>
    <xf numFmtId="0" fontId="0" fillId="56" borderId="167" xfId="0" applyFill="1" applyBorder="1" applyAlignment="1">
      <alignment horizontal="center" vertical="top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0" fillId="62" borderId="14" xfId="0" applyFill="1" applyBorder="1" applyAlignment="1">
      <alignment horizontal="left"/>
    </xf>
    <xf numFmtId="0" fontId="0" fillId="62" borderId="15" xfId="0" applyFill="1" applyBorder="1" applyAlignment="1">
      <alignment horizontal="left"/>
    </xf>
    <xf numFmtId="0" fontId="42" fillId="57" borderId="18" xfId="0" applyFont="1" applyFill="1" applyBorder="1" applyAlignment="1">
      <alignment horizontal="left" vertical="center"/>
    </xf>
    <xf numFmtId="0" fontId="42" fillId="57" borderId="5" xfId="0" applyFont="1" applyFill="1" applyBorder="1" applyAlignment="1">
      <alignment horizontal="left" vertical="center"/>
    </xf>
    <xf numFmtId="0" fontId="0" fillId="57" borderId="19" xfId="0" applyFill="1" applyBorder="1" applyAlignment="1">
      <alignment horizontal="left" vertical="center"/>
    </xf>
    <xf numFmtId="0" fontId="0" fillId="57" borderId="1" xfId="0" applyFill="1" applyBorder="1" applyAlignment="1">
      <alignment horizontal="left" vertical="center"/>
    </xf>
    <xf numFmtId="0" fontId="42" fillId="57" borderId="5" xfId="0" applyFont="1" applyFill="1" applyBorder="1" applyAlignment="1">
      <alignment horizontal="center"/>
    </xf>
    <xf numFmtId="0" fontId="0" fillId="57" borderId="5" xfId="0" applyFill="1" applyBorder="1" applyAlignment="1">
      <alignment horizontal="center"/>
    </xf>
    <xf numFmtId="0" fontId="0" fillId="57" borderId="145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44" xfId="0" applyNumberFormat="1" applyFill="1" applyBorder="1" applyAlignment="1">
      <alignment horizontal="center"/>
    </xf>
    <xf numFmtId="164" fontId="0" fillId="71" borderId="1" xfId="0" applyNumberFormat="1" applyFill="1" applyBorder="1" applyAlignment="1">
      <alignment horizontal="center"/>
    </xf>
    <xf numFmtId="164" fontId="0" fillId="71" borderId="144" xfId="0" applyNumberFormat="1" applyFill="1" applyBorder="1" applyAlignment="1">
      <alignment horizontal="center"/>
    </xf>
    <xf numFmtId="0" fontId="0" fillId="69" borderId="72" xfId="0" applyFill="1" applyBorder="1" applyAlignment="1">
      <alignment horizontal="left"/>
    </xf>
    <xf numFmtId="0" fontId="0" fillId="64" borderId="107" xfId="0" applyFill="1" applyBorder="1" applyAlignment="1">
      <alignment horizontal="left"/>
    </xf>
    <xf numFmtId="0" fontId="0" fillId="64" borderId="108" xfId="0" applyFill="1" applyBorder="1" applyAlignment="1">
      <alignment horizontal="left"/>
    </xf>
    <xf numFmtId="0" fontId="0" fillId="67" borderId="16" xfId="0" applyFill="1" applyBorder="1" applyAlignment="1">
      <alignment horizontal="left"/>
    </xf>
    <xf numFmtId="0" fontId="0" fillId="67" borderId="17" xfId="0" applyFill="1" applyBorder="1" applyAlignment="1">
      <alignment horizontal="left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57" borderId="0" xfId="0" applyFont="1" applyFill="1" applyAlignment="1">
      <alignment horizontal="left" vertical="center"/>
    </xf>
    <xf numFmtId="0" fontId="0" fillId="57" borderId="0" xfId="0" applyFill="1" applyAlignment="1">
      <alignment horizontal="left" vertical="center"/>
    </xf>
    <xf numFmtId="0" fontId="4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58" borderId="79" xfId="0" applyFill="1" applyBorder="1" applyAlignment="1">
      <alignment horizontal="left"/>
    </xf>
    <xf numFmtId="0" fontId="0" fillId="59" borderId="87" xfId="0" applyFill="1" applyBorder="1" applyAlignment="1">
      <alignment horizontal="left"/>
    </xf>
    <xf numFmtId="0" fontId="0" fillId="60" borderId="79" xfId="0" applyFill="1" applyBorder="1" applyAlignment="1">
      <alignment horizontal="center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1" fillId="77" borderId="149" xfId="0" applyFont="1" applyFill="1" applyBorder="1" applyAlignment="1">
      <alignment horizontal="left" vertical="center"/>
    </xf>
    <xf numFmtId="0" fontId="0" fillId="77" borderId="150" xfId="0" applyFill="1" applyBorder="1" applyAlignment="1">
      <alignment horizontal="left" vertical="center"/>
    </xf>
    <xf numFmtId="0" fontId="0" fillId="77" borderId="151" xfId="0" applyFill="1" applyBorder="1" applyAlignment="1">
      <alignment horizontal="left" vertical="center"/>
    </xf>
    <xf numFmtId="0" fontId="5" fillId="57" borderId="0" xfId="0" applyFont="1" applyFill="1" applyAlignment="1">
      <alignment horizontal="left" vertical="center"/>
    </xf>
    <xf numFmtId="0" fontId="46" fillId="0" borderId="148" xfId="0" applyFont="1" applyBorder="1" applyAlignment="1">
      <alignment horizontal="center"/>
    </xf>
    <xf numFmtId="0" fontId="0" fillId="0" borderId="148" xfId="0" applyBorder="1" applyAlignment="1">
      <alignment horizontal="center"/>
    </xf>
    <xf numFmtId="0" fontId="42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73" borderId="152" xfId="0" applyFill="1" applyBorder="1" applyAlignment="1">
      <alignment horizontal="left" vertical="center"/>
    </xf>
    <xf numFmtId="0" fontId="0" fillId="73" borderId="153" xfId="0" applyFill="1" applyBorder="1" applyAlignment="1">
      <alignment horizontal="left" vertical="center"/>
    </xf>
    <xf numFmtId="0" fontId="0" fillId="73" borderId="154" xfId="0" applyFill="1" applyBorder="1" applyAlignment="1">
      <alignment horizontal="left" vertical="center"/>
    </xf>
    <xf numFmtId="0" fontId="0" fillId="76" borderId="156" xfId="0" applyFill="1" applyBorder="1" applyAlignment="1">
      <alignment horizontal="left" vertical="center"/>
    </xf>
    <xf numFmtId="0" fontId="0" fillId="76" borderId="157" xfId="0" applyFill="1" applyBorder="1" applyAlignment="1">
      <alignment horizontal="left" vertical="center"/>
    </xf>
    <xf numFmtId="0" fontId="0" fillId="76" borderId="158" xfId="0" applyFill="1" applyBorder="1" applyAlignment="1">
      <alignment horizontal="left" vertical="center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  <xf numFmtId="0" fontId="42" fillId="0" borderId="0" xfId="0" applyFont="1"/>
    <xf numFmtId="0" fontId="4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FF01"/>
      <color rgb="FFC5D5E9"/>
      <color rgb="FFD3FDDA"/>
      <color rgb="FFFCCCDD"/>
      <color rgb="FFA80000"/>
      <color rgb="FF010DFF"/>
      <color rgb="FFE5B0EE"/>
      <color rgb="FFDD97E9"/>
      <color rgb="FFADBAE5"/>
      <color rgb="FFE5FB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-30</c:v>
                </c:pt>
                <c:pt idx="1">
                  <c:v>-29.8</c:v>
                </c:pt>
                <c:pt idx="2">
                  <c:v>-29.6</c:v>
                </c:pt>
                <c:pt idx="3">
                  <c:v>-29.400000000000002</c:v>
                </c:pt>
                <c:pt idx="4">
                  <c:v>-29.200000000000003</c:v>
                </c:pt>
                <c:pt idx="5">
                  <c:v>-29.000000000000004</c:v>
                </c:pt>
                <c:pt idx="6">
                  <c:v>-28.800000000000004</c:v>
                </c:pt>
                <c:pt idx="7">
                  <c:v>-28.600000000000005</c:v>
                </c:pt>
                <c:pt idx="8">
                  <c:v>-28.400000000000006</c:v>
                </c:pt>
                <c:pt idx="9">
                  <c:v>-28.200000000000006</c:v>
                </c:pt>
                <c:pt idx="10">
                  <c:v>-28.000000000000007</c:v>
                </c:pt>
                <c:pt idx="11">
                  <c:v>-27.800000000000008</c:v>
                </c:pt>
                <c:pt idx="12">
                  <c:v>-27.600000000000009</c:v>
                </c:pt>
                <c:pt idx="13">
                  <c:v>-27.400000000000009</c:v>
                </c:pt>
                <c:pt idx="14">
                  <c:v>-27.20000000000001</c:v>
                </c:pt>
                <c:pt idx="15">
                  <c:v>-27.000000000000011</c:v>
                </c:pt>
                <c:pt idx="16">
                  <c:v>-26.800000000000011</c:v>
                </c:pt>
                <c:pt idx="17">
                  <c:v>-26.600000000000012</c:v>
                </c:pt>
                <c:pt idx="18">
                  <c:v>-26.400000000000013</c:v>
                </c:pt>
                <c:pt idx="19">
                  <c:v>-26.200000000000014</c:v>
                </c:pt>
                <c:pt idx="20">
                  <c:v>-26.000000000000014</c:v>
                </c:pt>
                <c:pt idx="21">
                  <c:v>-25.800000000000015</c:v>
                </c:pt>
                <c:pt idx="22">
                  <c:v>-25.600000000000016</c:v>
                </c:pt>
                <c:pt idx="23">
                  <c:v>-25.400000000000016</c:v>
                </c:pt>
                <c:pt idx="24">
                  <c:v>-25.200000000000017</c:v>
                </c:pt>
                <c:pt idx="25">
                  <c:v>-25.000000000000018</c:v>
                </c:pt>
                <c:pt idx="26">
                  <c:v>-24.800000000000018</c:v>
                </c:pt>
                <c:pt idx="27">
                  <c:v>-24.600000000000019</c:v>
                </c:pt>
                <c:pt idx="28">
                  <c:v>-24.40000000000002</c:v>
                </c:pt>
                <c:pt idx="29">
                  <c:v>-24.200000000000021</c:v>
                </c:pt>
                <c:pt idx="30">
                  <c:v>-24.000000000000021</c:v>
                </c:pt>
                <c:pt idx="31">
                  <c:v>-23.800000000000022</c:v>
                </c:pt>
                <c:pt idx="32">
                  <c:v>-23.600000000000023</c:v>
                </c:pt>
                <c:pt idx="33">
                  <c:v>-23.400000000000023</c:v>
                </c:pt>
                <c:pt idx="34">
                  <c:v>-23.200000000000024</c:v>
                </c:pt>
                <c:pt idx="35">
                  <c:v>-23.000000000000025</c:v>
                </c:pt>
                <c:pt idx="36">
                  <c:v>-22.800000000000026</c:v>
                </c:pt>
                <c:pt idx="37">
                  <c:v>-22.600000000000026</c:v>
                </c:pt>
                <c:pt idx="38">
                  <c:v>-22.400000000000027</c:v>
                </c:pt>
                <c:pt idx="39">
                  <c:v>-22.200000000000028</c:v>
                </c:pt>
                <c:pt idx="40">
                  <c:v>-22.000000000000028</c:v>
                </c:pt>
                <c:pt idx="41">
                  <c:v>-21.800000000000029</c:v>
                </c:pt>
                <c:pt idx="42">
                  <c:v>-21.60000000000003</c:v>
                </c:pt>
                <c:pt idx="43">
                  <c:v>-21.400000000000031</c:v>
                </c:pt>
                <c:pt idx="44">
                  <c:v>-21.200000000000031</c:v>
                </c:pt>
                <c:pt idx="45">
                  <c:v>-21.000000000000032</c:v>
                </c:pt>
                <c:pt idx="46">
                  <c:v>-20.800000000000033</c:v>
                </c:pt>
                <c:pt idx="47">
                  <c:v>-20.600000000000033</c:v>
                </c:pt>
                <c:pt idx="48">
                  <c:v>-20.400000000000034</c:v>
                </c:pt>
                <c:pt idx="49">
                  <c:v>-20.200000000000035</c:v>
                </c:pt>
                <c:pt idx="50">
                  <c:v>-20.000000000000036</c:v>
                </c:pt>
                <c:pt idx="51">
                  <c:v>-19.800000000000036</c:v>
                </c:pt>
                <c:pt idx="52">
                  <c:v>-19.600000000000037</c:v>
                </c:pt>
                <c:pt idx="53">
                  <c:v>-19.400000000000038</c:v>
                </c:pt>
                <c:pt idx="54">
                  <c:v>-19.200000000000038</c:v>
                </c:pt>
                <c:pt idx="55">
                  <c:v>-19.000000000000039</c:v>
                </c:pt>
                <c:pt idx="56">
                  <c:v>-18.80000000000004</c:v>
                </c:pt>
                <c:pt idx="57">
                  <c:v>-18.600000000000041</c:v>
                </c:pt>
                <c:pt idx="58">
                  <c:v>-18.400000000000041</c:v>
                </c:pt>
                <c:pt idx="59">
                  <c:v>-18.200000000000042</c:v>
                </c:pt>
                <c:pt idx="60">
                  <c:v>-18.000000000000043</c:v>
                </c:pt>
                <c:pt idx="61">
                  <c:v>-17.800000000000043</c:v>
                </c:pt>
                <c:pt idx="62">
                  <c:v>-17.600000000000044</c:v>
                </c:pt>
                <c:pt idx="63">
                  <c:v>-17.400000000000045</c:v>
                </c:pt>
                <c:pt idx="64">
                  <c:v>-17.200000000000045</c:v>
                </c:pt>
                <c:pt idx="65">
                  <c:v>-17.000000000000046</c:v>
                </c:pt>
                <c:pt idx="66">
                  <c:v>-16.800000000000047</c:v>
                </c:pt>
                <c:pt idx="67">
                  <c:v>-16.600000000000048</c:v>
                </c:pt>
                <c:pt idx="68">
                  <c:v>-16.400000000000048</c:v>
                </c:pt>
                <c:pt idx="69">
                  <c:v>-16.200000000000049</c:v>
                </c:pt>
                <c:pt idx="70">
                  <c:v>-16.00000000000005</c:v>
                </c:pt>
                <c:pt idx="71">
                  <c:v>-15.80000000000005</c:v>
                </c:pt>
                <c:pt idx="72">
                  <c:v>-15.600000000000051</c:v>
                </c:pt>
                <c:pt idx="73">
                  <c:v>-15.400000000000052</c:v>
                </c:pt>
                <c:pt idx="74">
                  <c:v>-15.200000000000053</c:v>
                </c:pt>
                <c:pt idx="75">
                  <c:v>-15.000000000000053</c:v>
                </c:pt>
                <c:pt idx="76">
                  <c:v>-14.800000000000054</c:v>
                </c:pt>
                <c:pt idx="77">
                  <c:v>-14.600000000000055</c:v>
                </c:pt>
                <c:pt idx="78">
                  <c:v>-14.400000000000055</c:v>
                </c:pt>
                <c:pt idx="79">
                  <c:v>-14.200000000000056</c:v>
                </c:pt>
                <c:pt idx="80">
                  <c:v>-14.000000000000057</c:v>
                </c:pt>
                <c:pt idx="81">
                  <c:v>-13.800000000000058</c:v>
                </c:pt>
                <c:pt idx="82">
                  <c:v>-13.600000000000058</c:v>
                </c:pt>
                <c:pt idx="83">
                  <c:v>-13.400000000000059</c:v>
                </c:pt>
                <c:pt idx="84">
                  <c:v>-13.20000000000006</c:v>
                </c:pt>
                <c:pt idx="85">
                  <c:v>-13.00000000000006</c:v>
                </c:pt>
                <c:pt idx="86">
                  <c:v>-12.800000000000061</c:v>
                </c:pt>
                <c:pt idx="87">
                  <c:v>-12.600000000000062</c:v>
                </c:pt>
                <c:pt idx="88">
                  <c:v>-12.400000000000063</c:v>
                </c:pt>
                <c:pt idx="89">
                  <c:v>-12.200000000000063</c:v>
                </c:pt>
                <c:pt idx="90">
                  <c:v>-12.000000000000064</c:v>
                </c:pt>
                <c:pt idx="91">
                  <c:v>-11.800000000000065</c:v>
                </c:pt>
                <c:pt idx="92">
                  <c:v>-11.600000000000065</c:v>
                </c:pt>
                <c:pt idx="93">
                  <c:v>-11.400000000000066</c:v>
                </c:pt>
                <c:pt idx="94">
                  <c:v>-11.200000000000067</c:v>
                </c:pt>
                <c:pt idx="95">
                  <c:v>-11.000000000000068</c:v>
                </c:pt>
                <c:pt idx="96">
                  <c:v>-10.800000000000068</c:v>
                </c:pt>
                <c:pt idx="97">
                  <c:v>-10.600000000000069</c:v>
                </c:pt>
                <c:pt idx="98">
                  <c:v>-10.40000000000007</c:v>
                </c:pt>
                <c:pt idx="99">
                  <c:v>-10.20000000000007</c:v>
                </c:pt>
                <c:pt idx="100">
                  <c:v>-10.000000000000071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-125</c:v>
                </c:pt>
                <c:pt idx="1">
                  <c:v>-124</c:v>
                </c:pt>
                <c:pt idx="2">
                  <c:v>-123</c:v>
                </c:pt>
                <c:pt idx="3">
                  <c:v>-122</c:v>
                </c:pt>
                <c:pt idx="4">
                  <c:v>-121</c:v>
                </c:pt>
                <c:pt idx="5">
                  <c:v>-120.00000000000003</c:v>
                </c:pt>
                <c:pt idx="6">
                  <c:v>-119.00000000000003</c:v>
                </c:pt>
                <c:pt idx="7">
                  <c:v>-118.00000000000003</c:v>
                </c:pt>
                <c:pt idx="8">
                  <c:v>-117.00000000000003</c:v>
                </c:pt>
                <c:pt idx="9">
                  <c:v>-116.00000000000003</c:v>
                </c:pt>
                <c:pt idx="10">
                  <c:v>-115.00000000000003</c:v>
                </c:pt>
                <c:pt idx="11">
                  <c:v>-114.00000000000003</c:v>
                </c:pt>
                <c:pt idx="12">
                  <c:v>-113.00000000000006</c:v>
                </c:pt>
                <c:pt idx="13">
                  <c:v>-112.00000000000006</c:v>
                </c:pt>
                <c:pt idx="14">
                  <c:v>-111.00000000000006</c:v>
                </c:pt>
                <c:pt idx="15">
                  <c:v>-110.00000000000006</c:v>
                </c:pt>
                <c:pt idx="16">
                  <c:v>-109.00000000000006</c:v>
                </c:pt>
                <c:pt idx="17">
                  <c:v>-108.00000000000006</c:v>
                </c:pt>
                <c:pt idx="18">
                  <c:v>-107.00000000000006</c:v>
                </c:pt>
                <c:pt idx="19">
                  <c:v>-106.00000000000006</c:v>
                </c:pt>
                <c:pt idx="20">
                  <c:v>-105.00000000000006</c:v>
                </c:pt>
                <c:pt idx="21">
                  <c:v>-104.00000000000009</c:v>
                </c:pt>
                <c:pt idx="22">
                  <c:v>-103.00000000000009</c:v>
                </c:pt>
                <c:pt idx="23">
                  <c:v>-102.00000000000009</c:v>
                </c:pt>
                <c:pt idx="24">
                  <c:v>-101.00000000000009</c:v>
                </c:pt>
                <c:pt idx="25">
                  <c:v>-100.00000000000009</c:v>
                </c:pt>
                <c:pt idx="26">
                  <c:v>-99.000000000000085</c:v>
                </c:pt>
                <c:pt idx="27">
                  <c:v>-98.000000000000114</c:v>
                </c:pt>
                <c:pt idx="28">
                  <c:v>-97.000000000000114</c:v>
                </c:pt>
                <c:pt idx="29">
                  <c:v>-96.000000000000114</c:v>
                </c:pt>
                <c:pt idx="30">
                  <c:v>-95.000000000000114</c:v>
                </c:pt>
                <c:pt idx="31">
                  <c:v>-94.000000000000114</c:v>
                </c:pt>
                <c:pt idx="32">
                  <c:v>-93.000000000000114</c:v>
                </c:pt>
                <c:pt idx="33">
                  <c:v>-92.000000000000114</c:v>
                </c:pt>
                <c:pt idx="34">
                  <c:v>-91.000000000000114</c:v>
                </c:pt>
                <c:pt idx="35">
                  <c:v>-90.000000000000114</c:v>
                </c:pt>
                <c:pt idx="36">
                  <c:v>-89.000000000000114</c:v>
                </c:pt>
                <c:pt idx="37">
                  <c:v>-88.000000000000114</c:v>
                </c:pt>
                <c:pt idx="38">
                  <c:v>-87.000000000000142</c:v>
                </c:pt>
                <c:pt idx="39">
                  <c:v>-86.000000000000142</c:v>
                </c:pt>
                <c:pt idx="40">
                  <c:v>-85.000000000000142</c:v>
                </c:pt>
                <c:pt idx="41">
                  <c:v>-84.000000000000142</c:v>
                </c:pt>
                <c:pt idx="42">
                  <c:v>-83.000000000000142</c:v>
                </c:pt>
                <c:pt idx="43">
                  <c:v>-82.000000000000171</c:v>
                </c:pt>
                <c:pt idx="44">
                  <c:v>-81.000000000000171</c:v>
                </c:pt>
                <c:pt idx="45">
                  <c:v>-80.000000000000171</c:v>
                </c:pt>
                <c:pt idx="46">
                  <c:v>-79.000000000000171</c:v>
                </c:pt>
                <c:pt idx="47">
                  <c:v>-78.000000000000171</c:v>
                </c:pt>
                <c:pt idx="48">
                  <c:v>-77.000000000000171</c:v>
                </c:pt>
                <c:pt idx="49">
                  <c:v>-76.000000000000171</c:v>
                </c:pt>
                <c:pt idx="50">
                  <c:v>-75.000000000000171</c:v>
                </c:pt>
                <c:pt idx="51">
                  <c:v>-74.000000000000185</c:v>
                </c:pt>
                <c:pt idx="52">
                  <c:v>-73.000000000000185</c:v>
                </c:pt>
                <c:pt idx="53">
                  <c:v>-72.000000000000185</c:v>
                </c:pt>
                <c:pt idx="54">
                  <c:v>-71.000000000000199</c:v>
                </c:pt>
                <c:pt idx="55">
                  <c:v>-70.000000000000199</c:v>
                </c:pt>
                <c:pt idx="56">
                  <c:v>-69.000000000000199</c:v>
                </c:pt>
                <c:pt idx="57">
                  <c:v>-68.000000000000199</c:v>
                </c:pt>
                <c:pt idx="58">
                  <c:v>-67.000000000000199</c:v>
                </c:pt>
                <c:pt idx="59">
                  <c:v>-66.000000000000213</c:v>
                </c:pt>
                <c:pt idx="60">
                  <c:v>-65.000000000000213</c:v>
                </c:pt>
                <c:pt idx="61">
                  <c:v>-64.000000000000213</c:v>
                </c:pt>
                <c:pt idx="62">
                  <c:v>-63.000000000000227</c:v>
                </c:pt>
                <c:pt idx="63">
                  <c:v>-62.000000000000227</c:v>
                </c:pt>
                <c:pt idx="64">
                  <c:v>-61.000000000000227</c:v>
                </c:pt>
                <c:pt idx="65">
                  <c:v>-60.000000000000227</c:v>
                </c:pt>
                <c:pt idx="66">
                  <c:v>-59.000000000000227</c:v>
                </c:pt>
                <c:pt idx="67">
                  <c:v>-58.000000000000242</c:v>
                </c:pt>
                <c:pt idx="68">
                  <c:v>-57.000000000000242</c:v>
                </c:pt>
                <c:pt idx="69">
                  <c:v>-56.000000000000242</c:v>
                </c:pt>
                <c:pt idx="70">
                  <c:v>-55.000000000000256</c:v>
                </c:pt>
                <c:pt idx="71">
                  <c:v>-54.000000000000256</c:v>
                </c:pt>
                <c:pt idx="72">
                  <c:v>-53.000000000000256</c:v>
                </c:pt>
                <c:pt idx="73">
                  <c:v>-52.000000000000256</c:v>
                </c:pt>
                <c:pt idx="74">
                  <c:v>-51.000000000000256</c:v>
                </c:pt>
                <c:pt idx="75">
                  <c:v>-50.00000000000027</c:v>
                </c:pt>
                <c:pt idx="76">
                  <c:v>-49.00000000000027</c:v>
                </c:pt>
                <c:pt idx="77">
                  <c:v>-48.00000000000027</c:v>
                </c:pt>
                <c:pt idx="78">
                  <c:v>-47.000000000000284</c:v>
                </c:pt>
                <c:pt idx="79">
                  <c:v>-46.000000000000284</c:v>
                </c:pt>
                <c:pt idx="80">
                  <c:v>-45.000000000000284</c:v>
                </c:pt>
                <c:pt idx="81">
                  <c:v>-44.000000000000284</c:v>
                </c:pt>
                <c:pt idx="82">
                  <c:v>-43.000000000000284</c:v>
                </c:pt>
                <c:pt idx="83">
                  <c:v>-42.000000000000298</c:v>
                </c:pt>
                <c:pt idx="84">
                  <c:v>-41.000000000000298</c:v>
                </c:pt>
                <c:pt idx="85">
                  <c:v>-40.000000000000298</c:v>
                </c:pt>
                <c:pt idx="86">
                  <c:v>-39.000000000000313</c:v>
                </c:pt>
                <c:pt idx="87">
                  <c:v>-38.000000000000313</c:v>
                </c:pt>
                <c:pt idx="88">
                  <c:v>-37.000000000000313</c:v>
                </c:pt>
                <c:pt idx="89">
                  <c:v>-36.000000000000313</c:v>
                </c:pt>
                <c:pt idx="90">
                  <c:v>-35.000000000000313</c:v>
                </c:pt>
                <c:pt idx="91">
                  <c:v>-34.000000000000327</c:v>
                </c:pt>
                <c:pt idx="92">
                  <c:v>-33.000000000000327</c:v>
                </c:pt>
                <c:pt idx="93">
                  <c:v>-32.000000000000327</c:v>
                </c:pt>
                <c:pt idx="94">
                  <c:v>-31.000000000000341</c:v>
                </c:pt>
                <c:pt idx="95">
                  <c:v>-30.000000000000341</c:v>
                </c:pt>
                <c:pt idx="96">
                  <c:v>-29.000000000000341</c:v>
                </c:pt>
                <c:pt idx="97">
                  <c:v>-28.000000000000341</c:v>
                </c:pt>
                <c:pt idx="98">
                  <c:v>-27.000000000000341</c:v>
                </c:pt>
                <c:pt idx="99">
                  <c:v>-26.000000000000355</c:v>
                </c:pt>
                <c:pt idx="100">
                  <c:v>-25.000000000000355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0-426A-9F45-0EBD8C666CAE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-30</c:v>
                </c:pt>
                <c:pt idx="1">
                  <c:v>-29.8</c:v>
                </c:pt>
                <c:pt idx="2">
                  <c:v>-29.6</c:v>
                </c:pt>
                <c:pt idx="3">
                  <c:v>-29.400000000000002</c:v>
                </c:pt>
                <c:pt idx="4">
                  <c:v>-29.200000000000003</c:v>
                </c:pt>
                <c:pt idx="5">
                  <c:v>-29.000000000000004</c:v>
                </c:pt>
                <c:pt idx="6">
                  <c:v>-28.800000000000004</c:v>
                </c:pt>
                <c:pt idx="7">
                  <c:v>-28.600000000000005</c:v>
                </c:pt>
                <c:pt idx="8">
                  <c:v>-28.400000000000006</c:v>
                </c:pt>
                <c:pt idx="9">
                  <c:v>-28.200000000000006</c:v>
                </c:pt>
                <c:pt idx="10">
                  <c:v>-28.000000000000007</c:v>
                </c:pt>
                <c:pt idx="11">
                  <c:v>-27.800000000000008</c:v>
                </c:pt>
                <c:pt idx="12">
                  <c:v>-27.600000000000009</c:v>
                </c:pt>
                <c:pt idx="13">
                  <c:v>-27.400000000000009</c:v>
                </c:pt>
                <c:pt idx="14">
                  <c:v>-27.20000000000001</c:v>
                </c:pt>
                <c:pt idx="15">
                  <c:v>-27.000000000000011</c:v>
                </c:pt>
                <c:pt idx="16">
                  <c:v>-26.800000000000011</c:v>
                </c:pt>
                <c:pt idx="17">
                  <c:v>-26.600000000000012</c:v>
                </c:pt>
                <c:pt idx="18">
                  <c:v>-26.400000000000013</c:v>
                </c:pt>
                <c:pt idx="19">
                  <c:v>-26.200000000000014</c:v>
                </c:pt>
                <c:pt idx="20">
                  <c:v>-26.000000000000014</c:v>
                </c:pt>
                <c:pt idx="21">
                  <c:v>-25.800000000000015</c:v>
                </c:pt>
                <c:pt idx="22">
                  <c:v>-25.600000000000016</c:v>
                </c:pt>
                <c:pt idx="23">
                  <c:v>-25.400000000000016</c:v>
                </c:pt>
                <c:pt idx="24">
                  <c:v>-25.200000000000017</c:v>
                </c:pt>
                <c:pt idx="25">
                  <c:v>-25.000000000000018</c:v>
                </c:pt>
                <c:pt idx="26">
                  <c:v>-24.800000000000018</c:v>
                </c:pt>
                <c:pt idx="27">
                  <c:v>-24.600000000000019</c:v>
                </c:pt>
                <c:pt idx="28">
                  <c:v>-24.40000000000002</c:v>
                </c:pt>
                <c:pt idx="29">
                  <c:v>-24.200000000000021</c:v>
                </c:pt>
                <c:pt idx="30">
                  <c:v>-24.000000000000021</c:v>
                </c:pt>
                <c:pt idx="31">
                  <c:v>-23.800000000000022</c:v>
                </c:pt>
                <c:pt idx="32">
                  <c:v>-23.600000000000023</c:v>
                </c:pt>
                <c:pt idx="33">
                  <c:v>-23.400000000000023</c:v>
                </c:pt>
                <c:pt idx="34">
                  <c:v>-23.200000000000024</c:v>
                </c:pt>
                <c:pt idx="35">
                  <c:v>-23.000000000000025</c:v>
                </c:pt>
                <c:pt idx="36">
                  <c:v>-22.800000000000026</c:v>
                </c:pt>
                <c:pt idx="37">
                  <c:v>-22.600000000000026</c:v>
                </c:pt>
                <c:pt idx="38">
                  <c:v>-22.400000000000027</c:v>
                </c:pt>
                <c:pt idx="39">
                  <c:v>-22.200000000000028</c:v>
                </c:pt>
                <c:pt idx="40">
                  <c:v>-22.000000000000028</c:v>
                </c:pt>
                <c:pt idx="41">
                  <c:v>-21.800000000000029</c:v>
                </c:pt>
                <c:pt idx="42">
                  <c:v>-21.60000000000003</c:v>
                </c:pt>
                <c:pt idx="43">
                  <c:v>-21.400000000000031</c:v>
                </c:pt>
                <c:pt idx="44">
                  <c:v>-21.200000000000031</c:v>
                </c:pt>
                <c:pt idx="45">
                  <c:v>-21.000000000000032</c:v>
                </c:pt>
                <c:pt idx="46">
                  <c:v>-20.800000000000033</c:v>
                </c:pt>
                <c:pt idx="47">
                  <c:v>-20.600000000000033</c:v>
                </c:pt>
                <c:pt idx="48">
                  <c:v>-20.400000000000034</c:v>
                </c:pt>
                <c:pt idx="49">
                  <c:v>-20.200000000000035</c:v>
                </c:pt>
                <c:pt idx="50">
                  <c:v>-20.000000000000036</c:v>
                </c:pt>
                <c:pt idx="51">
                  <c:v>-19.800000000000036</c:v>
                </c:pt>
                <c:pt idx="52">
                  <c:v>-19.600000000000037</c:v>
                </c:pt>
                <c:pt idx="53">
                  <c:v>-19.400000000000038</c:v>
                </c:pt>
                <c:pt idx="54">
                  <c:v>-19.200000000000038</c:v>
                </c:pt>
                <c:pt idx="55">
                  <c:v>-19.000000000000039</c:v>
                </c:pt>
                <c:pt idx="56">
                  <c:v>-18.80000000000004</c:v>
                </c:pt>
                <c:pt idx="57">
                  <c:v>-18.600000000000041</c:v>
                </c:pt>
                <c:pt idx="58">
                  <c:v>-18.400000000000041</c:v>
                </c:pt>
                <c:pt idx="59">
                  <c:v>-18.200000000000042</c:v>
                </c:pt>
                <c:pt idx="60">
                  <c:v>-18.000000000000043</c:v>
                </c:pt>
                <c:pt idx="61">
                  <c:v>-17.800000000000043</c:v>
                </c:pt>
                <c:pt idx="62">
                  <c:v>-17.600000000000044</c:v>
                </c:pt>
                <c:pt idx="63">
                  <c:v>-17.400000000000045</c:v>
                </c:pt>
                <c:pt idx="64">
                  <c:v>-17.200000000000045</c:v>
                </c:pt>
                <c:pt idx="65">
                  <c:v>-17.000000000000046</c:v>
                </c:pt>
                <c:pt idx="66">
                  <c:v>-16.800000000000047</c:v>
                </c:pt>
                <c:pt idx="67">
                  <c:v>-16.600000000000048</c:v>
                </c:pt>
                <c:pt idx="68">
                  <c:v>-16.400000000000048</c:v>
                </c:pt>
                <c:pt idx="69">
                  <c:v>-16.200000000000049</c:v>
                </c:pt>
                <c:pt idx="70">
                  <c:v>-16.00000000000005</c:v>
                </c:pt>
                <c:pt idx="71">
                  <c:v>-15.80000000000005</c:v>
                </c:pt>
                <c:pt idx="72">
                  <c:v>-15.600000000000051</c:v>
                </c:pt>
                <c:pt idx="73">
                  <c:v>-15.400000000000052</c:v>
                </c:pt>
                <c:pt idx="74">
                  <c:v>-15.200000000000053</c:v>
                </c:pt>
                <c:pt idx="75">
                  <c:v>-15.000000000000053</c:v>
                </c:pt>
                <c:pt idx="76">
                  <c:v>-14.800000000000054</c:v>
                </c:pt>
                <c:pt idx="77">
                  <c:v>-14.600000000000055</c:v>
                </c:pt>
                <c:pt idx="78">
                  <c:v>-14.400000000000055</c:v>
                </c:pt>
                <c:pt idx="79">
                  <c:v>-14.200000000000056</c:v>
                </c:pt>
                <c:pt idx="80">
                  <c:v>-14.000000000000057</c:v>
                </c:pt>
                <c:pt idx="81">
                  <c:v>-13.800000000000058</c:v>
                </c:pt>
                <c:pt idx="82">
                  <c:v>-13.600000000000058</c:v>
                </c:pt>
                <c:pt idx="83">
                  <c:v>-13.400000000000059</c:v>
                </c:pt>
                <c:pt idx="84">
                  <c:v>-13.20000000000006</c:v>
                </c:pt>
                <c:pt idx="85">
                  <c:v>-13.00000000000006</c:v>
                </c:pt>
                <c:pt idx="86">
                  <c:v>-12.800000000000061</c:v>
                </c:pt>
                <c:pt idx="87">
                  <c:v>-12.600000000000062</c:v>
                </c:pt>
                <c:pt idx="88">
                  <c:v>-12.400000000000063</c:v>
                </c:pt>
                <c:pt idx="89">
                  <c:v>-12.200000000000063</c:v>
                </c:pt>
                <c:pt idx="90">
                  <c:v>-12.000000000000064</c:v>
                </c:pt>
                <c:pt idx="91">
                  <c:v>-11.800000000000065</c:v>
                </c:pt>
                <c:pt idx="92">
                  <c:v>-11.600000000000065</c:v>
                </c:pt>
                <c:pt idx="93">
                  <c:v>-11.400000000000066</c:v>
                </c:pt>
                <c:pt idx="94">
                  <c:v>-11.200000000000067</c:v>
                </c:pt>
                <c:pt idx="95">
                  <c:v>-11.000000000000068</c:v>
                </c:pt>
                <c:pt idx="96">
                  <c:v>-10.800000000000068</c:v>
                </c:pt>
                <c:pt idx="97">
                  <c:v>-10.600000000000069</c:v>
                </c:pt>
                <c:pt idx="98">
                  <c:v>-10.40000000000007</c:v>
                </c:pt>
                <c:pt idx="99">
                  <c:v>-10.20000000000007</c:v>
                </c:pt>
                <c:pt idx="100">
                  <c:v>-10.000000000000071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130</c:v>
                </c:pt>
                <c:pt idx="1">
                  <c:v>129.19999999999999</c:v>
                </c:pt>
                <c:pt idx="2">
                  <c:v>128.4</c:v>
                </c:pt>
                <c:pt idx="3">
                  <c:v>127.60000000000001</c:v>
                </c:pt>
                <c:pt idx="4">
                  <c:v>126.80000000000001</c:v>
                </c:pt>
                <c:pt idx="5">
                  <c:v>126.00000000000001</c:v>
                </c:pt>
                <c:pt idx="6">
                  <c:v>125.20000000000002</c:v>
                </c:pt>
                <c:pt idx="7">
                  <c:v>124.40000000000002</c:v>
                </c:pt>
                <c:pt idx="8">
                  <c:v>123.60000000000002</c:v>
                </c:pt>
                <c:pt idx="9">
                  <c:v>122.80000000000003</c:v>
                </c:pt>
                <c:pt idx="10">
                  <c:v>122.00000000000003</c:v>
                </c:pt>
                <c:pt idx="11">
                  <c:v>121.20000000000003</c:v>
                </c:pt>
                <c:pt idx="12">
                  <c:v>120.40000000000003</c:v>
                </c:pt>
                <c:pt idx="13">
                  <c:v>119.60000000000004</c:v>
                </c:pt>
                <c:pt idx="14">
                  <c:v>118.80000000000004</c:v>
                </c:pt>
                <c:pt idx="15">
                  <c:v>118.00000000000004</c:v>
                </c:pt>
                <c:pt idx="16">
                  <c:v>117.20000000000005</c:v>
                </c:pt>
                <c:pt idx="17">
                  <c:v>116.40000000000005</c:v>
                </c:pt>
                <c:pt idx="18">
                  <c:v>115.60000000000005</c:v>
                </c:pt>
                <c:pt idx="19">
                  <c:v>114.80000000000005</c:v>
                </c:pt>
                <c:pt idx="20">
                  <c:v>114.00000000000006</c:v>
                </c:pt>
                <c:pt idx="21">
                  <c:v>113.20000000000006</c:v>
                </c:pt>
                <c:pt idx="22">
                  <c:v>112.40000000000006</c:v>
                </c:pt>
                <c:pt idx="23">
                  <c:v>111.60000000000007</c:v>
                </c:pt>
                <c:pt idx="24">
                  <c:v>110.80000000000007</c:v>
                </c:pt>
                <c:pt idx="25">
                  <c:v>110.00000000000007</c:v>
                </c:pt>
                <c:pt idx="26">
                  <c:v>109.20000000000007</c:v>
                </c:pt>
                <c:pt idx="27">
                  <c:v>108.40000000000008</c:v>
                </c:pt>
                <c:pt idx="28">
                  <c:v>107.60000000000008</c:v>
                </c:pt>
                <c:pt idx="29">
                  <c:v>106.80000000000008</c:v>
                </c:pt>
                <c:pt idx="30">
                  <c:v>106.00000000000009</c:v>
                </c:pt>
                <c:pt idx="31">
                  <c:v>105.20000000000009</c:v>
                </c:pt>
                <c:pt idx="32">
                  <c:v>104.40000000000009</c:v>
                </c:pt>
                <c:pt idx="33">
                  <c:v>103.60000000000009</c:v>
                </c:pt>
                <c:pt idx="34">
                  <c:v>102.8000000000001</c:v>
                </c:pt>
                <c:pt idx="35">
                  <c:v>102.0000000000001</c:v>
                </c:pt>
                <c:pt idx="36">
                  <c:v>101.2000000000001</c:v>
                </c:pt>
                <c:pt idx="37">
                  <c:v>100.40000000000011</c:v>
                </c:pt>
                <c:pt idx="38">
                  <c:v>99.600000000000108</c:v>
                </c:pt>
                <c:pt idx="39">
                  <c:v>98.800000000000111</c:v>
                </c:pt>
                <c:pt idx="40">
                  <c:v>98.000000000000114</c:v>
                </c:pt>
                <c:pt idx="41">
                  <c:v>97.200000000000117</c:v>
                </c:pt>
                <c:pt idx="42">
                  <c:v>96.400000000000119</c:v>
                </c:pt>
                <c:pt idx="43">
                  <c:v>95.600000000000122</c:v>
                </c:pt>
                <c:pt idx="44">
                  <c:v>94.800000000000125</c:v>
                </c:pt>
                <c:pt idx="45">
                  <c:v>94.000000000000128</c:v>
                </c:pt>
                <c:pt idx="46">
                  <c:v>93.200000000000131</c:v>
                </c:pt>
                <c:pt idx="47">
                  <c:v>92.400000000000134</c:v>
                </c:pt>
                <c:pt idx="48">
                  <c:v>91.600000000000136</c:v>
                </c:pt>
                <c:pt idx="49">
                  <c:v>90.800000000000139</c:v>
                </c:pt>
                <c:pt idx="50">
                  <c:v>90.000000000000142</c:v>
                </c:pt>
                <c:pt idx="51">
                  <c:v>89.200000000000145</c:v>
                </c:pt>
                <c:pt idx="52">
                  <c:v>88.400000000000148</c:v>
                </c:pt>
                <c:pt idx="53">
                  <c:v>87.600000000000151</c:v>
                </c:pt>
                <c:pt idx="54">
                  <c:v>86.800000000000153</c:v>
                </c:pt>
                <c:pt idx="55">
                  <c:v>86.000000000000156</c:v>
                </c:pt>
                <c:pt idx="56">
                  <c:v>85.200000000000159</c:v>
                </c:pt>
                <c:pt idx="57">
                  <c:v>84.400000000000162</c:v>
                </c:pt>
                <c:pt idx="58">
                  <c:v>83.600000000000165</c:v>
                </c:pt>
                <c:pt idx="59">
                  <c:v>82.800000000000168</c:v>
                </c:pt>
                <c:pt idx="60">
                  <c:v>82.000000000000171</c:v>
                </c:pt>
                <c:pt idx="61">
                  <c:v>81.200000000000173</c:v>
                </c:pt>
                <c:pt idx="62">
                  <c:v>80.400000000000176</c:v>
                </c:pt>
                <c:pt idx="63">
                  <c:v>79.600000000000179</c:v>
                </c:pt>
                <c:pt idx="64">
                  <c:v>78.800000000000182</c:v>
                </c:pt>
                <c:pt idx="65">
                  <c:v>78.000000000000185</c:v>
                </c:pt>
                <c:pt idx="66">
                  <c:v>77.200000000000188</c:v>
                </c:pt>
                <c:pt idx="67">
                  <c:v>76.40000000000019</c:v>
                </c:pt>
                <c:pt idx="68">
                  <c:v>75.600000000000193</c:v>
                </c:pt>
                <c:pt idx="69">
                  <c:v>74.800000000000196</c:v>
                </c:pt>
                <c:pt idx="70">
                  <c:v>74.000000000000199</c:v>
                </c:pt>
                <c:pt idx="71">
                  <c:v>73.200000000000202</c:v>
                </c:pt>
                <c:pt idx="72">
                  <c:v>72.400000000000205</c:v>
                </c:pt>
                <c:pt idx="73">
                  <c:v>71.600000000000207</c:v>
                </c:pt>
                <c:pt idx="74">
                  <c:v>70.80000000000021</c:v>
                </c:pt>
                <c:pt idx="75">
                  <c:v>70.000000000000213</c:v>
                </c:pt>
                <c:pt idx="76">
                  <c:v>69.200000000000216</c:v>
                </c:pt>
                <c:pt idx="77">
                  <c:v>68.400000000000219</c:v>
                </c:pt>
                <c:pt idx="78">
                  <c:v>67.600000000000222</c:v>
                </c:pt>
                <c:pt idx="79">
                  <c:v>66.800000000000225</c:v>
                </c:pt>
                <c:pt idx="80">
                  <c:v>66.000000000000227</c:v>
                </c:pt>
                <c:pt idx="81">
                  <c:v>65.20000000000023</c:v>
                </c:pt>
                <c:pt idx="82">
                  <c:v>64.400000000000233</c:v>
                </c:pt>
                <c:pt idx="83">
                  <c:v>63.600000000000236</c:v>
                </c:pt>
                <c:pt idx="84">
                  <c:v>62.800000000000239</c:v>
                </c:pt>
                <c:pt idx="85">
                  <c:v>62.000000000000242</c:v>
                </c:pt>
                <c:pt idx="86">
                  <c:v>61.200000000000244</c:v>
                </c:pt>
                <c:pt idx="87">
                  <c:v>60.400000000000247</c:v>
                </c:pt>
                <c:pt idx="88">
                  <c:v>59.60000000000025</c:v>
                </c:pt>
                <c:pt idx="89">
                  <c:v>58.800000000000253</c:v>
                </c:pt>
                <c:pt idx="90">
                  <c:v>58.000000000000256</c:v>
                </c:pt>
                <c:pt idx="91">
                  <c:v>57.200000000000259</c:v>
                </c:pt>
                <c:pt idx="92">
                  <c:v>56.400000000000261</c:v>
                </c:pt>
                <c:pt idx="93">
                  <c:v>55.600000000000264</c:v>
                </c:pt>
                <c:pt idx="94">
                  <c:v>54.800000000000267</c:v>
                </c:pt>
                <c:pt idx="95">
                  <c:v>54.00000000000027</c:v>
                </c:pt>
                <c:pt idx="96">
                  <c:v>53.200000000000273</c:v>
                </c:pt>
                <c:pt idx="97">
                  <c:v>52.400000000000276</c:v>
                </c:pt>
                <c:pt idx="98">
                  <c:v>51.600000000000279</c:v>
                </c:pt>
                <c:pt idx="99">
                  <c:v>50.800000000000281</c:v>
                </c:pt>
                <c:pt idx="100">
                  <c:v>50.000000000000284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0-426A-9F45-0EBD8C666CAE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-30</c:v>
                </c:pt>
                <c:pt idx="1">
                  <c:v>-29.8</c:v>
                </c:pt>
                <c:pt idx="2">
                  <c:v>-29.6</c:v>
                </c:pt>
                <c:pt idx="3">
                  <c:v>-29.400000000000002</c:v>
                </c:pt>
                <c:pt idx="4">
                  <c:v>-29.200000000000003</c:v>
                </c:pt>
                <c:pt idx="5">
                  <c:v>-29.000000000000004</c:v>
                </c:pt>
                <c:pt idx="6">
                  <c:v>-28.800000000000004</c:v>
                </c:pt>
                <c:pt idx="7">
                  <c:v>-28.600000000000005</c:v>
                </c:pt>
                <c:pt idx="8">
                  <c:v>-28.400000000000006</c:v>
                </c:pt>
                <c:pt idx="9">
                  <c:v>-28.200000000000006</c:v>
                </c:pt>
                <c:pt idx="10">
                  <c:v>-28.000000000000007</c:v>
                </c:pt>
                <c:pt idx="11">
                  <c:v>-27.800000000000008</c:v>
                </c:pt>
                <c:pt idx="12">
                  <c:v>-27.600000000000009</c:v>
                </c:pt>
                <c:pt idx="13">
                  <c:v>-27.400000000000009</c:v>
                </c:pt>
                <c:pt idx="14">
                  <c:v>-27.20000000000001</c:v>
                </c:pt>
                <c:pt idx="15">
                  <c:v>-27.000000000000011</c:v>
                </c:pt>
                <c:pt idx="16">
                  <c:v>-26.800000000000011</c:v>
                </c:pt>
                <c:pt idx="17">
                  <c:v>-26.600000000000012</c:v>
                </c:pt>
                <c:pt idx="18">
                  <c:v>-26.400000000000013</c:v>
                </c:pt>
                <c:pt idx="19">
                  <c:v>-26.200000000000014</c:v>
                </c:pt>
                <c:pt idx="20">
                  <c:v>-26.000000000000014</c:v>
                </c:pt>
                <c:pt idx="21">
                  <c:v>-25.800000000000015</c:v>
                </c:pt>
                <c:pt idx="22">
                  <c:v>-25.600000000000016</c:v>
                </c:pt>
                <c:pt idx="23">
                  <c:v>-25.400000000000016</c:v>
                </c:pt>
                <c:pt idx="24">
                  <c:v>-25.200000000000017</c:v>
                </c:pt>
                <c:pt idx="25">
                  <c:v>-25.000000000000018</c:v>
                </c:pt>
                <c:pt idx="26">
                  <c:v>-24.800000000000018</c:v>
                </c:pt>
                <c:pt idx="27">
                  <c:v>-24.600000000000019</c:v>
                </c:pt>
                <c:pt idx="28">
                  <c:v>-24.40000000000002</c:v>
                </c:pt>
                <c:pt idx="29">
                  <c:v>-24.200000000000021</c:v>
                </c:pt>
                <c:pt idx="30">
                  <c:v>-24.000000000000021</c:v>
                </c:pt>
                <c:pt idx="31">
                  <c:v>-23.800000000000022</c:v>
                </c:pt>
                <c:pt idx="32">
                  <c:v>-23.600000000000023</c:v>
                </c:pt>
                <c:pt idx="33">
                  <c:v>-23.400000000000023</c:v>
                </c:pt>
                <c:pt idx="34">
                  <c:v>-23.200000000000024</c:v>
                </c:pt>
                <c:pt idx="35">
                  <c:v>-23.000000000000025</c:v>
                </c:pt>
                <c:pt idx="36">
                  <c:v>-22.800000000000026</c:v>
                </c:pt>
                <c:pt idx="37">
                  <c:v>-22.600000000000026</c:v>
                </c:pt>
                <c:pt idx="38">
                  <c:v>-22.400000000000027</c:v>
                </c:pt>
                <c:pt idx="39">
                  <c:v>-22.200000000000028</c:v>
                </c:pt>
                <c:pt idx="40">
                  <c:v>-22.000000000000028</c:v>
                </c:pt>
                <c:pt idx="41">
                  <c:v>-21.800000000000029</c:v>
                </c:pt>
                <c:pt idx="42">
                  <c:v>-21.60000000000003</c:v>
                </c:pt>
                <c:pt idx="43">
                  <c:v>-21.400000000000031</c:v>
                </c:pt>
                <c:pt idx="44">
                  <c:v>-21.200000000000031</c:v>
                </c:pt>
                <c:pt idx="45">
                  <c:v>-21.000000000000032</c:v>
                </c:pt>
                <c:pt idx="46">
                  <c:v>-20.800000000000033</c:v>
                </c:pt>
                <c:pt idx="47">
                  <c:v>-20.600000000000033</c:v>
                </c:pt>
                <c:pt idx="48">
                  <c:v>-20.400000000000034</c:v>
                </c:pt>
                <c:pt idx="49">
                  <c:v>-20.200000000000035</c:v>
                </c:pt>
                <c:pt idx="50">
                  <c:v>-20.000000000000036</c:v>
                </c:pt>
                <c:pt idx="51">
                  <c:v>-19.800000000000036</c:v>
                </c:pt>
                <c:pt idx="52">
                  <c:v>-19.600000000000037</c:v>
                </c:pt>
                <c:pt idx="53">
                  <c:v>-19.400000000000038</c:v>
                </c:pt>
                <c:pt idx="54">
                  <c:v>-19.200000000000038</c:v>
                </c:pt>
                <c:pt idx="55">
                  <c:v>-19.000000000000039</c:v>
                </c:pt>
                <c:pt idx="56">
                  <c:v>-18.80000000000004</c:v>
                </c:pt>
                <c:pt idx="57">
                  <c:v>-18.600000000000041</c:v>
                </c:pt>
                <c:pt idx="58">
                  <c:v>-18.400000000000041</c:v>
                </c:pt>
                <c:pt idx="59">
                  <c:v>-18.200000000000042</c:v>
                </c:pt>
                <c:pt idx="60">
                  <c:v>-18.000000000000043</c:v>
                </c:pt>
                <c:pt idx="61">
                  <c:v>-17.800000000000043</c:v>
                </c:pt>
                <c:pt idx="62">
                  <c:v>-17.600000000000044</c:v>
                </c:pt>
                <c:pt idx="63">
                  <c:v>-17.400000000000045</c:v>
                </c:pt>
                <c:pt idx="64">
                  <c:v>-17.200000000000045</c:v>
                </c:pt>
                <c:pt idx="65">
                  <c:v>-17.000000000000046</c:v>
                </c:pt>
                <c:pt idx="66">
                  <c:v>-16.800000000000047</c:v>
                </c:pt>
                <c:pt idx="67">
                  <c:v>-16.600000000000048</c:v>
                </c:pt>
                <c:pt idx="68">
                  <c:v>-16.400000000000048</c:v>
                </c:pt>
                <c:pt idx="69">
                  <c:v>-16.200000000000049</c:v>
                </c:pt>
                <c:pt idx="70">
                  <c:v>-16.00000000000005</c:v>
                </c:pt>
                <c:pt idx="71">
                  <c:v>-15.80000000000005</c:v>
                </c:pt>
                <c:pt idx="72">
                  <c:v>-15.600000000000051</c:v>
                </c:pt>
                <c:pt idx="73">
                  <c:v>-15.400000000000052</c:v>
                </c:pt>
                <c:pt idx="74">
                  <c:v>-15.200000000000053</c:v>
                </c:pt>
                <c:pt idx="75">
                  <c:v>-15.000000000000053</c:v>
                </c:pt>
                <c:pt idx="76">
                  <c:v>-14.800000000000054</c:v>
                </c:pt>
                <c:pt idx="77">
                  <c:v>-14.600000000000055</c:v>
                </c:pt>
                <c:pt idx="78">
                  <c:v>-14.400000000000055</c:v>
                </c:pt>
                <c:pt idx="79">
                  <c:v>-14.200000000000056</c:v>
                </c:pt>
                <c:pt idx="80">
                  <c:v>-14.000000000000057</c:v>
                </c:pt>
                <c:pt idx="81">
                  <c:v>-13.800000000000058</c:v>
                </c:pt>
                <c:pt idx="82">
                  <c:v>-13.600000000000058</c:v>
                </c:pt>
                <c:pt idx="83">
                  <c:v>-13.400000000000059</c:v>
                </c:pt>
                <c:pt idx="84">
                  <c:v>-13.20000000000006</c:v>
                </c:pt>
                <c:pt idx="85">
                  <c:v>-13.00000000000006</c:v>
                </c:pt>
                <c:pt idx="86">
                  <c:v>-12.800000000000061</c:v>
                </c:pt>
                <c:pt idx="87">
                  <c:v>-12.600000000000062</c:v>
                </c:pt>
                <c:pt idx="88">
                  <c:v>-12.400000000000063</c:v>
                </c:pt>
                <c:pt idx="89">
                  <c:v>-12.200000000000063</c:v>
                </c:pt>
                <c:pt idx="90">
                  <c:v>-12.000000000000064</c:v>
                </c:pt>
                <c:pt idx="91">
                  <c:v>-11.800000000000065</c:v>
                </c:pt>
                <c:pt idx="92">
                  <c:v>-11.600000000000065</c:v>
                </c:pt>
                <c:pt idx="93">
                  <c:v>-11.400000000000066</c:v>
                </c:pt>
                <c:pt idx="94">
                  <c:v>-11.200000000000067</c:v>
                </c:pt>
                <c:pt idx="95">
                  <c:v>-11.000000000000068</c:v>
                </c:pt>
                <c:pt idx="96">
                  <c:v>-10.800000000000068</c:v>
                </c:pt>
                <c:pt idx="97">
                  <c:v>-10.600000000000069</c:v>
                </c:pt>
                <c:pt idx="98">
                  <c:v>-10.40000000000007</c:v>
                </c:pt>
                <c:pt idx="99">
                  <c:v>-10.20000000000007</c:v>
                </c:pt>
                <c:pt idx="100">
                  <c:v>-10.000000000000071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335</c:v>
                </c:pt>
                <c:pt idx="1">
                  <c:v>329.62</c:v>
                </c:pt>
                <c:pt idx="2">
                  <c:v>324.28000000000003</c:v>
                </c:pt>
                <c:pt idx="3">
                  <c:v>318.98000000000008</c:v>
                </c:pt>
                <c:pt idx="4">
                  <c:v>313.72000000000008</c:v>
                </c:pt>
                <c:pt idx="5">
                  <c:v>308.50000000000011</c:v>
                </c:pt>
                <c:pt idx="6">
                  <c:v>303.32000000000016</c:v>
                </c:pt>
                <c:pt idx="7">
                  <c:v>298.18000000000012</c:v>
                </c:pt>
                <c:pt idx="8">
                  <c:v>293.08000000000015</c:v>
                </c:pt>
                <c:pt idx="9">
                  <c:v>288.02000000000015</c:v>
                </c:pt>
                <c:pt idx="10">
                  <c:v>283.00000000000023</c:v>
                </c:pt>
                <c:pt idx="11">
                  <c:v>278.02000000000021</c:v>
                </c:pt>
                <c:pt idx="12">
                  <c:v>273.08000000000021</c:v>
                </c:pt>
                <c:pt idx="13">
                  <c:v>268.18000000000023</c:v>
                </c:pt>
                <c:pt idx="14">
                  <c:v>263.32000000000022</c:v>
                </c:pt>
                <c:pt idx="15">
                  <c:v>258.50000000000023</c:v>
                </c:pt>
                <c:pt idx="16">
                  <c:v>253.72000000000025</c:v>
                </c:pt>
                <c:pt idx="17">
                  <c:v>248.98000000000025</c:v>
                </c:pt>
                <c:pt idx="18">
                  <c:v>244.28000000000031</c:v>
                </c:pt>
                <c:pt idx="19">
                  <c:v>239.62000000000035</c:v>
                </c:pt>
                <c:pt idx="20">
                  <c:v>235.00000000000028</c:v>
                </c:pt>
                <c:pt idx="21">
                  <c:v>230.42000000000036</c:v>
                </c:pt>
                <c:pt idx="22">
                  <c:v>225.88000000000036</c:v>
                </c:pt>
                <c:pt idx="23">
                  <c:v>221.38000000000039</c:v>
                </c:pt>
                <c:pt idx="24">
                  <c:v>216.92000000000039</c:v>
                </c:pt>
                <c:pt idx="25">
                  <c:v>212.5000000000004</c:v>
                </c:pt>
                <c:pt idx="26">
                  <c:v>208.12000000000037</c:v>
                </c:pt>
                <c:pt idx="27">
                  <c:v>203.78000000000043</c:v>
                </c:pt>
                <c:pt idx="28">
                  <c:v>199.48000000000042</c:v>
                </c:pt>
                <c:pt idx="29">
                  <c:v>195.22000000000043</c:v>
                </c:pt>
                <c:pt idx="30">
                  <c:v>191.00000000000045</c:v>
                </c:pt>
                <c:pt idx="31">
                  <c:v>186.82000000000048</c:v>
                </c:pt>
                <c:pt idx="32">
                  <c:v>182.68000000000046</c:v>
                </c:pt>
                <c:pt idx="33">
                  <c:v>178.58000000000047</c:v>
                </c:pt>
                <c:pt idx="34">
                  <c:v>174.52000000000049</c:v>
                </c:pt>
                <c:pt idx="35">
                  <c:v>170.50000000000051</c:v>
                </c:pt>
                <c:pt idx="36">
                  <c:v>166.52000000000049</c:v>
                </c:pt>
                <c:pt idx="37">
                  <c:v>162.5800000000005</c:v>
                </c:pt>
                <c:pt idx="38">
                  <c:v>158.68000000000052</c:v>
                </c:pt>
                <c:pt idx="39">
                  <c:v>154.82000000000053</c:v>
                </c:pt>
                <c:pt idx="40">
                  <c:v>151.00000000000054</c:v>
                </c:pt>
                <c:pt idx="41">
                  <c:v>147.22000000000054</c:v>
                </c:pt>
                <c:pt idx="42">
                  <c:v>143.48000000000056</c:v>
                </c:pt>
                <c:pt idx="43">
                  <c:v>139.78000000000054</c:v>
                </c:pt>
                <c:pt idx="44">
                  <c:v>136.12000000000057</c:v>
                </c:pt>
                <c:pt idx="45">
                  <c:v>132.50000000000057</c:v>
                </c:pt>
                <c:pt idx="46">
                  <c:v>128.92000000000058</c:v>
                </c:pt>
                <c:pt idx="47">
                  <c:v>125.38000000000059</c:v>
                </c:pt>
                <c:pt idx="48">
                  <c:v>121.88000000000059</c:v>
                </c:pt>
                <c:pt idx="49">
                  <c:v>118.42000000000058</c:v>
                </c:pt>
                <c:pt idx="50">
                  <c:v>115.0000000000006</c:v>
                </c:pt>
                <c:pt idx="51">
                  <c:v>111.62000000000063</c:v>
                </c:pt>
                <c:pt idx="52">
                  <c:v>108.2800000000006</c:v>
                </c:pt>
                <c:pt idx="53">
                  <c:v>104.98000000000059</c:v>
                </c:pt>
                <c:pt idx="54">
                  <c:v>101.72000000000062</c:v>
                </c:pt>
                <c:pt idx="55">
                  <c:v>98.500000000000625</c:v>
                </c:pt>
                <c:pt idx="56">
                  <c:v>95.320000000000618</c:v>
                </c:pt>
                <c:pt idx="57">
                  <c:v>92.180000000000632</c:v>
                </c:pt>
                <c:pt idx="58">
                  <c:v>89.080000000000638</c:v>
                </c:pt>
                <c:pt idx="59">
                  <c:v>86.02000000000065</c:v>
                </c:pt>
                <c:pt idx="60">
                  <c:v>83.000000000000639</c:v>
                </c:pt>
                <c:pt idx="61">
                  <c:v>80.02000000000065</c:v>
                </c:pt>
                <c:pt idx="62">
                  <c:v>77.080000000000638</c:v>
                </c:pt>
                <c:pt idx="63">
                  <c:v>74.180000000000661</c:v>
                </c:pt>
                <c:pt idx="64">
                  <c:v>71.320000000000647</c:v>
                </c:pt>
                <c:pt idx="65">
                  <c:v>68.500000000000654</c:v>
                </c:pt>
                <c:pt idx="66">
                  <c:v>65.720000000000653</c:v>
                </c:pt>
                <c:pt idx="67">
                  <c:v>62.980000000000658</c:v>
                </c:pt>
                <c:pt idx="68">
                  <c:v>60.280000000000641</c:v>
                </c:pt>
                <c:pt idx="69">
                  <c:v>57.620000000000644</c:v>
                </c:pt>
                <c:pt idx="70">
                  <c:v>55.000000000000654</c:v>
                </c:pt>
                <c:pt idx="71">
                  <c:v>52.420000000000655</c:v>
                </c:pt>
                <c:pt idx="72">
                  <c:v>49.880000000000649</c:v>
                </c:pt>
                <c:pt idx="73">
                  <c:v>47.380000000000635</c:v>
                </c:pt>
                <c:pt idx="74">
                  <c:v>44.920000000000641</c:v>
                </c:pt>
                <c:pt idx="75">
                  <c:v>42.500000000000639</c:v>
                </c:pt>
                <c:pt idx="76">
                  <c:v>40.120000000000644</c:v>
                </c:pt>
                <c:pt idx="77">
                  <c:v>37.780000000000626</c:v>
                </c:pt>
                <c:pt idx="78">
                  <c:v>35.480000000000636</c:v>
                </c:pt>
                <c:pt idx="79">
                  <c:v>33.220000000000638</c:v>
                </c:pt>
                <c:pt idx="80">
                  <c:v>31.000000000000625</c:v>
                </c:pt>
                <c:pt idx="81">
                  <c:v>28.820000000000618</c:v>
                </c:pt>
                <c:pt idx="82">
                  <c:v>26.680000000000611</c:v>
                </c:pt>
                <c:pt idx="83">
                  <c:v>24.580000000000624</c:v>
                </c:pt>
                <c:pt idx="84">
                  <c:v>22.520000000000607</c:v>
                </c:pt>
                <c:pt idx="85">
                  <c:v>20.500000000000597</c:v>
                </c:pt>
                <c:pt idx="86">
                  <c:v>18.5200000000006</c:v>
                </c:pt>
                <c:pt idx="87">
                  <c:v>16.580000000000595</c:v>
                </c:pt>
                <c:pt idx="88">
                  <c:v>14.680000000000589</c:v>
                </c:pt>
                <c:pt idx="89">
                  <c:v>12.820000000000576</c:v>
                </c:pt>
                <c:pt idx="90">
                  <c:v>11.000000000000576</c:v>
                </c:pt>
                <c:pt idx="91">
                  <c:v>9.2200000000005673</c:v>
                </c:pt>
                <c:pt idx="92">
                  <c:v>7.4800000000005582</c:v>
                </c:pt>
                <c:pt idx="93">
                  <c:v>5.7800000000005554</c:v>
                </c:pt>
                <c:pt idx="94">
                  <c:v>4.1200000000005446</c:v>
                </c:pt>
                <c:pt idx="95">
                  <c:v>2.50000000000054</c:v>
                </c:pt>
                <c:pt idx="96">
                  <c:v>0.92000000000053461</c:v>
                </c:pt>
                <c:pt idx="97">
                  <c:v>-0.61999999999947519</c:v>
                </c:pt>
                <c:pt idx="98">
                  <c:v>-2.1199999999994859</c:v>
                </c:pt>
                <c:pt idx="99">
                  <c:v>-3.5799999999994903</c:v>
                </c:pt>
                <c:pt idx="100">
                  <c:v>-4.9999999999995026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10-426A-9F45-0EBD8C666CAE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-30</c:v>
                </c:pt>
                <c:pt idx="1">
                  <c:v>-29.8</c:v>
                </c:pt>
                <c:pt idx="2">
                  <c:v>-29.6</c:v>
                </c:pt>
                <c:pt idx="3">
                  <c:v>-29.400000000000002</c:v>
                </c:pt>
                <c:pt idx="4">
                  <c:v>-29.200000000000003</c:v>
                </c:pt>
                <c:pt idx="5">
                  <c:v>-29.000000000000004</c:v>
                </c:pt>
                <c:pt idx="6">
                  <c:v>-28.800000000000004</c:v>
                </c:pt>
                <c:pt idx="7">
                  <c:v>-28.600000000000005</c:v>
                </c:pt>
                <c:pt idx="8">
                  <c:v>-28.400000000000006</c:v>
                </c:pt>
                <c:pt idx="9">
                  <c:v>-28.200000000000006</c:v>
                </c:pt>
                <c:pt idx="10">
                  <c:v>-28.000000000000007</c:v>
                </c:pt>
                <c:pt idx="11">
                  <c:v>-27.800000000000008</c:v>
                </c:pt>
                <c:pt idx="12">
                  <c:v>-27.600000000000009</c:v>
                </c:pt>
                <c:pt idx="13">
                  <c:v>-27.400000000000009</c:v>
                </c:pt>
                <c:pt idx="14">
                  <c:v>-27.20000000000001</c:v>
                </c:pt>
                <c:pt idx="15">
                  <c:v>-27.000000000000011</c:v>
                </c:pt>
                <c:pt idx="16">
                  <c:v>-26.800000000000011</c:v>
                </c:pt>
                <c:pt idx="17">
                  <c:v>-26.600000000000012</c:v>
                </c:pt>
                <c:pt idx="18">
                  <c:v>-26.400000000000013</c:v>
                </c:pt>
                <c:pt idx="19">
                  <c:v>-26.200000000000014</c:v>
                </c:pt>
                <c:pt idx="20">
                  <c:v>-26.000000000000014</c:v>
                </c:pt>
                <c:pt idx="21">
                  <c:v>-25.800000000000015</c:v>
                </c:pt>
                <c:pt idx="22">
                  <c:v>-25.600000000000016</c:v>
                </c:pt>
                <c:pt idx="23">
                  <c:v>-25.400000000000016</c:v>
                </c:pt>
                <c:pt idx="24">
                  <c:v>-25.200000000000017</c:v>
                </c:pt>
                <c:pt idx="25">
                  <c:v>-25.000000000000018</c:v>
                </c:pt>
                <c:pt idx="26">
                  <c:v>-24.800000000000018</c:v>
                </c:pt>
                <c:pt idx="27">
                  <c:v>-24.600000000000019</c:v>
                </c:pt>
                <c:pt idx="28">
                  <c:v>-24.40000000000002</c:v>
                </c:pt>
                <c:pt idx="29">
                  <c:v>-24.200000000000021</c:v>
                </c:pt>
                <c:pt idx="30">
                  <c:v>-24.000000000000021</c:v>
                </c:pt>
                <c:pt idx="31">
                  <c:v>-23.800000000000022</c:v>
                </c:pt>
                <c:pt idx="32">
                  <c:v>-23.600000000000023</c:v>
                </c:pt>
                <c:pt idx="33">
                  <c:v>-23.400000000000023</c:v>
                </c:pt>
                <c:pt idx="34">
                  <c:v>-23.200000000000024</c:v>
                </c:pt>
                <c:pt idx="35">
                  <c:v>-23.000000000000025</c:v>
                </c:pt>
                <c:pt idx="36">
                  <c:v>-22.800000000000026</c:v>
                </c:pt>
                <c:pt idx="37">
                  <c:v>-22.600000000000026</c:v>
                </c:pt>
                <c:pt idx="38">
                  <c:v>-22.400000000000027</c:v>
                </c:pt>
                <c:pt idx="39">
                  <c:v>-22.200000000000028</c:v>
                </c:pt>
                <c:pt idx="40">
                  <c:v>-22.000000000000028</c:v>
                </c:pt>
                <c:pt idx="41">
                  <c:v>-21.800000000000029</c:v>
                </c:pt>
                <c:pt idx="42">
                  <c:v>-21.60000000000003</c:v>
                </c:pt>
                <c:pt idx="43">
                  <c:v>-21.400000000000031</c:v>
                </c:pt>
                <c:pt idx="44">
                  <c:v>-21.200000000000031</c:v>
                </c:pt>
                <c:pt idx="45">
                  <c:v>-21.000000000000032</c:v>
                </c:pt>
                <c:pt idx="46">
                  <c:v>-20.800000000000033</c:v>
                </c:pt>
                <c:pt idx="47">
                  <c:v>-20.600000000000033</c:v>
                </c:pt>
                <c:pt idx="48">
                  <c:v>-20.400000000000034</c:v>
                </c:pt>
                <c:pt idx="49">
                  <c:v>-20.200000000000035</c:v>
                </c:pt>
                <c:pt idx="50">
                  <c:v>-20.000000000000036</c:v>
                </c:pt>
                <c:pt idx="51">
                  <c:v>-19.800000000000036</c:v>
                </c:pt>
                <c:pt idx="52">
                  <c:v>-19.600000000000037</c:v>
                </c:pt>
                <c:pt idx="53">
                  <c:v>-19.400000000000038</c:v>
                </c:pt>
                <c:pt idx="54">
                  <c:v>-19.200000000000038</c:v>
                </c:pt>
                <c:pt idx="55">
                  <c:v>-19.000000000000039</c:v>
                </c:pt>
                <c:pt idx="56">
                  <c:v>-18.80000000000004</c:v>
                </c:pt>
                <c:pt idx="57">
                  <c:v>-18.600000000000041</c:v>
                </c:pt>
                <c:pt idx="58">
                  <c:v>-18.400000000000041</c:v>
                </c:pt>
                <c:pt idx="59">
                  <c:v>-18.200000000000042</c:v>
                </c:pt>
                <c:pt idx="60">
                  <c:v>-18.000000000000043</c:v>
                </c:pt>
                <c:pt idx="61">
                  <c:v>-17.800000000000043</c:v>
                </c:pt>
                <c:pt idx="62">
                  <c:v>-17.600000000000044</c:v>
                </c:pt>
                <c:pt idx="63">
                  <c:v>-17.400000000000045</c:v>
                </c:pt>
                <c:pt idx="64">
                  <c:v>-17.200000000000045</c:v>
                </c:pt>
                <c:pt idx="65">
                  <c:v>-17.000000000000046</c:v>
                </c:pt>
                <c:pt idx="66">
                  <c:v>-16.800000000000047</c:v>
                </c:pt>
                <c:pt idx="67">
                  <c:v>-16.600000000000048</c:v>
                </c:pt>
                <c:pt idx="68">
                  <c:v>-16.400000000000048</c:v>
                </c:pt>
                <c:pt idx="69">
                  <c:v>-16.200000000000049</c:v>
                </c:pt>
                <c:pt idx="70">
                  <c:v>-16.00000000000005</c:v>
                </c:pt>
                <c:pt idx="71">
                  <c:v>-15.80000000000005</c:v>
                </c:pt>
                <c:pt idx="72">
                  <c:v>-15.600000000000051</c:v>
                </c:pt>
                <c:pt idx="73">
                  <c:v>-15.400000000000052</c:v>
                </c:pt>
                <c:pt idx="74">
                  <c:v>-15.200000000000053</c:v>
                </c:pt>
                <c:pt idx="75">
                  <c:v>-15.000000000000053</c:v>
                </c:pt>
                <c:pt idx="76">
                  <c:v>-14.800000000000054</c:v>
                </c:pt>
                <c:pt idx="77">
                  <c:v>-14.600000000000055</c:v>
                </c:pt>
                <c:pt idx="78">
                  <c:v>-14.400000000000055</c:v>
                </c:pt>
                <c:pt idx="79">
                  <c:v>-14.200000000000056</c:v>
                </c:pt>
                <c:pt idx="80">
                  <c:v>-14.000000000000057</c:v>
                </c:pt>
                <c:pt idx="81">
                  <c:v>-13.800000000000058</c:v>
                </c:pt>
                <c:pt idx="82">
                  <c:v>-13.600000000000058</c:v>
                </c:pt>
                <c:pt idx="83">
                  <c:v>-13.400000000000059</c:v>
                </c:pt>
                <c:pt idx="84">
                  <c:v>-13.20000000000006</c:v>
                </c:pt>
                <c:pt idx="85">
                  <c:v>-13.00000000000006</c:v>
                </c:pt>
                <c:pt idx="86">
                  <c:v>-12.800000000000061</c:v>
                </c:pt>
                <c:pt idx="87">
                  <c:v>-12.600000000000062</c:v>
                </c:pt>
                <c:pt idx="88">
                  <c:v>-12.400000000000063</c:v>
                </c:pt>
                <c:pt idx="89">
                  <c:v>-12.200000000000063</c:v>
                </c:pt>
                <c:pt idx="90">
                  <c:v>-12.000000000000064</c:v>
                </c:pt>
                <c:pt idx="91">
                  <c:v>-11.800000000000065</c:v>
                </c:pt>
                <c:pt idx="92">
                  <c:v>-11.600000000000065</c:v>
                </c:pt>
                <c:pt idx="93">
                  <c:v>-11.400000000000066</c:v>
                </c:pt>
                <c:pt idx="94">
                  <c:v>-11.200000000000067</c:v>
                </c:pt>
                <c:pt idx="95">
                  <c:v>-11.000000000000068</c:v>
                </c:pt>
                <c:pt idx="96">
                  <c:v>-10.800000000000068</c:v>
                </c:pt>
                <c:pt idx="97">
                  <c:v>-10.600000000000069</c:v>
                </c:pt>
                <c:pt idx="98">
                  <c:v>-10.40000000000007</c:v>
                </c:pt>
                <c:pt idx="99">
                  <c:v>-10.20000000000007</c:v>
                </c:pt>
                <c:pt idx="100">
                  <c:v>-10.000000000000071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-1710</c:v>
                </c:pt>
                <c:pt idx="1">
                  <c:v>-1673.3594000000001</c:v>
                </c:pt>
                <c:pt idx="2">
                  <c:v>-1637.2352000000003</c:v>
                </c:pt>
                <c:pt idx="3">
                  <c:v>-1601.6238000000001</c:v>
                </c:pt>
                <c:pt idx="4">
                  <c:v>-1566.5216000000005</c:v>
                </c:pt>
                <c:pt idx="5">
                  <c:v>-1531.9250000000009</c:v>
                </c:pt>
                <c:pt idx="6">
                  <c:v>-1497.8304000000005</c:v>
                </c:pt>
                <c:pt idx="7">
                  <c:v>-1464.2342000000008</c:v>
                </c:pt>
                <c:pt idx="8">
                  <c:v>-1431.1328000000005</c:v>
                </c:pt>
                <c:pt idx="9">
                  <c:v>-1398.5226000000007</c:v>
                </c:pt>
                <c:pt idx="10">
                  <c:v>-1366.400000000001</c:v>
                </c:pt>
                <c:pt idx="11">
                  <c:v>-1334.7614000000012</c:v>
                </c:pt>
                <c:pt idx="12">
                  <c:v>-1303.6032000000014</c:v>
                </c:pt>
                <c:pt idx="13">
                  <c:v>-1272.9218000000014</c:v>
                </c:pt>
                <c:pt idx="14">
                  <c:v>-1242.7136000000014</c:v>
                </c:pt>
                <c:pt idx="15">
                  <c:v>-1212.9750000000013</c:v>
                </c:pt>
                <c:pt idx="16">
                  <c:v>-1183.7024000000015</c:v>
                </c:pt>
                <c:pt idx="17">
                  <c:v>-1154.8922000000018</c:v>
                </c:pt>
                <c:pt idx="18">
                  <c:v>-1126.5408000000018</c:v>
                </c:pt>
                <c:pt idx="19">
                  <c:v>-1098.6446000000019</c:v>
                </c:pt>
                <c:pt idx="20">
                  <c:v>-1071.2000000000019</c:v>
                </c:pt>
                <c:pt idx="21">
                  <c:v>-1044.2034000000021</c:v>
                </c:pt>
                <c:pt idx="22">
                  <c:v>-1017.6512000000019</c:v>
                </c:pt>
                <c:pt idx="23">
                  <c:v>-991.53980000000206</c:v>
                </c:pt>
                <c:pt idx="24">
                  <c:v>-965.86560000000225</c:v>
                </c:pt>
                <c:pt idx="25">
                  <c:v>-940.62500000000227</c:v>
                </c:pt>
                <c:pt idx="26">
                  <c:v>-915.81440000000202</c:v>
                </c:pt>
                <c:pt idx="27">
                  <c:v>-891.4302000000024</c:v>
                </c:pt>
                <c:pt idx="28">
                  <c:v>-867.46880000000226</c:v>
                </c:pt>
                <c:pt idx="29">
                  <c:v>-843.9266000000024</c:v>
                </c:pt>
                <c:pt idx="30">
                  <c:v>-820.80000000000246</c:v>
                </c:pt>
                <c:pt idx="31">
                  <c:v>-798.08540000000244</c:v>
                </c:pt>
                <c:pt idx="32">
                  <c:v>-775.77920000000245</c:v>
                </c:pt>
                <c:pt idx="33">
                  <c:v>-753.87780000000248</c:v>
                </c:pt>
                <c:pt idx="34">
                  <c:v>-732.37760000000253</c:v>
                </c:pt>
                <c:pt idx="35">
                  <c:v>-711.27500000000248</c:v>
                </c:pt>
                <c:pt idx="36">
                  <c:v>-690.56640000000266</c:v>
                </c:pt>
                <c:pt idx="37">
                  <c:v>-670.24820000000261</c:v>
                </c:pt>
                <c:pt idx="38">
                  <c:v>-650.31680000000267</c:v>
                </c:pt>
                <c:pt idx="39">
                  <c:v>-630.76860000000261</c:v>
                </c:pt>
                <c:pt idx="40">
                  <c:v>-611.60000000000264</c:v>
                </c:pt>
                <c:pt idx="41">
                  <c:v>-592.80740000000276</c:v>
                </c:pt>
                <c:pt idx="42">
                  <c:v>-574.38720000000274</c:v>
                </c:pt>
                <c:pt idx="43">
                  <c:v>-556.33580000000268</c:v>
                </c:pt>
                <c:pt idx="44">
                  <c:v>-538.64960000000269</c:v>
                </c:pt>
                <c:pt idx="45">
                  <c:v>-521.32500000000277</c:v>
                </c:pt>
                <c:pt idx="46">
                  <c:v>-504.35840000000269</c:v>
                </c:pt>
                <c:pt idx="47">
                  <c:v>-487.74620000000277</c:v>
                </c:pt>
                <c:pt idx="48">
                  <c:v>-471.48480000000274</c:v>
                </c:pt>
                <c:pt idx="49">
                  <c:v>-455.57060000000263</c:v>
                </c:pt>
                <c:pt idx="50">
                  <c:v>-440.00000000000273</c:v>
                </c:pt>
                <c:pt idx="51">
                  <c:v>-424.76940000000275</c:v>
                </c:pt>
                <c:pt idx="52">
                  <c:v>-409.87520000000268</c:v>
                </c:pt>
                <c:pt idx="53">
                  <c:v>-395.31380000000269</c:v>
                </c:pt>
                <c:pt idx="54">
                  <c:v>-381.08160000000265</c:v>
                </c:pt>
                <c:pt idx="55">
                  <c:v>-367.17500000000268</c:v>
                </c:pt>
                <c:pt idx="56">
                  <c:v>-353.59040000000266</c:v>
                </c:pt>
                <c:pt idx="57">
                  <c:v>-340.32420000000269</c:v>
                </c:pt>
                <c:pt idx="58">
                  <c:v>-327.37280000000271</c:v>
                </c:pt>
                <c:pt idx="59">
                  <c:v>-314.73260000000261</c:v>
                </c:pt>
                <c:pt idx="60">
                  <c:v>-302.40000000000259</c:v>
                </c:pt>
                <c:pt idx="61">
                  <c:v>-290.37140000000255</c:v>
                </c:pt>
                <c:pt idx="62">
                  <c:v>-278.64320000000254</c:v>
                </c:pt>
                <c:pt idx="63">
                  <c:v>-267.21180000000254</c:v>
                </c:pt>
                <c:pt idx="64">
                  <c:v>-256.0736000000025</c:v>
                </c:pt>
                <c:pt idx="65">
                  <c:v>-245.22500000000244</c:v>
                </c:pt>
                <c:pt idx="66">
                  <c:v>-234.66240000000249</c:v>
                </c:pt>
                <c:pt idx="67">
                  <c:v>-224.38220000000246</c:v>
                </c:pt>
                <c:pt idx="68">
                  <c:v>-214.3808000000023</c:v>
                </c:pt>
                <c:pt idx="69">
                  <c:v>-204.65460000000235</c:v>
                </c:pt>
                <c:pt idx="70">
                  <c:v>-195.20000000000229</c:v>
                </c:pt>
                <c:pt idx="71">
                  <c:v>-186.01340000000229</c:v>
                </c:pt>
                <c:pt idx="72">
                  <c:v>-177.09120000000223</c:v>
                </c:pt>
                <c:pt idx="73">
                  <c:v>-168.42980000000219</c:v>
                </c:pt>
                <c:pt idx="74">
                  <c:v>-160.02560000000219</c:v>
                </c:pt>
                <c:pt idx="75">
                  <c:v>-151.8750000000021</c:v>
                </c:pt>
                <c:pt idx="76">
                  <c:v>-143.97440000000211</c:v>
                </c:pt>
                <c:pt idx="77">
                  <c:v>-136.32020000000205</c:v>
                </c:pt>
                <c:pt idx="78">
                  <c:v>-128.90880000000203</c:v>
                </c:pt>
                <c:pt idx="79">
                  <c:v>-121.736600000002</c:v>
                </c:pt>
                <c:pt idx="80">
                  <c:v>-114.80000000000194</c:v>
                </c:pt>
                <c:pt idx="81">
                  <c:v>-108.09540000000189</c:v>
                </c:pt>
                <c:pt idx="82">
                  <c:v>-101.6192000000018</c:v>
                </c:pt>
                <c:pt idx="83">
                  <c:v>-95.36780000000185</c:v>
                </c:pt>
                <c:pt idx="84">
                  <c:v>-89.337600000001757</c:v>
                </c:pt>
                <c:pt idx="85">
                  <c:v>-83.525000000001697</c:v>
                </c:pt>
                <c:pt idx="86">
                  <c:v>-77.926400000001678</c:v>
                </c:pt>
                <c:pt idx="87">
                  <c:v>-72.538200000001609</c:v>
                </c:pt>
                <c:pt idx="88">
                  <c:v>-67.356800000001584</c:v>
                </c:pt>
                <c:pt idx="89">
                  <c:v>-62.378600000001541</c:v>
                </c:pt>
                <c:pt idx="90">
                  <c:v>-57.600000000001494</c:v>
                </c:pt>
                <c:pt idx="91">
                  <c:v>-53.017400000001444</c:v>
                </c:pt>
                <c:pt idx="92">
                  <c:v>-48.627200000001395</c:v>
                </c:pt>
                <c:pt idx="93">
                  <c:v>-44.425800000001345</c:v>
                </c:pt>
                <c:pt idx="94">
                  <c:v>-40.409600000001312</c:v>
                </c:pt>
                <c:pt idx="95">
                  <c:v>-36.575000000001253</c:v>
                </c:pt>
                <c:pt idx="96">
                  <c:v>-32.918400000001213</c:v>
                </c:pt>
                <c:pt idx="97">
                  <c:v>-29.436200000001175</c:v>
                </c:pt>
                <c:pt idx="98">
                  <c:v>-26.124800000001123</c:v>
                </c:pt>
                <c:pt idx="99">
                  <c:v>-22.980600000001072</c:v>
                </c:pt>
                <c:pt idx="100">
                  <c:v>-20.000000000001037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10-426A-9F45-0EBD8C666CAE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-30</c:v>
                </c:pt>
                <c:pt idx="1">
                  <c:v>-29.8</c:v>
                </c:pt>
                <c:pt idx="2">
                  <c:v>-29.6</c:v>
                </c:pt>
                <c:pt idx="3">
                  <c:v>-29.400000000000002</c:v>
                </c:pt>
                <c:pt idx="4">
                  <c:v>-29.200000000000003</c:v>
                </c:pt>
                <c:pt idx="5">
                  <c:v>-29.000000000000004</c:v>
                </c:pt>
                <c:pt idx="6">
                  <c:v>-28.800000000000004</c:v>
                </c:pt>
                <c:pt idx="7">
                  <c:v>-28.600000000000005</c:v>
                </c:pt>
                <c:pt idx="8">
                  <c:v>-28.400000000000006</c:v>
                </c:pt>
                <c:pt idx="9">
                  <c:v>-28.200000000000006</c:v>
                </c:pt>
                <c:pt idx="10">
                  <c:v>-28.000000000000007</c:v>
                </c:pt>
                <c:pt idx="11">
                  <c:v>-27.800000000000008</c:v>
                </c:pt>
                <c:pt idx="12">
                  <c:v>-27.600000000000009</c:v>
                </c:pt>
                <c:pt idx="13">
                  <c:v>-27.400000000000009</c:v>
                </c:pt>
                <c:pt idx="14">
                  <c:v>-27.20000000000001</c:v>
                </c:pt>
                <c:pt idx="15">
                  <c:v>-27.000000000000011</c:v>
                </c:pt>
                <c:pt idx="16">
                  <c:v>-26.800000000000011</c:v>
                </c:pt>
                <c:pt idx="17">
                  <c:v>-26.600000000000012</c:v>
                </c:pt>
                <c:pt idx="18">
                  <c:v>-26.400000000000013</c:v>
                </c:pt>
                <c:pt idx="19">
                  <c:v>-26.200000000000014</c:v>
                </c:pt>
                <c:pt idx="20">
                  <c:v>-26.000000000000014</c:v>
                </c:pt>
                <c:pt idx="21">
                  <c:v>-25.800000000000015</c:v>
                </c:pt>
                <c:pt idx="22">
                  <c:v>-25.600000000000016</c:v>
                </c:pt>
                <c:pt idx="23">
                  <c:v>-25.400000000000016</c:v>
                </c:pt>
                <c:pt idx="24">
                  <c:v>-25.200000000000017</c:v>
                </c:pt>
                <c:pt idx="25">
                  <c:v>-25.000000000000018</c:v>
                </c:pt>
                <c:pt idx="26">
                  <c:v>-24.800000000000018</c:v>
                </c:pt>
                <c:pt idx="27">
                  <c:v>-24.600000000000019</c:v>
                </c:pt>
                <c:pt idx="28">
                  <c:v>-24.40000000000002</c:v>
                </c:pt>
                <c:pt idx="29">
                  <c:v>-24.200000000000021</c:v>
                </c:pt>
                <c:pt idx="30">
                  <c:v>-24.000000000000021</c:v>
                </c:pt>
                <c:pt idx="31">
                  <c:v>-23.800000000000022</c:v>
                </c:pt>
                <c:pt idx="32">
                  <c:v>-23.600000000000023</c:v>
                </c:pt>
                <c:pt idx="33">
                  <c:v>-23.400000000000023</c:v>
                </c:pt>
                <c:pt idx="34">
                  <c:v>-23.200000000000024</c:v>
                </c:pt>
                <c:pt idx="35">
                  <c:v>-23.000000000000025</c:v>
                </c:pt>
                <c:pt idx="36">
                  <c:v>-22.800000000000026</c:v>
                </c:pt>
                <c:pt idx="37">
                  <c:v>-22.600000000000026</c:v>
                </c:pt>
                <c:pt idx="38">
                  <c:v>-22.400000000000027</c:v>
                </c:pt>
                <c:pt idx="39">
                  <c:v>-22.200000000000028</c:v>
                </c:pt>
                <c:pt idx="40">
                  <c:v>-22.000000000000028</c:v>
                </c:pt>
                <c:pt idx="41">
                  <c:v>-21.800000000000029</c:v>
                </c:pt>
                <c:pt idx="42">
                  <c:v>-21.60000000000003</c:v>
                </c:pt>
                <c:pt idx="43">
                  <c:v>-21.400000000000031</c:v>
                </c:pt>
                <c:pt idx="44">
                  <c:v>-21.200000000000031</c:v>
                </c:pt>
                <c:pt idx="45">
                  <c:v>-21.000000000000032</c:v>
                </c:pt>
                <c:pt idx="46">
                  <c:v>-20.800000000000033</c:v>
                </c:pt>
                <c:pt idx="47">
                  <c:v>-20.600000000000033</c:v>
                </c:pt>
                <c:pt idx="48">
                  <c:v>-20.400000000000034</c:v>
                </c:pt>
                <c:pt idx="49">
                  <c:v>-20.200000000000035</c:v>
                </c:pt>
                <c:pt idx="50">
                  <c:v>-20.000000000000036</c:v>
                </c:pt>
                <c:pt idx="51">
                  <c:v>-19.800000000000036</c:v>
                </c:pt>
                <c:pt idx="52">
                  <c:v>-19.600000000000037</c:v>
                </c:pt>
                <c:pt idx="53">
                  <c:v>-19.400000000000038</c:v>
                </c:pt>
                <c:pt idx="54">
                  <c:v>-19.200000000000038</c:v>
                </c:pt>
                <c:pt idx="55">
                  <c:v>-19.000000000000039</c:v>
                </c:pt>
                <c:pt idx="56">
                  <c:v>-18.80000000000004</c:v>
                </c:pt>
                <c:pt idx="57">
                  <c:v>-18.600000000000041</c:v>
                </c:pt>
                <c:pt idx="58">
                  <c:v>-18.400000000000041</c:v>
                </c:pt>
                <c:pt idx="59">
                  <c:v>-18.200000000000042</c:v>
                </c:pt>
                <c:pt idx="60">
                  <c:v>-18.000000000000043</c:v>
                </c:pt>
                <c:pt idx="61">
                  <c:v>-17.800000000000043</c:v>
                </c:pt>
                <c:pt idx="62">
                  <c:v>-17.600000000000044</c:v>
                </c:pt>
                <c:pt idx="63">
                  <c:v>-17.400000000000045</c:v>
                </c:pt>
                <c:pt idx="64">
                  <c:v>-17.200000000000045</c:v>
                </c:pt>
                <c:pt idx="65">
                  <c:v>-17.000000000000046</c:v>
                </c:pt>
                <c:pt idx="66">
                  <c:v>-16.800000000000047</c:v>
                </c:pt>
                <c:pt idx="67">
                  <c:v>-16.600000000000048</c:v>
                </c:pt>
                <c:pt idx="68">
                  <c:v>-16.400000000000048</c:v>
                </c:pt>
                <c:pt idx="69">
                  <c:v>-16.200000000000049</c:v>
                </c:pt>
                <c:pt idx="70">
                  <c:v>-16.00000000000005</c:v>
                </c:pt>
                <c:pt idx="71">
                  <c:v>-15.80000000000005</c:v>
                </c:pt>
                <c:pt idx="72">
                  <c:v>-15.600000000000051</c:v>
                </c:pt>
                <c:pt idx="73">
                  <c:v>-15.400000000000052</c:v>
                </c:pt>
                <c:pt idx="74">
                  <c:v>-15.200000000000053</c:v>
                </c:pt>
                <c:pt idx="75">
                  <c:v>-15.000000000000053</c:v>
                </c:pt>
                <c:pt idx="76">
                  <c:v>-14.800000000000054</c:v>
                </c:pt>
                <c:pt idx="77">
                  <c:v>-14.600000000000055</c:v>
                </c:pt>
                <c:pt idx="78">
                  <c:v>-14.400000000000055</c:v>
                </c:pt>
                <c:pt idx="79">
                  <c:v>-14.200000000000056</c:v>
                </c:pt>
                <c:pt idx="80">
                  <c:v>-14.000000000000057</c:v>
                </c:pt>
                <c:pt idx="81">
                  <c:v>-13.800000000000058</c:v>
                </c:pt>
                <c:pt idx="82">
                  <c:v>-13.600000000000058</c:v>
                </c:pt>
                <c:pt idx="83">
                  <c:v>-13.400000000000059</c:v>
                </c:pt>
                <c:pt idx="84">
                  <c:v>-13.20000000000006</c:v>
                </c:pt>
                <c:pt idx="85">
                  <c:v>-13.00000000000006</c:v>
                </c:pt>
                <c:pt idx="86">
                  <c:v>-12.800000000000061</c:v>
                </c:pt>
                <c:pt idx="87">
                  <c:v>-12.600000000000062</c:v>
                </c:pt>
                <c:pt idx="88">
                  <c:v>-12.400000000000063</c:v>
                </c:pt>
                <c:pt idx="89">
                  <c:v>-12.200000000000063</c:v>
                </c:pt>
                <c:pt idx="90">
                  <c:v>-12.000000000000064</c:v>
                </c:pt>
                <c:pt idx="91">
                  <c:v>-11.800000000000065</c:v>
                </c:pt>
                <c:pt idx="92">
                  <c:v>-11.600000000000065</c:v>
                </c:pt>
                <c:pt idx="93">
                  <c:v>-11.400000000000066</c:v>
                </c:pt>
                <c:pt idx="94">
                  <c:v>-11.200000000000067</c:v>
                </c:pt>
                <c:pt idx="95">
                  <c:v>-11.000000000000068</c:v>
                </c:pt>
                <c:pt idx="96">
                  <c:v>-10.800000000000068</c:v>
                </c:pt>
                <c:pt idx="97">
                  <c:v>-10.600000000000069</c:v>
                </c:pt>
                <c:pt idx="98">
                  <c:v>-10.40000000000007</c:v>
                </c:pt>
                <c:pt idx="99">
                  <c:v>-10.20000000000007</c:v>
                </c:pt>
                <c:pt idx="100">
                  <c:v>-10.000000000000071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-19.999969482421875</c:v>
                </c:pt>
                <c:pt idx="1">
                  <c:v>-19.999967292069623</c:v>
                </c:pt>
                <c:pt idx="2">
                  <c:v>-19.999964944508211</c:v>
                </c:pt>
                <c:pt idx="3">
                  <c:v>-19.999962428454182</c:v>
                </c:pt>
                <c:pt idx="4">
                  <c:v>-19.999959731814247</c:v>
                </c:pt>
                <c:pt idx="5">
                  <c:v>-19.999956841627125</c:v>
                </c:pt>
                <c:pt idx="6">
                  <c:v>-19.999953744001267</c:v>
                </c:pt>
                <c:pt idx="7">
                  <c:v>-19.999950424048073</c:v>
                </c:pt>
                <c:pt idx="8">
                  <c:v>-19.999946865810347</c:v>
                </c:pt>
                <c:pt idx="9">
                  <c:v>-19.999943052185575</c:v>
                </c:pt>
                <c:pt idx="10">
                  <c:v>-19.99993896484375</c:v>
                </c:pt>
                <c:pt idx="11">
                  <c:v>-19.99993458413925</c:v>
                </c:pt>
                <c:pt idx="12">
                  <c:v>-19.999929889016418</c:v>
                </c:pt>
                <c:pt idx="13">
                  <c:v>-19.999924856908365</c:v>
                </c:pt>
                <c:pt idx="14">
                  <c:v>-19.999919463628494</c:v>
                </c:pt>
                <c:pt idx="15">
                  <c:v>-19.999913683254249</c:v>
                </c:pt>
                <c:pt idx="16">
                  <c:v>-19.999907488002531</c:v>
                </c:pt>
                <c:pt idx="17">
                  <c:v>-19.999900848096146</c:v>
                </c:pt>
                <c:pt idx="18">
                  <c:v>-19.999893731620691</c:v>
                </c:pt>
                <c:pt idx="19">
                  <c:v>-19.99988610437115</c:v>
                </c:pt>
                <c:pt idx="20">
                  <c:v>-19.9998779296875</c:v>
                </c:pt>
                <c:pt idx="21">
                  <c:v>-19.999869168278497</c:v>
                </c:pt>
                <c:pt idx="22">
                  <c:v>-19.999859778032839</c:v>
                </c:pt>
                <c:pt idx="23">
                  <c:v>-19.999849713816729</c:v>
                </c:pt>
                <c:pt idx="24">
                  <c:v>-19.999838927256985</c:v>
                </c:pt>
                <c:pt idx="25">
                  <c:v>-19.999827366508498</c:v>
                </c:pt>
                <c:pt idx="26">
                  <c:v>-19.999814976005066</c:v>
                </c:pt>
                <c:pt idx="27">
                  <c:v>-19.999801696192296</c:v>
                </c:pt>
                <c:pt idx="28">
                  <c:v>-19.999787463241383</c:v>
                </c:pt>
                <c:pt idx="29">
                  <c:v>-19.9997722087423</c:v>
                </c:pt>
                <c:pt idx="30">
                  <c:v>-19.999755859375</c:v>
                </c:pt>
                <c:pt idx="31">
                  <c:v>-19.999738336556998</c:v>
                </c:pt>
                <c:pt idx="32">
                  <c:v>-19.999719556065674</c:v>
                </c:pt>
                <c:pt idx="33">
                  <c:v>-19.999699427633459</c:v>
                </c:pt>
                <c:pt idx="34">
                  <c:v>-19.999677854513973</c:v>
                </c:pt>
                <c:pt idx="35">
                  <c:v>-19.999654733017</c:v>
                </c:pt>
                <c:pt idx="36">
                  <c:v>-19.999629952010128</c:v>
                </c:pt>
                <c:pt idx="37">
                  <c:v>-19.999603392384593</c:v>
                </c:pt>
                <c:pt idx="38">
                  <c:v>-19.999574926482765</c:v>
                </c:pt>
                <c:pt idx="39">
                  <c:v>-19.9995444174846</c:v>
                </c:pt>
                <c:pt idx="40">
                  <c:v>-19.99951171875</c:v>
                </c:pt>
                <c:pt idx="41">
                  <c:v>-19.999476673113996</c:v>
                </c:pt>
                <c:pt idx="42">
                  <c:v>-19.999439112131348</c:v>
                </c:pt>
                <c:pt idx="43">
                  <c:v>-19.999398855266922</c:v>
                </c:pt>
                <c:pt idx="44">
                  <c:v>-19.999355709027942</c:v>
                </c:pt>
                <c:pt idx="45">
                  <c:v>-19.999309466033999</c:v>
                </c:pt>
                <c:pt idx="46">
                  <c:v>-19.99925990402026</c:v>
                </c:pt>
                <c:pt idx="47">
                  <c:v>-19.999206784769182</c:v>
                </c:pt>
                <c:pt idx="48">
                  <c:v>-19.99914985296553</c:v>
                </c:pt>
                <c:pt idx="49">
                  <c:v>-19.999088834969204</c:v>
                </c:pt>
                <c:pt idx="50">
                  <c:v>-19.9990234375</c:v>
                </c:pt>
                <c:pt idx="51">
                  <c:v>-19.998953346227992</c:v>
                </c:pt>
                <c:pt idx="52">
                  <c:v>-19.998878224262697</c:v>
                </c:pt>
                <c:pt idx="53">
                  <c:v>-19.998797710533843</c:v>
                </c:pt>
                <c:pt idx="54">
                  <c:v>-19.998711418055887</c:v>
                </c:pt>
                <c:pt idx="55">
                  <c:v>-19.998618932067995</c:v>
                </c:pt>
                <c:pt idx="56">
                  <c:v>-19.998519808040516</c:v>
                </c:pt>
                <c:pt idx="57">
                  <c:v>-19.998413569538368</c:v>
                </c:pt>
                <c:pt idx="58">
                  <c:v>-19.998299705931061</c:v>
                </c:pt>
                <c:pt idx="59">
                  <c:v>-19.998177669938404</c:v>
                </c:pt>
                <c:pt idx="60">
                  <c:v>-19.998046875</c:v>
                </c:pt>
                <c:pt idx="61">
                  <c:v>-19.997906692455985</c:v>
                </c:pt>
                <c:pt idx="62">
                  <c:v>-19.997756448525397</c:v>
                </c:pt>
                <c:pt idx="63">
                  <c:v>-19.997595421067686</c:v>
                </c:pt>
                <c:pt idx="64">
                  <c:v>-19.99742283611177</c:v>
                </c:pt>
                <c:pt idx="65">
                  <c:v>-19.99723786413599</c:v>
                </c:pt>
                <c:pt idx="66">
                  <c:v>-19.997039616081036</c:v>
                </c:pt>
                <c:pt idx="67">
                  <c:v>-19.996827139076732</c:v>
                </c:pt>
                <c:pt idx="68">
                  <c:v>-19.996599411862125</c:v>
                </c:pt>
                <c:pt idx="69">
                  <c:v>-19.996355339876811</c:v>
                </c:pt>
                <c:pt idx="70">
                  <c:v>-19.99609375</c:v>
                </c:pt>
                <c:pt idx="71">
                  <c:v>-19.995813384911969</c:v>
                </c:pt>
                <c:pt idx="72">
                  <c:v>-19.995512897050794</c:v>
                </c:pt>
                <c:pt idx="73">
                  <c:v>-19.995190842135372</c:v>
                </c:pt>
                <c:pt idx="74">
                  <c:v>-19.994845672223544</c:v>
                </c:pt>
                <c:pt idx="75">
                  <c:v>-19.994475728271979</c:v>
                </c:pt>
                <c:pt idx="76">
                  <c:v>-19.994079232162068</c:v>
                </c:pt>
                <c:pt idx="77">
                  <c:v>-19.993654278153468</c:v>
                </c:pt>
                <c:pt idx="78">
                  <c:v>-19.993198823724249</c:v>
                </c:pt>
                <c:pt idx="79">
                  <c:v>-19.992710679753618</c:v>
                </c:pt>
                <c:pt idx="80">
                  <c:v>-19.9921875</c:v>
                </c:pt>
                <c:pt idx="81">
                  <c:v>-19.991626769823934</c:v>
                </c:pt>
                <c:pt idx="82">
                  <c:v>-19.991025794101585</c:v>
                </c:pt>
                <c:pt idx="83">
                  <c:v>-19.990381684270744</c:v>
                </c:pt>
                <c:pt idx="84">
                  <c:v>-19.989691344447088</c:v>
                </c:pt>
                <c:pt idx="85">
                  <c:v>-19.988951456543962</c:v>
                </c:pt>
                <c:pt idx="86">
                  <c:v>-19.988158464324137</c:v>
                </c:pt>
                <c:pt idx="87">
                  <c:v>-19.987308556306935</c:v>
                </c:pt>
                <c:pt idx="88">
                  <c:v>-19.986397647448499</c:v>
                </c:pt>
                <c:pt idx="89">
                  <c:v>-19.985421359507239</c:v>
                </c:pt>
                <c:pt idx="90">
                  <c:v>-19.984375</c:v>
                </c:pt>
                <c:pt idx="91">
                  <c:v>-19.983253539647873</c:v>
                </c:pt>
                <c:pt idx="92">
                  <c:v>-19.982051588203174</c:v>
                </c:pt>
                <c:pt idx="93">
                  <c:v>-19.980763368541485</c:v>
                </c:pt>
                <c:pt idx="94">
                  <c:v>-19.979382688894173</c:v>
                </c:pt>
                <c:pt idx="95">
                  <c:v>-19.97790291308792</c:v>
                </c:pt>
                <c:pt idx="96">
                  <c:v>-19.976316928648277</c:v>
                </c:pt>
                <c:pt idx="97">
                  <c:v>-19.974617112613867</c:v>
                </c:pt>
                <c:pt idx="98">
                  <c:v>-19.972795294896997</c:v>
                </c:pt>
                <c:pt idx="99">
                  <c:v>-19.970842719014474</c:v>
                </c:pt>
                <c:pt idx="100">
                  <c:v>-19.96875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10-426A-9F45-0EBD8C666CAE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-30</c:v>
                </c:pt>
                <c:pt idx="1">
                  <c:v>-29.8</c:v>
                </c:pt>
                <c:pt idx="2">
                  <c:v>-29.6</c:v>
                </c:pt>
                <c:pt idx="3">
                  <c:v>-29.400000000000002</c:v>
                </c:pt>
                <c:pt idx="4">
                  <c:v>-29.200000000000003</c:v>
                </c:pt>
                <c:pt idx="5">
                  <c:v>-29.000000000000004</c:v>
                </c:pt>
                <c:pt idx="6">
                  <c:v>-28.800000000000004</c:v>
                </c:pt>
                <c:pt idx="7">
                  <c:v>-28.600000000000005</c:v>
                </c:pt>
                <c:pt idx="8">
                  <c:v>-28.400000000000006</c:v>
                </c:pt>
                <c:pt idx="9">
                  <c:v>-28.200000000000006</c:v>
                </c:pt>
                <c:pt idx="10">
                  <c:v>-28.000000000000007</c:v>
                </c:pt>
                <c:pt idx="11">
                  <c:v>-27.800000000000008</c:v>
                </c:pt>
                <c:pt idx="12">
                  <c:v>-27.600000000000009</c:v>
                </c:pt>
                <c:pt idx="13">
                  <c:v>-27.400000000000009</c:v>
                </c:pt>
                <c:pt idx="14">
                  <c:v>-27.20000000000001</c:v>
                </c:pt>
                <c:pt idx="15">
                  <c:v>-27.000000000000011</c:v>
                </c:pt>
                <c:pt idx="16">
                  <c:v>-26.800000000000011</c:v>
                </c:pt>
                <c:pt idx="17">
                  <c:v>-26.600000000000012</c:v>
                </c:pt>
                <c:pt idx="18">
                  <c:v>-26.400000000000013</c:v>
                </c:pt>
                <c:pt idx="19">
                  <c:v>-26.200000000000014</c:v>
                </c:pt>
                <c:pt idx="20">
                  <c:v>-26.000000000000014</c:v>
                </c:pt>
                <c:pt idx="21">
                  <c:v>-25.800000000000015</c:v>
                </c:pt>
                <c:pt idx="22">
                  <c:v>-25.600000000000016</c:v>
                </c:pt>
                <c:pt idx="23">
                  <c:v>-25.400000000000016</c:v>
                </c:pt>
                <c:pt idx="24">
                  <c:v>-25.200000000000017</c:v>
                </c:pt>
                <c:pt idx="25">
                  <c:v>-25.000000000000018</c:v>
                </c:pt>
                <c:pt idx="26">
                  <c:v>-24.800000000000018</c:v>
                </c:pt>
                <c:pt idx="27">
                  <c:v>-24.600000000000019</c:v>
                </c:pt>
                <c:pt idx="28">
                  <c:v>-24.40000000000002</c:v>
                </c:pt>
                <c:pt idx="29">
                  <c:v>-24.200000000000021</c:v>
                </c:pt>
                <c:pt idx="30">
                  <c:v>-24.000000000000021</c:v>
                </c:pt>
                <c:pt idx="31">
                  <c:v>-23.800000000000022</c:v>
                </c:pt>
                <c:pt idx="32">
                  <c:v>-23.600000000000023</c:v>
                </c:pt>
                <c:pt idx="33">
                  <c:v>-23.400000000000023</c:v>
                </c:pt>
                <c:pt idx="34">
                  <c:v>-23.200000000000024</c:v>
                </c:pt>
                <c:pt idx="35">
                  <c:v>-23.000000000000025</c:v>
                </c:pt>
                <c:pt idx="36">
                  <c:v>-22.800000000000026</c:v>
                </c:pt>
                <c:pt idx="37">
                  <c:v>-22.600000000000026</c:v>
                </c:pt>
                <c:pt idx="38">
                  <c:v>-22.400000000000027</c:v>
                </c:pt>
                <c:pt idx="39">
                  <c:v>-22.200000000000028</c:v>
                </c:pt>
                <c:pt idx="40">
                  <c:v>-22.000000000000028</c:v>
                </c:pt>
                <c:pt idx="41">
                  <c:v>-21.800000000000029</c:v>
                </c:pt>
                <c:pt idx="42">
                  <c:v>-21.60000000000003</c:v>
                </c:pt>
                <c:pt idx="43">
                  <c:v>-21.400000000000031</c:v>
                </c:pt>
                <c:pt idx="44">
                  <c:v>-21.200000000000031</c:v>
                </c:pt>
                <c:pt idx="45">
                  <c:v>-21.000000000000032</c:v>
                </c:pt>
                <c:pt idx="46">
                  <c:v>-20.800000000000033</c:v>
                </c:pt>
                <c:pt idx="47">
                  <c:v>-20.600000000000033</c:v>
                </c:pt>
                <c:pt idx="48">
                  <c:v>-20.400000000000034</c:v>
                </c:pt>
                <c:pt idx="49">
                  <c:v>-20.200000000000035</c:v>
                </c:pt>
                <c:pt idx="50">
                  <c:v>-20.000000000000036</c:v>
                </c:pt>
                <c:pt idx="51">
                  <c:v>-19.800000000000036</c:v>
                </c:pt>
                <c:pt idx="52">
                  <c:v>-19.600000000000037</c:v>
                </c:pt>
                <c:pt idx="53">
                  <c:v>-19.400000000000038</c:v>
                </c:pt>
                <c:pt idx="54">
                  <c:v>-19.200000000000038</c:v>
                </c:pt>
                <c:pt idx="55">
                  <c:v>-19.000000000000039</c:v>
                </c:pt>
                <c:pt idx="56">
                  <c:v>-18.80000000000004</c:v>
                </c:pt>
                <c:pt idx="57">
                  <c:v>-18.600000000000041</c:v>
                </c:pt>
                <c:pt idx="58">
                  <c:v>-18.400000000000041</c:v>
                </c:pt>
                <c:pt idx="59">
                  <c:v>-18.200000000000042</c:v>
                </c:pt>
                <c:pt idx="60">
                  <c:v>-18.000000000000043</c:v>
                </c:pt>
                <c:pt idx="61">
                  <c:v>-17.800000000000043</c:v>
                </c:pt>
                <c:pt idx="62">
                  <c:v>-17.600000000000044</c:v>
                </c:pt>
                <c:pt idx="63">
                  <c:v>-17.400000000000045</c:v>
                </c:pt>
                <c:pt idx="64">
                  <c:v>-17.200000000000045</c:v>
                </c:pt>
                <c:pt idx="65">
                  <c:v>-17.000000000000046</c:v>
                </c:pt>
                <c:pt idx="66">
                  <c:v>-16.800000000000047</c:v>
                </c:pt>
                <c:pt idx="67">
                  <c:v>-16.600000000000048</c:v>
                </c:pt>
                <c:pt idx="68">
                  <c:v>-16.400000000000048</c:v>
                </c:pt>
                <c:pt idx="69">
                  <c:v>-16.200000000000049</c:v>
                </c:pt>
                <c:pt idx="70">
                  <c:v>-16.00000000000005</c:v>
                </c:pt>
                <c:pt idx="71">
                  <c:v>-15.80000000000005</c:v>
                </c:pt>
                <c:pt idx="72">
                  <c:v>-15.600000000000051</c:v>
                </c:pt>
                <c:pt idx="73">
                  <c:v>-15.400000000000052</c:v>
                </c:pt>
                <c:pt idx="74">
                  <c:v>-15.200000000000053</c:v>
                </c:pt>
                <c:pt idx="75">
                  <c:v>-15.000000000000053</c:v>
                </c:pt>
                <c:pt idx="76">
                  <c:v>-14.800000000000054</c:v>
                </c:pt>
                <c:pt idx="77">
                  <c:v>-14.600000000000055</c:v>
                </c:pt>
                <c:pt idx="78">
                  <c:v>-14.400000000000055</c:v>
                </c:pt>
                <c:pt idx="79">
                  <c:v>-14.200000000000056</c:v>
                </c:pt>
                <c:pt idx="80">
                  <c:v>-14.000000000000057</c:v>
                </c:pt>
                <c:pt idx="81">
                  <c:v>-13.800000000000058</c:v>
                </c:pt>
                <c:pt idx="82">
                  <c:v>-13.600000000000058</c:v>
                </c:pt>
                <c:pt idx="83">
                  <c:v>-13.400000000000059</c:v>
                </c:pt>
                <c:pt idx="84">
                  <c:v>-13.20000000000006</c:v>
                </c:pt>
                <c:pt idx="85">
                  <c:v>-13.00000000000006</c:v>
                </c:pt>
                <c:pt idx="86">
                  <c:v>-12.800000000000061</c:v>
                </c:pt>
                <c:pt idx="87">
                  <c:v>-12.600000000000062</c:v>
                </c:pt>
                <c:pt idx="88">
                  <c:v>-12.400000000000063</c:v>
                </c:pt>
                <c:pt idx="89">
                  <c:v>-12.200000000000063</c:v>
                </c:pt>
                <c:pt idx="90">
                  <c:v>-12.000000000000064</c:v>
                </c:pt>
                <c:pt idx="91">
                  <c:v>-11.800000000000065</c:v>
                </c:pt>
                <c:pt idx="92">
                  <c:v>-11.600000000000065</c:v>
                </c:pt>
                <c:pt idx="93">
                  <c:v>-11.400000000000066</c:v>
                </c:pt>
                <c:pt idx="94">
                  <c:v>-11.200000000000067</c:v>
                </c:pt>
                <c:pt idx="95">
                  <c:v>-11.000000000000068</c:v>
                </c:pt>
                <c:pt idx="96">
                  <c:v>-10.800000000000068</c:v>
                </c:pt>
                <c:pt idx="97">
                  <c:v>-10.600000000000069</c:v>
                </c:pt>
                <c:pt idx="98">
                  <c:v>-10.40000000000007</c:v>
                </c:pt>
                <c:pt idx="99">
                  <c:v>-10.20000000000007</c:v>
                </c:pt>
                <c:pt idx="100">
                  <c:v>-10.000000000000071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66.094379124344414</c:v>
                </c:pt>
                <c:pt idx="97">
                  <c:v>59.162907318743272</c:v>
                </c:pt>
                <c:pt idx="98">
                  <c:v>55.108256237661067</c:v>
                </c:pt>
                <c:pt idx="99">
                  <c:v>52.231435513142976</c:v>
                </c:pt>
                <c:pt idx="100">
                  <c:v>50.000000000000711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10-426A-9F45-0EBD8C66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2000" b="1">
                <a:solidFill>
                  <a:sysClr val="windowText" lastClr="000000"/>
                </a:solidFill>
              </a:rPr>
              <a:t>Fonction</a:t>
            </a:r>
            <a:r>
              <a:rPr lang="fr-CA" sz="2000" b="1" baseline="0">
                <a:solidFill>
                  <a:sysClr val="windowText" lastClr="000000"/>
                </a:solidFill>
              </a:rPr>
              <a:t>s Mathémathiques</a:t>
            </a:r>
            <a:endParaRPr lang="fr-CA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4916070623462143E-2"/>
          <c:y val="0.17141844659376257"/>
          <c:w val="0.92369967531823616"/>
          <c:h val="0.816078253040414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'Fonctions mathématiques ( moi )'!$O$21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'Fonctions mathématiques ( moi 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'Fonctions mathématiques ( moi )'!$O$22:$O$122</c:f>
              <c:numCache>
                <c:formatCode>#,##0.000\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9-4535-8D67-C701D7729970}"/>
            </c:ext>
          </c:extLst>
        </c:ser>
        <c:ser>
          <c:idx val="1"/>
          <c:order val="1"/>
          <c:tx>
            <c:strRef>
              <c:f>'Fonctions mathématiques ( moi )'!$P$21</c:f>
              <c:strCache>
                <c:ptCount val="1"/>
                <c:pt idx="0">
                  <c:v>Absolue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FF0000"/>
                  </a:gs>
                  <a:gs pos="98000">
                    <a:srgbClr val="FF0000"/>
                  </a:gs>
                  <a:gs pos="100000">
                    <a:srgbClr val="010DFF"/>
                  </a:gs>
                  <a:gs pos="100000">
                    <a:srgbClr val="BACDE5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Pt>
            <c:idx val="57"/>
            <c:marker>
              <c:symbol val="none"/>
            </c:marker>
            <c:bubble3D val="0"/>
            <c:spPr>
              <a:ln w="34925" cap="rnd">
                <a:gradFill>
                  <a:gsLst>
                    <a:gs pos="0">
                      <a:srgbClr val="FF0000"/>
                    </a:gs>
                    <a:gs pos="98000">
                      <a:srgbClr val="FF0000"/>
                    </a:gs>
                    <a:gs pos="100000">
                      <a:srgbClr val="010DFF"/>
                    </a:gs>
                    <a:gs pos="100000">
                      <a:srgbClr val="BACDE5"/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E2F9-4535-8D67-C701D7729970}"/>
              </c:ext>
            </c:extLst>
          </c:dPt>
          <c:xVal>
            <c:numRef>
              <c:f>'Fonctions mathématiques ( moi 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'Fonctions mathématiques ( moi )'!$P$22:$P$122</c:f>
              <c:numCache>
                <c:formatCode>#,##0.000\ _$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9-4535-8D67-C701D7729970}"/>
            </c:ext>
          </c:extLst>
        </c:ser>
        <c:ser>
          <c:idx val="2"/>
          <c:order val="2"/>
          <c:tx>
            <c:strRef>
              <c:f>'Fonctions mathématiques ( moi )'!$Q$21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'Fonctions mathématiques ( moi 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'Fonctions mathématiques ( moi )'!$Q$22:$Q$122</c:f>
              <c:numCache>
                <c:formatCode>#,##0.000\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F9-4535-8D67-C701D7729970}"/>
            </c:ext>
          </c:extLst>
        </c:ser>
        <c:ser>
          <c:idx val="3"/>
          <c:order val="3"/>
          <c:tx>
            <c:strRef>
              <c:f>'Fonctions mathématiques ( moi )'!$R$21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 ( moi 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'Fonctions mathématiques ( moi )'!$R$22:$R$122</c:f>
              <c:numCache>
                <c:formatCode>#,##0.000\ _$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F9-4535-8D67-C701D7729970}"/>
            </c:ext>
          </c:extLst>
        </c:ser>
        <c:ser>
          <c:idx val="4"/>
          <c:order val="4"/>
          <c:tx>
            <c:strRef>
              <c:f>'Fonctions mathématiques ( moi )'!$S$21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'Fonctions mathématiques ( moi 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'Fonctions mathématiques ( moi )'!$S$22:$S$122</c:f>
              <c:numCache>
                <c:formatCode>#,##0.000\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F9-4535-8D67-C701D7729970}"/>
            </c:ext>
          </c:extLst>
        </c:ser>
        <c:ser>
          <c:idx val="5"/>
          <c:order val="5"/>
          <c:tx>
            <c:strRef>
              <c:f>'Fonctions mathématiques ( moi )'!$T$21</c:f>
              <c:strCache>
                <c:ptCount val="1"/>
                <c:pt idx="0">
                  <c:v>Pol. Deg 2</c:v>
                </c:pt>
              </c:strCache>
            </c:strRef>
          </c:tx>
          <c:spPr>
            <a:ln w="25400" cap="rnd">
              <a:solidFill>
                <a:srgbClr val="07FF01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 ( moi 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'Fonctions mathématiques ( moi )'!$T$22:$T$122</c:f>
              <c:numCache>
                <c:formatCode>#,##0.000\ _$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F9-4535-8D67-C701D7729970}"/>
            </c:ext>
          </c:extLst>
        </c:ser>
        <c:ser>
          <c:idx val="6"/>
          <c:order val="6"/>
          <c:tx>
            <c:strRef>
              <c:f>'Fonctions mathématiques ( moi )'!$U$21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'Fonctions mathématiques ( moi 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'Fonctions mathématiques ( moi )'!$U$22:$U$122</c:f>
              <c:numCache>
                <c:formatCode>#,##0.000\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F9-4535-8D67-C701D7729970}"/>
            </c:ext>
          </c:extLst>
        </c:ser>
        <c:ser>
          <c:idx val="7"/>
          <c:order val="7"/>
          <c:tx>
            <c:strRef>
              <c:f>'Fonctions mathématiques ( moi )'!$V$21</c:f>
              <c:strCache>
                <c:ptCount val="1"/>
                <c:pt idx="0">
                  <c:v>Pol. Deg.3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 ( moi 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'Fonctions mathématiques ( moi )'!$V$22:$V$122</c:f>
              <c:numCache>
                <c:formatCode>#,##0.000\ _$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F9-4535-8D67-C701D7729970}"/>
            </c:ext>
          </c:extLst>
        </c:ser>
        <c:ser>
          <c:idx val="8"/>
          <c:order val="8"/>
          <c:tx>
            <c:strRef>
              <c:f>'Fonctions mathématiques ( moi )'!$W$21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'Fonctions mathématiques ( moi 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'Fonctions mathématiques ( moi )'!$W$22:$W$122</c:f>
              <c:numCache>
                <c:formatCode>#,##0.000\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2F9-4535-8D67-C701D7729970}"/>
            </c:ext>
          </c:extLst>
        </c:ser>
        <c:ser>
          <c:idx val="9"/>
          <c:order val="9"/>
          <c:tx>
            <c:strRef>
              <c:f>'Fonctions mathématiques ( moi )'!$X$21</c:f>
              <c:strCache>
                <c:ptCount val="1"/>
                <c:pt idx="0">
                  <c:v>Exp.</c:v>
                </c:pt>
              </c:strCache>
            </c:strRef>
          </c:tx>
          <c:spPr>
            <a:ln w="28575" cap="rnd">
              <a:solidFill>
                <a:srgbClr val="010DFF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 ( moi 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'Fonctions mathématiques ( moi )'!$X$22:$X$122</c:f>
              <c:numCache>
                <c:formatCode>#,##0.000\ _$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F9-4535-8D67-C701D7729970}"/>
            </c:ext>
          </c:extLst>
        </c:ser>
        <c:ser>
          <c:idx val="10"/>
          <c:order val="10"/>
          <c:tx>
            <c:strRef>
              <c:f>'Fonctions mathématiques ( moi )'!$Y$21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'Fonctions mathématiques ( moi 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'Fonctions mathématiques ( moi )'!$Y$22:$Y$122</c:f>
              <c:numCache>
                <c:formatCode>#,##0.000\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2F9-4535-8D67-C701D7729970}"/>
            </c:ext>
          </c:extLst>
        </c:ser>
        <c:ser>
          <c:idx val="11"/>
          <c:order val="11"/>
          <c:tx>
            <c:strRef>
              <c:f>'Fonctions mathématiques ( moi )'!$Z$21</c:f>
              <c:strCache>
                <c:ptCount val="1"/>
                <c:pt idx="0">
                  <c:v>Log.</c:v>
                </c:pt>
              </c:strCache>
            </c:strRef>
          </c:tx>
          <c:spPr>
            <a:ln w="412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 ( moi )'!$N$22:$N$122</c:f>
              <c:numCache>
                <c:formatCode>#,##0.000\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'Fonctions mathématiques ( moi )'!$Z$22:$Z$122</c:f>
              <c:numCache>
                <c:formatCode>#,##0.000\ _$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2F9-4535-8D67-C701D7729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925568"/>
        <c:axId val="1363924736"/>
      </c:scatterChart>
      <c:valAx>
        <c:axId val="1363925568"/>
        <c:scaling>
          <c:orientation val="minMax"/>
          <c:min val="-1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3924736"/>
        <c:crosses val="autoZero"/>
        <c:crossBetween val="midCat"/>
      </c:valAx>
      <c:valAx>
        <c:axId val="13639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392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68965897176322"/>
          <c:y val="0.10786160134377094"/>
          <c:w val="0.83913772716647406"/>
          <c:h val="3.8414913835581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D-4962-BA01-50AD87AF612B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D-4962-BA01-50AD87AF612B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0D-4962-BA01-50AD87AF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Fonctions</a:t>
            </a:r>
            <a:r>
              <a:rPr lang="fr-FR" b="1" baseline="0"/>
              <a:t> trigonométriques</a:t>
            </a:r>
            <a:endParaRPr lang="fr-FR" b="1"/>
          </a:p>
        </c:rich>
      </c:tx>
      <c:layout>
        <c:manualLayout>
          <c:xMode val="edge"/>
          <c:yMode val="edge"/>
          <c:x val="0.35086204003483135"/>
          <c:y val="4.389671929461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95097675862484E-2"/>
          <c:y val="0.22876572403804102"/>
          <c:w val="0.94376221265005467"/>
          <c:h val="0.730995441956505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'Fonctions trigonométriques(moi)'!$N$15</c:f>
              <c:strCache>
                <c:ptCount val="1"/>
                <c:pt idx="0">
                  <c:v>Cosinus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trigonométriques(moi)'!$M$16:$M$116</c:f>
              <c:numCache>
                <c:formatCode>General</c:formatCode>
                <c:ptCount val="101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  <c:pt idx="100">
                  <c:v>6.3170000000000064</c:v>
                </c:pt>
              </c:numCache>
            </c:numRef>
          </c:xVal>
          <c:yVal>
            <c:numRef>
              <c:f>'Fonctions trigonométriques(moi)'!$N$16:$N$116</c:f>
              <c:numCache>
                <c:formatCode>General</c:formatCode>
                <c:ptCount val="101"/>
                <c:pt idx="0">
                  <c:v>1.9999998626449984</c:v>
                </c:pt>
                <c:pt idx="1">
                  <c:v>1.9366464006597808</c:v>
                </c:pt>
                <c:pt idx="2">
                  <c:v>1.7509576050443236</c:v>
                </c:pt>
                <c:pt idx="3">
                  <c:v>1.4546631858558041</c:v>
                </c:pt>
                <c:pt idx="4">
                  <c:v>1.0664796607878269</c:v>
                </c:pt>
                <c:pt idx="5">
                  <c:v>0.61092805806360073</c:v>
                </c:pt>
                <c:pt idx="6">
                  <c:v>0.11678495625011225</c:v>
                </c:pt>
                <c:pt idx="7">
                  <c:v>-0.3847352932868755</c:v>
                </c:pt>
                <c:pt idx="8">
                  <c:v>-0.86195233473820387</c:v>
                </c:pt>
                <c:pt idx="9">
                  <c:v>-1.2847210130770723</c:v>
                </c:pt>
                <c:pt idx="10">
                  <c:v>-1.6263356027278775</c:v>
                </c:pt>
                <c:pt idx="11">
                  <c:v>-1.8652167721287753</c:v>
                </c:pt>
                <c:pt idx="12">
                  <c:v>-1.9862747209183347</c:v>
                </c:pt>
                <c:pt idx="13">
                  <c:v>-1.9818623822139703</c:v>
                </c:pt>
                <c:pt idx="14">
                  <c:v>-1.8522584774835269</c:v>
                </c:pt>
                <c:pt idx="15">
                  <c:v>-1.6056499100871529</c:v>
                </c:pt>
                <c:pt idx="16">
                  <c:v>-1.2576146096656089</c:v>
                </c:pt>
                <c:pt idx="17">
                  <c:v>-0.83013749539550097</c:v>
                </c:pt>
                <c:pt idx="18">
                  <c:v>-0.35022171838159949</c:v>
                </c:pt>
                <c:pt idx="19">
                  <c:v>0.15181709087410353</c:v>
                </c:pt>
                <c:pt idx="20">
                  <c:v>0.64426581984642162</c:v>
                </c:pt>
                <c:pt idx="21">
                  <c:v>1.0960171484101677</c:v>
                </c:pt>
                <c:pt idx="22">
                  <c:v>1.4785345561768382</c:v>
                </c:pt>
                <c:pt idx="23">
                  <c:v>1.7676549358891831</c:v>
                </c:pt>
                <c:pt idx="24">
                  <c:v>1.9451149442237328</c:v>
                </c:pt>
                <c:pt idx="25">
                  <c:v>1.9997046724856242</c:v>
                </c:pt>
                <c:pt idx="26">
                  <c:v>1.9279757613783808</c:v>
                </c:pt>
                <c:pt idx="27">
                  <c:v>1.734459229196436</c:v>
                </c:pt>
                <c:pt idx="28">
                  <c:v>1.4313792535281096</c:v>
                </c:pt>
                <c:pt idx="29">
                  <c:v>1.0378809864917218</c:v>
                </c:pt>
                <c:pt idx="30">
                  <c:v>0.57882118137192895</c:v>
                </c:pt>
                <c:pt idx="31">
                  <c:v>8.3198025135866147E-2</c:v>
                </c:pt>
                <c:pt idx="32">
                  <c:v>-0.4176806378147449</c:v>
                </c:pt>
                <c:pt idx="33">
                  <c:v>-0.89217497982759986</c:v>
                </c:pt>
                <c:pt idx="34">
                  <c:v>-1.3103118351167158</c:v>
                </c:pt>
                <c:pt idx="35">
                  <c:v>-1.6456780641035582</c:v>
                </c:pt>
                <c:pt idx="36">
                  <c:v>-1.8770890357179211</c:v>
                </c:pt>
                <c:pt idx="37">
                  <c:v>-1.9899268318883914</c:v>
                </c:pt>
                <c:pt idx="38">
                  <c:v>-1.97706364165479</c:v>
                </c:pt>
                <c:pt idx="39">
                  <c:v>-1.8393120153454783</c:v>
                </c:pt>
                <c:pt idx="40">
                  <c:v>-1.5853735368721693</c:v>
                </c:pt>
                <c:pt idx="41">
                  <c:v>-1.2312891564439479</c:v>
                </c:pt>
                <c:pt idx="42">
                  <c:v>-0.79942590543948244</c:v>
                </c:pt>
                <c:pt idx="43">
                  <c:v>-0.31706400128838325</c:v>
                </c:pt>
                <c:pt idx="44">
                  <c:v>0.18532640696472361</c:v>
                </c:pt>
                <c:pt idx="45">
                  <c:v>0.67600999676155527</c:v>
                </c:pt>
                <c:pt idx="46">
                  <c:v>1.1239909494311202</c:v>
                </c:pt>
                <c:pt idx="47">
                  <c:v>1.5009709141303569</c:v>
                </c:pt>
                <c:pt idx="48">
                  <c:v>1.7831365763906635</c:v>
                </c:pt>
                <c:pt idx="49">
                  <c:v>1.9526639129830954</c:v>
                </c:pt>
                <c:pt idx="50">
                  <c:v>1.9988441113570419</c:v>
                </c:pt>
                <c:pt idx="51">
                  <c:v>1.9187600308443546</c:v>
                </c:pt>
                <c:pt idx="52">
                  <c:v>1.7174704744896434</c:v>
                </c:pt>
                <c:pt idx="53">
                  <c:v>1.4076906313044633</c:v>
                </c:pt>
                <c:pt idx="54">
                  <c:v>1.0089888749759628</c:v>
                </c:pt>
                <c:pt idx="55">
                  <c:v>0.54655065616916398</c:v>
                </c:pt>
                <c:pt idx="56">
                  <c:v>4.9587571674182825E-2</c:v>
                </c:pt>
                <c:pt idx="57">
                  <c:v>-0.45050789265152419</c:v>
                </c:pt>
                <c:pt idx="58">
                  <c:v>-0.92214538275343649</c:v>
                </c:pt>
                <c:pt idx="59">
                  <c:v>-1.3355321963166202</c:v>
                </c:pt>
                <c:pt idx="60">
                  <c:v>-1.6645552474734828</c:v>
                </c:pt>
                <c:pt idx="61">
                  <c:v>-1.888430595117583</c:v>
                </c:pt>
                <c:pt idx="62">
                  <c:v>-1.993016336351058</c:v>
                </c:pt>
                <c:pt idx="63">
                  <c:v>-1.9717059313624044</c:v>
                </c:pt>
                <c:pt idx="64">
                  <c:v>-1.8258455296103953</c:v>
                </c:pt>
                <c:pt idx="65">
                  <c:v>-1.5646489353835642</c:v>
                </c:pt>
                <c:pt idx="66">
                  <c:v>-1.204615584245851</c:v>
                </c:pt>
                <c:pt idx="67">
                  <c:v>-0.76848829600909074</c:v>
                </c:pt>
                <c:pt idx="68">
                  <c:v>-0.28381664156733977</c:v>
                </c:pt>
                <c:pt idx="69">
                  <c:v>0.2187833262330737</c:v>
                </c:pt>
                <c:pt idx="70">
                  <c:v>0.70756304724071273</c:v>
                </c:pt>
                <c:pt idx="71">
                  <c:v>1.151646967600835</c:v>
                </c:pt>
                <c:pt idx="72">
                  <c:v>1.5229829067302567</c:v>
                </c:pt>
                <c:pt idx="73">
                  <c:v>1.7981140756215379</c:v>
                </c:pt>
                <c:pt idx="74">
                  <c:v>1.9596608104770303</c:v>
                </c:pt>
                <c:pt idx="75">
                  <c:v>1.9974184225633183</c:v>
                </c:pt>
                <c:pt idx="76">
                  <c:v>1.909001814595692</c:v>
                </c:pt>
                <c:pt idx="77">
                  <c:v>1.6999961441075493</c:v>
                </c:pt>
                <c:pt idx="78">
                  <c:v>1.3836040166034722</c:v>
                </c:pt>
                <c:pt idx="79">
                  <c:v>0.9798114948272868</c:v>
                </c:pt>
                <c:pt idx="80">
                  <c:v>0.51412560621159842</c:v>
                </c:pt>
                <c:pt idx="81">
                  <c:v>1.5963098455566684E-2</c:v>
                </c:pt>
                <c:pt idx="82">
                  <c:v>-0.48320777663828612</c:v>
                </c:pt>
                <c:pt idx="83">
                  <c:v>-0.9518550700666224</c:v>
                </c:pt>
                <c:pt idx="84">
                  <c:v>-1.3603749661938487</c:v>
                </c:pt>
                <c:pt idx="85">
                  <c:v>-1.6829618157438304</c:v>
                </c:pt>
                <c:pt idx="86">
                  <c:v>-1.8992382437600548</c:v>
                </c:pt>
                <c:pt idx="87">
                  <c:v>-1.9955423608192862</c:v>
                </c:pt>
                <c:pt idx="88">
                  <c:v>-1.9657907661074201</c:v>
                </c:pt>
                <c:pt idx="89">
                  <c:v>-1.8118628276205282</c:v>
                </c:pt>
                <c:pt idx="90">
                  <c:v>-1.543481965030572</c:v>
                </c:pt>
                <c:pt idx="91">
                  <c:v>-1.1776014344165799</c:v>
                </c:pt>
                <c:pt idx="92">
                  <c:v>-0.73733341400903485</c:v>
                </c:pt>
                <c:pt idx="93">
                  <c:v>-0.25048903915248522</c:v>
                </c:pt>
                <c:pt idx="94">
                  <c:v>0.25217838949694971</c:v>
                </c:pt>
                <c:pt idx="95">
                  <c:v>0.73891605037724739</c:v>
                </c:pt>
                <c:pt idx="96">
                  <c:v>1.1789773838098276</c:v>
                </c:pt>
                <c:pt idx="97">
                  <c:v>1.5445643105867863</c:v>
                </c:pt>
                <c:pt idx="98">
                  <c:v>1.8125831990348991</c:v>
                </c:pt>
                <c:pt idx="99">
                  <c:v>1.966103658492073</c:v>
                </c:pt>
                <c:pt idx="100">
                  <c:v>1.9954280091854995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49-4BB1-9F00-7BA25BCCE788}"/>
            </c:ext>
          </c:extLst>
        </c:ser>
        <c:ser>
          <c:idx val="1"/>
          <c:order val="1"/>
          <c:tx>
            <c:strRef>
              <c:f>'Fonctions trigonométriques(moi)'!$O$15</c:f>
              <c:strCache>
                <c:ptCount val="1"/>
                <c:pt idx="0">
                  <c:v>sinus</c:v>
                </c:pt>
              </c:strCache>
            </c:strRef>
          </c:tx>
          <c:spPr>
            <a:ln w="22225" cap="rnd">
              <a:solidFill>
                <a:srgbClr val="07FF01"/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trigonométriques(moi)'!$M$16:$M$116</c:f>
              <c:numCache>
                <c:formatCode>General</c:formatCode>
                <c:ptCount val="101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  <c:pt idx="100">
                  <c:v>6.3170000000000064</c:v>
                </c:pt>
              </c:numCache>
            </c:numRef>
          </c:xVal>
          <c:yVal>
            <c:numRef>
              <c:f>'Fonctions trigonométriques(moi)'!$O$16:$O$116</c:f>
              <c:numCache>
                <c:formatCode>General</c:formatCode>
                <c:ptCount val="101"/>
                <c:pt idx="0">
                  <c:v>3.7061435705115694E-4</c:v>
                </c:pt>
                <c:pt idx="1">
                  <c:v>0.25170140909462396</c:v>
                </c:pt>
                <c:pt idx="2">
                  <c:v>0.49904147618777767</c:v>
                </c:pt>
                <c:pt idx="3">
                  <c:v>0.73846923710077184</c:v>
                </c:pt>
                <c:pt idx="4">
                  <c:v>0.96618856296903721</c:v>
                </c:pt>
                <c:pt idx="5">
                  <c:v>1.1785889622495196</c:v>
                </c:pt>
                <c:pt idx="6">
                  <c:v>1.3723028250899609</c:v>
                </c:pt>
                <c:pt idx="7">
                  <c:v>1.5442588168072331</c:v>
                </c:pt>
                <c:pt idx="8">
                  <c:v>1.6917305739207422</c:v>
                </c:pt>
                <c:pt idx="9">
                  <c:v>1.8123799306649455</c:v>
                </c:pt>
                <c:pt idx="10">
                  <c:v>1.9042939906243146</c:v>
                </c:pt>
                <c:pt idx="11">
                  <c:v>1.9660154557197091</c:v>
                </c:pt>
                <c:pt idx="12">
                  <c:v>1.99656573167986</c:v>
                </c:pt>
                <c:pt idx="13">
                  <c:v>1.9954604436605528</c:v>
                </c:pt>
                <c:pt idx="14">
                  <c:v>1.9627171160112522</c:v>
                </c:pt>
                <c:pt idx="15">
                  <c:v>1.8988548944264154</c:v>
                </c:pt>
                <c:pt idx="16">
                  <c:v>1.8048863148867877</c:v>
                </c:pt>
                <c:pt idx="17">
                  <c:v>1.6823012498941743</c:v>
                </c:pt>
                <c:pt idx="18">
                  <c:v>1.533043286532249</c:v>
                </c:pt>
                <c:pt idx="19">
                  <c:v>1.359478910879421</c:v>
                </c:pt>
                <c:pt idx="20">
                  <c:v>1.1643599873551043</c:v>
                </c:pt>
                <c:pt idx="21">
                  <c:v>0.95078012788963584</c:v>
                </c:pt>
                <c:pt idx="22">
                  <c:v>0.72212564268495683</c:v>
                </c:pt>
                <c:pt idx="23">
                  <c:v>0.48202185024209948</c:v>
                </c:pt>
                <c:pt idx="24">
                  <c:v>0.23427559791038235</c:v>
                </c:pt>
                <c:pt idx="25">
                  <c:v>-1.7185095704586758E-2</c:v>
                </c:pt>
                <c:pt idx="26">
                  <c:v>-0.26837331950404325</c:v>
                </c:pt>
                <c:pt idx="27">
                  <c:v>-0.51530648240009946</c:v>
                </c:pt>
                <c:pt idx="28">
                  <c:v>-0.75406945732597497</c:v>
                </c:pt>
                <c:pt idx="29">
                  <c:v>-0.98087665560368908</c:v>
                </c:pt>
                <c:pt idx="30">
                  <c:v>-1.1921320474796704</c:v>
                </c:pt>
                <c:pt idx="31">
                  <c:v>-1.3844861772022623</c:v>
                </c:pt>
                <c:pt idx="32">
                  <c:v>-1.5548892686666613</c:v>
                </c:pt>
                <c:pt idx="33">
                  <c:v>-1.7006395796369083</c:v>
                </c:pt>
                <c:pt idx="34">
                  <c:v>-1.8194262378883943</c:v>
                </c:pt>
                <c:pt idx="35">
                  <c:v>-1.909365880103538</c:v>
                </c:pt>
                <c:pt idx="36">
                  <c:v>-1.9690325126106782</c:v>
                </c:pt>
                <c:pt idx="37">
                  <c:v>-1.9974801205239545</c:v>
                </c:pt>
                <c:pt idx="38">
                  <c:v>-1.9942576668160987</c:v>
                </c:pt>
                <c:pt idx="39">
                  <c:v>-1.9594162435137354</c:v>
                </c:pt>
                <c:pt idx="40">
                  <c:v>-1.8935082616329324</c:v>
                </c:pt>
                <c:pt idx="41">
                  <c:v>-1.7975786926985833</c:v>
                </c:pt>
                <c:pt idx="42">
                  <c:v>-1.6731485007133953</c:v>
                </c:pt>
                <c:pt idx="43">
                  <c:v>-1.5221905272627285</c:v>
                </c:pt>
                <c:pt idx="44">
                  <c:v>-1.3470982120971271</c:v>
                </c:pt>
                <c:pt idx="45">
                  <c:v>-1.1506476451279275</c:v>
                </c:pt>
                <c:pt idx="46">
                  <c:v>-0.93595355150182513</c:v>
                </c:pt>
                <c:pt idx="47">
                  <c:v>-0.70641990761136042</c:v>
                </c:pt>
                <c:pt idx="48">
                  <c:v>-0.46568597102482751</c:v>
                </c:pt>
                <c:pt idx="49">
                  <c:v>-0.21756858003145702</c:v>
                </c:pt>
                <c:pt idx="50">
                  <c:v>3.3998362357003702E-2</c:v>
                </c:pt>
                <c:pt idx="51">
                  <c:v>0.28502626046672513</c:v>
                </c:pt>
                <c:pt idx="52">
                  <c:v>0.531535065174779</c:v>
                </c:pt>
                <c:pt idx="53">
                  <c:v>0.76961637761649582</c:v>
                </c:pt>
                <c:pt idx="54">
                  <c:v>0.99549541687746468</c:v>
                </c:pt>
                <c:pt idx="55">
                  <c:v>1.2055908691719741</c:v>
                </c:pt>
                <c:pt idx="56">
                  <c:v>1.3965716695987418</c:v>
                </c:pt>
                <c:pt idx="57">
                  <c:v>1.5654098161987884</c:v>
                </c:pt>
                <c:pt idx="58">
                  <c:v>1.7094283789481899</c:v>
                </c:pt>
                <c:pt idx="59">
                  <c:v>1.8263439425027861</c:v>
                </c:pt>
                <c:pt idx="60">
                  <c:v>1.9143028097648196</c:v>
                </c:pt>
                <c:pt idx="61">
                  <c:v>1.9719103922637009</c:v>
                </c:pt>
                <c:pt idx="62">
                  <c:v>1.9982533213662022</c:v>
                </c:pt>
                <c:pt idx="63">
                  <c:v>1.9929139297426781</c:v>
                </c:pt>
                <c:pt idx="64">
                  <c:v>1.9559768734855725</c:v>
                </c:pt>
                <c:pt idx="65">
                  <c:v>1.8880277898864637</c:v>
                </c:pt>
                <c:pt idx="66">
                  <c:v>1.790144012152612</c:v>
                </c:pt>
                <c:pt idx="67">
                  <c:v>1.6638774882812408</c:v>
                </c:pt>
                <c:pt idx="68">
                  <c:v>1.5112301749129216</c:v>
                </c:pt>
                <c:pt idx="69">
                  <c:v>1.3346222962946956</c:v>
                </c:pt>
                <c:pt idx="70">
                  <c:v>1.1368539716072981</c:v>
                </c:pt>
                <c:pt idx="71">
                  <c:v>0.92106081905548731</c:v>
                </c:pt>
                <c:pt idx="72">
                  <c:v>0.69066424061894449</c:v>
                </c:pt>
                <c:pt idx="73">
                  <c:v>0.44931717569937385</c:v>
                </c:pt>
                <c:pt idx="74">
                  <c:v>0.20084618374011914</c:v>
                </c:pt>
                <c:pt idx="75">
                  <c:v>-5.0809225901225066E-2</c:v>
                </c:pt>
                <c:pt idx="76">
                  <c:v>-0.30165905490190098</c:v>
                </c:pt>
                <c:pt idx="77">
                  <c:v>-0.54772607742598001</c:v>
                </c:pt>
                <c:pt idx="78">
                  <c:v>-0.78510889906848458</c:v>
                </c:pt>
                <c:pt idx="79">
                  <c:v>-1.0100438134916292</c:v>
                </c:pt>
                <c:pt idx="80">
                  <c:v>-1.2189644760157703</c:v>
                </c:pt>
                <c:pt idx="81">
                  <c:v>-1.408558448039851</c:v>
                </c:pt>
                <c:pt idx="82">
                  <c:v>-1.5758197157791516</c:v>
                </c:pt>
                <c:pt idx="83">
                  <c:v>-1.7180963506353835</c:v>
                </c:pt>
                <c:pt idx="84">
                  <c:v>-1.8331325555436107</c:v>
                </c:pt>
                <c:pt idx="85">
                  <c:v>-1.919104430650878</c:v>
                </c:pt>
                <c:pt idx="86">
                  <c:v>-1.9746488912614453</c:v>
                </c:pt>
                <c:pt idx="87">
                  <c:v>-1.9988852795544036</c:v>
                </c:pt>
                <c:pt idx="88">
                  <c:v>-1.9914293274197354</c:v>
                </c:pt>
                <c:pt idx="89">
                  <c:v>-1.9523992490319515</c:v>
                </c:pt>
                <c:pt idx="90">
                  <c:v>-1.8824138665635068</c:v>
                </c:pt>
                <c:pt idx="91">
                  <c:v>-1.7825827987548235</c:v>
                </c:pt>
                <c:pt idx="92">
                  <c:v>-1.6544888679012122</c:v>
                </c:pt>
                <c:pt idx="93">
                  <c:v>-1.5001630041940393</c:v>
                </c:pt>
                <c:pt idx="94">
                  <c:v>-1.322052045307994</c:v>
                </c:pt>
                <c:pt idx="95">
                  <c:v>-1.1229799417722262</c:v>
                </c:pt>
                <c:pt idx="96">
                  <c:v>-0.90610298321447569</c:v>
                </c:pt>
                <c:pt idx="97">
                  <c:v>-0.67485975536641218</c:v>
                </c:pt>
                <c:pt idx="98">
                  <c:v>-0.43291662126222519</c:v>
                </c:pt>
                <c:pt idx="99">
                  <c:v>-0.18410959102645097</c:v>
                </c:pt>
                <c:pt idx="100">
                  <c:v>6.7616498094034305E-2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49-4BB1-9F00-7BA25BCCE788}"/>
            </c:ext>
          </c:extLst>
        </c:ser>
        <c:ser>
          <c:idx val="2"/>
          <c:order val="2"/>
          <c:tx>
            <c:strRef>
              <c:f>'Fonctions trigonométriques(moi)'!$P$15</c:f>
              <c:strCache>
                <c:ptCount val="1"/>
                <c:pt idx="0">
                  <c:v>tangente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trigonométriques(moi)'!$M$16:$M$116</c:f>
              <c:numCache>
                <c:formatCode>General</c:formatCode>
                <c:ptCount val="101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  <c:pt idx="100">
                  <c:v>6.3170000000000064</c:v>
                </c:pt>
              </c:numCache>
            </c:numRef>
          </c:xVal>
          <c:yVal>
            <c:numRef>
              <c:f>'Fonctions trigonométriques(moi)'!$P$16:$P$116</c:f>
              <c:numCache>
                <c:formatCode>General</c:formatCode>
                <c:ptCount val="101"/>
                <c:pt idx="0">
                  <c:v>1.8530718170718704E-4</c:v>
                </c:pt>
                <c:pt idx="1">
                  <c:v>0.12685933874040059</c:v>
                </c:pt>
                <c:pt idx="2">
                  <c:v>0.25767101267078973</c:v>
                </c:pt>
                <c:pt idx="3">
                  <c:v>0.39731005147085796</c:v>
                </c:pt>
                <c:pt idx="4">
                  <c:v>0.55174937272282631</c:v>
                </c:pt>
                <c:pt idx="5">
                  <c:v>0.72939858560826298</c:v>
                </c:pt>
                <c:pt idx="6">
                  <c:v>0.94321692959671877</c:v>
                </c:pt>
                <c:pt idx="7">
                  <c:v>1.2150614368902624</c:v>
                </c:pt>
                <c:pt idx="8">
                  <c:v>1.5858093426187767</c:v>
                </c:pt>
                <c:pt idx="9">
                  <c:v>2.1429473993321628</c:v>
                </c:pt>
                <c:pt idx="10">
                  <c:v>3.1152516648024537</c:v>
                </c:pt>
                <c:pt idx="11">
                  <c:v>5.3551174609773442</c:v>
                </c:pt>
                <c:pt idx="12">
                  <c:v>17.042096526443199</c:v>
                </c:pt>
                <c:pt idx="13">
                  <c:v>-14.816751605132295</c:v>
                </c:pt>
                <c:pt idx="14">
                  <c:v>-5.106301155025827</c:v>
                </c:pt>
                <c:pt idx="15">
                  <c:v>-3.0237842894140581</c:v>
                </c:pt>
                <c:pt idx="16">
                  <c:v>-2.0947642028376494</c:v>
                </c:pt>
                <c:pt idx="17">
                  <c:v>-1.5553794504950544</c:v>
                </c:pt>
                <c:pt idx="18">
                  <c:v>-1.193552774307163</c:v>
                </c:pt>
                <c:pt idx="19">
                  <c:v>-0.9267653727245575</c:v>
                </c:pt>
                <c:pt idx="20">
                  <c:v>-0.71603576798111146</c:v>
                </c:pt>
                <c:pt idx="21">
                  <c:v>-0.54035405793876157</c:v>
                </c:pt>
                <c:pt idx="22">
                  <c:v>-0.38718150715586014</c:v>
                </c:pt>
                <c:pt idx="23">
                  <c:v>-0.24833113019580119</c:v>
                </c:pt>
                <c:pt idx="24">
                  <c:v>-0.1179498042086834</c:v>
                </c:pt>
                <c:pt idx="25">
                  <c:v>8.5928650718340941E-3</c:v>
                </c:pt>
                <c:pt idx="26">
                  <c:v>0.13541130963318615</c:v>
                </c:pt>
                <c:pt idx="27">
                  <c:v>0.26665623604500688</c:v>
                </c:pt>
                <c:pt idx="28">
                  <c:v>0.40707739810346705</c:v>
                </c:pt>
                <c:pt idx="29">
                  <c:v>0.5627675154822025</c:v>
                </c:pt>
                <c:pt idx="30">
                  <c:v>0.74235860794953468</c:v>
                </c:pt>
                <c:pt idx="31">
                  <c:v>0.95923131106856674</c:v>
                </c:pt>
                <c:pt idx="32">
                  <c:v>1.2360965520547245</c:v>
                </c:pt>
                <c:pt idx="33">
                  <c:v>1.6157594239734745</c:v>
                </c:pt>
                <c:pt idx="34">
                  <c:v>2.1908269093209292</c:v>
                </c:pt>
                <c:pt idx="35">
                  <c:v>3.2076733614779225</c:v>
                </c:pt>
                <c:pt idx="36">
                  <c:v>5.6163940982019902</c:v>
                </c:pt>
                <c:pt idx="37">
                  <c:v>19.902123863539483</c:v>
                </c:pt>
                <c:pt idx="38">
                  <c:v>-13.167976346854354</c:v>
                </c:pt>
                <c:pt idx="39">
                  <c:v>-4.8880428238793456</c:v>
                </c:pt>
                <c:pt idx="40">
                  <c:v>-2.9406185723143499</c:v>
                </c:pt>
                <c:pt idx="41">
                  <c:v>-2.0502480520082926</c:v>
                </c:pt>
                <c:pt idx="42">
                  <c:v>-1.5270034016933942</c:v>
                </c:pt>
                <c:pt idx="43">
                  <c:v>-1.1733706337693091</c:v>
                </c:pt>
                <c:pt idx="44">
                  <c:v>-0.91125747300289139</c:v>
                </c:pt>
                <c:pt idx="45">
                  <c:v>-0.70339372111986542</c:v>
                </c:pt>
                <c:pt idx="46">
                  <c:v>-0.52954078276503691</c:v>
                </c:pt>
                <c:pt idx="47">
                  <c:v>-0.37754496102267854</c:v>
                </c:pt>
                <c:pt idx="48">
                  <c:v>-0.23942370370944582</c:v>
                </c:pt>
                <c:pt idx="49">
                  <c:v>-0.10943373774527267</c:v>
                </c:pt>
                <c:pt idx="50">
                  <c:v>1.7001637856006207E-2</c:v>
                </c:pt>
                <c:pt idx="51">
                  <c:v>0.14398277515784177</c:v>
                </c:pt>
                <c:pt idx="52">
                  <c:v>0.27568183832459875</c:v>
                </c:pt>
                <c:pt idx="53">
                  <c:v>0.41691183224909656</c:v>
                </c:pt>
                <c:pt idx="54">
                  <c:v>0.57389041844288291</c:v>
                </c:pt>
                <c:pt idx="55">
                  <c:v>0.75548142405864793</c:v>
                </c:pt>
                <c:pt idx="56">
                  <c:v>0.97550609757446871</c:v>
                </c:pt>
                <c:pt idx="57">
                  <c:v>1.2575734751398955</c:v>
                </c:pt>
                <c:pt idx="58">
                  <c:v>1.6465344294765589</c:v>
                </c:pt>
                <c:pt idx="59">
                  <c:v>2.2405033486537196</c:v>
                </c:pt>
                <c:pt idx="60">
                  <c:v>3.3052182004054793</c:v>
                </c:pt>
                <c:pt idx="61">
                  <c:v>5.903568646087118</c:v>
                </c:pt>
                <c:pt idx="62">
                  <c:v>23.911613719025262</c:v>
                </c:pt>
                <c:pt idx="63">
                  <c:v>-11.847885307064628</c:v>
                </c:pt>
                <c:pt idx="64">
                  <c:v>-4.6870156339738278</c:v>
                </c:pt>
                <c:pt idx="65">
                  <c:v>-2.8614659143282859</c:v>
                </c:pt>
                <c:pt idx="66">
                  <c:v>-2.0072405939160722</c:v>
                </c:pt>
                <c:pt idx="67">
                  <c:v>-1.499346720636185</c:v>
                </c:pt>
                <c:pt idx="68">
                  <c:v>-1.1535828036201592</c:v>
                </c:pt>
                <c:pt idx="69">
                  <c:v>-0.89598539218629791</c:v>
                </c:pt>
                <c:pt idx="70">
                  <c:v>-0.69090032061945306</c:v>
                </c:pt>
                <c:pt idx="71">
                  <c:v>-0.51882336520009686</c:v>
                </c:pt>
                <c:pt idx="72">
                  <c:v>-0.36796939846559823</c:v>
                </c:pt>
                <c:pt idx="73">
                  <c:v>-0.2305520658652129</c:v>
                </c:pt>
                <c:pt idx="74">
                  <c:v>-0.10093332761480862</c:v>
                </c:pt>
                <c:pt idx="75">
                  <c:v>2.5412814917901309E-2</c:v>
                </c:pt>
                <c:pt idx="76">
                  <c:v>0.15257501806538845</c:v>
                </c:pt>
                <c:pt idx="77">
                  <c:v>0.28474937701885827</c:v>
                </c:pt>
                <c:pt idx="78">
                  <c:v>0.4268154523167666</c:v>
                </c:pt>
                <c:pt idx="79">
                  <c:v>0.58512117803174768</c:v>
                </c:pt>
                <c:pt idx="80">
                  <c:v>0.7687720113361487</c:v>
                </c:pt>
                <c:pt idx="81">
                  <c:v>0.99205005061325846</c:v>
                </c:pt>
                <c:pt idx="82">
                  <c:v>1.2795094068958039</c:v>
                </c:pt>
                <c:pt idx="83">
                  <c:v>1.6781734518083602</c:v>
                </c:pt>
                <c:pt idx="84">
                  <c:v>2.2920872422041083</c:v>
                </c:pt>
                <c:pt idx="85">
                  <c:v>3.4083392987317778</c:v>
                </c:pt>
                <c:pt idx="86">
                  <c:v>6.2207395900259765</c:v>
                </c:pt>
                <c:pt idx="87">
                  <c:v>29.938870635093895</c:v>
                </c:pt>
                <c:pt idx="88">
                  <c:v>-10.766963094173494</c:v>
                </c:pt>
                <c:pt idx="89">
                  <c:v>-4.5012312539459511</c:v>
                </c:pt>
                <c:pt idx="90">
                  <c:v>-2.7860322782578582</c:v>
                </c:pt>
                <c:pt idx="91">
                  <c:v>-1.9656606301622808</c:v>
                </c:pt>
                <c:pt idx="92">
                  <c:v>-1.4723786298540331</c:v>
                </c:pt>
                <c:pt idx="93">
                  <c:v>-1.1341751228437211</c:v>
                </c:pt>
                <c:pt idx="94">
                  <c:v>-0.88094168135166395</c:v>
                </c:pt>
                <c:pt idx="95">
                  <c:v>-0.67855122459655814</c:v>
                </c:pt>
                <c:pt idx="96">
                  <c:v>-0.50819904096448887</c:v>
                </c:pt>
                <c:pt idx="97">
                  <c:v>-0.35845290137796304</c:v>
                </c:pt>
                <c:pt idx="98">
                  <c:v>-0.22171475463619375</c:v>
                </c:pt>
                <c:pt idx="99">
                  <c:v>-9.2447332172630389E-2</c:v>
                </c:pt>
                <c:pt idx="100">
                  <c:v>3.3827587001537422E-2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49-4BB1-9F00-7BA25BCCE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36863"/>
        <c:axId val="1509348927"/>
      </c:scatterChart>
      <c:valAx>
        <c:axId val="150933686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348927"/>
        <c:crosses val="autoZero"/>
        <c:crossBetween val="midCat"/>
      </c:valAx>
      <c:valAx>
        <c:axId val="1509348927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33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710079740044927"/>
          <c:y val="0.11630689555362075"/>
          <c:w val="0.48422447646691091"/>
          <c:h val="9.8059659280943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1</xdr:rowOff>
    </xdr:from>
    <xdr:to>
      <xdr:col>11</xdr:col>
      <xdr:colOff>784741</xdr:colOff>
      <xdr:row>51</xdr:row>
      <xdr:rowOff>63003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E87F81-86D1-4175-A3F2-5C7CCF084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5958</xdr:colOff>
      <xdr:row>16</xdr:row>
      <xdr:rowOff>11545</xdr:rowOff>
    </xdr:from>
    <xdr:to>
      <xdr:col>9</xdr:col>
      <xdr:colOff>785090</xdr:colOff>
      <xdr:row>42</xdr:row>
      <xdr:rowOff>126999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0C3C965-9EB7-C374-63AD-7AD6FBCBB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25"/>
  <sheetViews>
    <sheetView showGridLines="0" topLeftCell="A2" zoomScale="85" zoomScaleNormal="85" workbookViewId="0">
      <selection activeCell="H7" sqref="H7"/>
    </sheetView>
  </sheetViews>
  <sheetFormatPr baseColWidth="10" defaultColWidth="11.5546875" defaultRowHeight="10.199999999999999" customHeight="1" x14ac:dyDescent="0.2"/>
  <cols>
    <col min="1" max="1" width="1.109375" style="1" customWidth="1"/>
    <col min="2" max="2" width="0.5546875" style="1" customWidth="1"/>
    <col min="3" max="3" width="1.6640625" style="1" customWidth="1"/>
    <col min="4" max="4" width="0.5546875" style="1" customWidth="1"/>
    <col min="5" max="5" width="19.44140625" style="1" customWidth="1"/>
    <col min="6" max="6" width="27.6640625" style="4" customWidth="1"/>
    <col min="7" max="12" width="8.33203125" style="2" customWidth="1"/>
    <col min="13" max="13" width="5.5546875" style="2" customWidth="1"/>
    <col min="14" max="14" width="3.33203125" style="2" customWidth="1"/>
    <col min="15" max="15" width="0.5546875" style="2" customWidth="1"/>
    <col min="16" max="16" width="9.44140625" style="2" customWidth="1"/>
    <col min="17" max="17" width="0.6640625" style="2" customWidth="1"/>
    <col min="18" max="18" width="9.44140625" style="2" customWidth="1"/>
    <col min="19" max="19" width="0.5546875" style="2" customWidth="1"/>
    <col min="20" max="20" width="9.44140625" style="2" customWidth="1"/>
    <col min="21" max="21" width="0.5546875" style="2" customWidth="1"/>
    <col min="22" max="22" width="9.44140625" style="2" customWidth="1"/>
    <col min="23" max="23" width="0.5546875" style="2" customWidth="1"/>
    <col min="24" max="24" width="9.44140625" style="2" customWidth="1"/>
    <col min="25" max="25" width="0.5546875" style="2" customWidth="1"/>
    <col min="26" max="26" width="9.44140625" style="2" customWidth="1"/>
    <col min="27" max="27" width="0.5546875" style="2" customWidth="1"/>
    <col min="28" max="28" width="9.44140625" style="2" customWidth="1"/>
    <col min="29" max="16384" width="11.5546875" style="1"/>
  </cols>
  <sheetData>
    <row r="1" spans="2:28" ht="6" customHeight="1" x14ac:dyDescent="0.2"/>
    <row r="2" spans="2:28" ht="18" customHeight="1" x14ac:dyDescent="0.2">
      <c r="B2" s="338" t="s">
        <v>9</v>
      </c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8"/>
      <c r="AB2" s="338"/>
    </row>
    <row r="3" spans="2:28" ht="15" customHeight="1" thickBot="1" x14ac:dyDescent="0.25"/>
    <row r="4" spans="2:28" ht="10.199999999999999" customHeight="1" x14ac:dyDescent="0.2">
      <c r="C4" s="25"/>
      <c r="D4" s="23"/>
      <c r="E4" s="339" t="s">
        <v>22</v>
      </c>
      <c r="F4" s="339"/>
      <c r="G4" s="341" t="s">
        <v>23</v>
      </c>
      <c r="H4" s="342"/>
      <c r="I4" s="342"/>
      <c r="J4" s="342"/>
      <c r="K4" s="342"/>
      <c r="L4" s="342"/>
      <c r="M4" s="18"/>
      <c r="P4" s="12"/>
      <c r="Q4" s="12"/>
    </row>
    <row r="5" spans="2:28" ht="10.199999999999999" customHeight="1" thickBot="1" x14ac:dyDescent="0.25">
      <c r="C5" s="26"/>
      <c r="D5" s="24"/>
      <c r="E5" s="340"/>
      <c r="F5" s="340"/>
      <c r="G5" s="14" t="s">
        <v>16</v>
      </c>
      <c r="H5" s="15" t="s">
        <v>17</v>
      </c>
      <c r="I5" s="15" t="s">
        <v>18</v>
      </c>
      <c r="J5" s="15" t="s">
        <v>19</v>
      </c>
      <c r="K5" s="16" t="s">
        <v>20</v>
      </c>
      <c r="L5" s="16" t="s">
        <v>35</v>
      </c>
      <c r="M5" s="18"/>
      <c r="P5" s="13"/>
      <c r="Q5" s="13"/>
    </row>
    <row r="6" spans="2:28" ht="3" customHeight="1" thickBot="1" x14ac:dyDescent="0.25">
      <c r="E6" s="17"/>
      <c r="F6" s="17"/>
      <c r="G6" s="18"/>
      <c r="H6" s="18"/>
      <c r="I6" s="18"/>
      <c r="J6" s="18"/>
      <c r="K6" s="18"/>
      <c r="L6" s="5"/>
      <c r="M6" s="5"/>
      <c r="P6" s="13"/>
      <c r="Q6" s="13"/>
    </row>
    <row r="7" spans="2:28" s="9" customFormat="1" ht="13.2" customHeight="1" thickBot="1" x14ac:dyDescent="0.35">
      <c r="C7" s="76"/>
      <c r="D7" s="350" t="s">
        <v>15</v>
      </c>
      <c r="E7" s="350"/>
      <c r="F7" s="165" t="s">
        <v>41</v>
      </c>
      <c r="G7" s="146">
        <v>-1</v>
      </c>
      <c r="H7" s="147">
        <v>5</v>
      </c>
      <c r="I7" s="147">
        <v>-25</v>
      </c>
      <c r="J7" s="147">
        <v>50</v>
      </c>
      <c r="K7" s="148"/>
      <c r="L7" s="149"/>
      <c r="M7" s="348"/>
      <c r="N7" s="348"/>
      <c r="O7" s="348"/>
      <c r="P7" s="348"/>
      <c r="Q7" s="77"/>
      <c r="R7" s="78"/>
    </row>
    <row r="8" spans="2:28" s="9" customFormat="1" ht="3" customHeight="1" thickBot="1" x14ac:dyDescent="0.35">
      <c r="F8" s="166"/>
      <c r="G8" s="73"/>
      <c r="H8" s="73"/>
      <c r="I8" s="73"/>
      <c r="J8" s="73"/>
      <c r="K8" s="49"/>
      <c r="L8" s="49"/>
      <c r="M8" s="27"/>
      <c r="N8" s="8"/>
      <c r="O8" s="8"/>
      <c r="P8" s="13"/>
      <c r="Q8" s="13"/>
      <c r="R8" s="81"/>
    </row>
    <row r="9" spans="2:28" s="9" customFormat="1" ht="13.2" customHeight="1" thickBot="1" x14ac:dyDescent="0.35">
      <c r="C9" s="87"/>
      <c r="D9" s="351" t="s">
        <v>10</v>
      </c>
      <c r="E9" s="351"/>
      <c r="F9" s="167" t="s">
        <v>42</v>
      </c>
      <c r="G9" s="150">
        <v>-4</v>
      </c>
      <c r="H9" s="151">
        <v>10</v>
      </c>
      <c r="I9" s="152"/>
      <c r="J9" s="152"/>
      <c r="K9" s="152"/>
      <c r="L9" s="152"/>
      <c r="M9" s="349"/>
      <c r="N9" s="349"/>
      <c r="O9" s="349"/>
      <c r="P9" s="349"/>
      <c r="Q9" s="88"/>
      <c r="R9" s="79"/>
      <c r="S9" s="89"/>
      <c r="T9" s="90"/>
      <c r="U9" s="8"/>
      <c r="V9" s="8"/>
      <c r="W9" s="8"/>
      <c r="X9" s="8"/>
      <c r="Y9" s="8"/>
      <c r="Z9" s="8"/>
      <c r="AA9" s="8"/>
      <c r="AB9" s="8"/>
    </row>
    <row r="10" spans="2:28" s="9" customFormat="1" ht="3" customHeight="1" thickBot="1" x14ac:dyDescent="0.35">
      <c r="F10" s="166"/>
      <c r="G10" s="73"/>
      <c r="H10" s="73"/>
      <c r="I10" s="49"/>
      <c r="J10" s="49"/>
      <c r="K10" s="49"/>
      <c r="L10" s="49"/>
      <c r="M10" s="27"/>
      <c r="N10" s="8"/>
      <c r="O10" s="8"/>
      <c r="P10" s="8"/>
      <c r="Q10" s="8"/>
      <c r="R10" s="79"/>
      <c r="S10" s="8"/>
      <c r="T10" s="91"/>
      <c r="U10" s="8"/>
      <c r="V10" s="8"/>
      <c r="W10" s="8"/>
      <c r="X10" s="8"/>
      <c r="Y10" s="8"/>
      <c r="Z10" s="8"/>
      <c r="AA10" s="8"/>
      <c r="AB10" s="8"/>
    </row>
    <row r="11" spans="2:28" s="9" customFormat="1" ht="13.2" customHeight="1" thickBot="1" x14ac:dyDescent="0.25">
      <c r="C11" s="98"/>
      <c r="D11" s="352" t="s">
        <v>11</v>
      </c>
      <c r="E11" s="352"/>
      <c r="F11" s="168" t="s">
        <v>43</v>
      </c>
      <c r="G11" s="153">
        <v>0.5</v>
      </c>
      <c r="H11" s="154">
        <v>3</v>
      </c>
      <c r="I11" s="154">
        <v>-25</v>
      </c>
      <c r="J11" s="155"/>
      <c r="K11" s="155"/>
      <c r="L11" s="155"/>
      <c r="M11" s="355"/>
      <c r="N11" s="355"/>
      <c r="O11" s="355"/>
      <c r="P11" s="355"/>
      <c r="Q11" s="99"/>
      <c r="R11" s="80"/>
      <c r="S11" s="100"/>
      <c r="T11" s="92"/>
      <c r="U11" s="101"/>
      <c r="V11" s="102"/>
      <c r="W11" s="28"/>
      <c r="X11" s="28"/>
      <c r="Y11" s="28"/>
      <c r="Z11" s="28"/>
      <c r="AA11" s="28"/>
      <c r="AB11" s="28"/>
    </row>
    <row r="12" spans="2:28" s="9" customFormat="1" ht="3" customHeight="1" thickBot="1" x14ac:dyDescent="0.25">
      <c r="F12" s="166"/>
      <c r="G12" s="73"/>
      <c r="H12" s="73"/>
      <c r="I12" s="73"/>
      <c r="J12" s="49"/>
      <c r="K12" s="49"/>
      <c r="L12" s="49"/>
      <c r="M12" s="27"/>
      <c r="N12" s="8"/>
      <c r="O12" s="8"/>
      <c r="P12" s="8"/>
      <c r="Q12" s="8"/>
      <c r="R12" s="80"/>
      <c r="S12" s="28"/>
      <c r="T12" s="92"/>
      <c r="U12" s="28"/>
      <c r="V12" s="103"/>
      <c r="W12" s="28"/>
      <c r="X12" s="28"/>
      <c r="Y12" s="28"/>
      <c r="Z12" s="28"/>
      <c r="AA12" s="28"/>
      <c r="AB12" s="28"/>
    </row>
    <row r="13" spans="2:28" s="9" customFormat="1" ht="13.2" customHeight="1" thickBot="1" x14ac:dyDescent="0.25">
      <c r="C13" s="110"/>
      <c r="D13" s="353" t="s">
        <v>12</v>
      </c>
      <c r="E13" s="353"/>
      <c r="F13" s="169" t="s">
        <v>44</v>
      </c>
      <c r="G13" s="156">
        <v>7.4999999999999997E-2</v>
      </c>
      <c r="H13" s="157">
        <v>0.25</v>
      </c>
      <c r="I13" s="157">
        <v>-3</v>
      </c>
      <c r="J13" s="157">
        <v>0</v>
      </c>
      <c r="K13" s="158"/>
      <c r="L13" s="158"/>
      <c r="M13" s="354"/>
      <c r="N13" s="354"/>
      <c r="O13" s="354"/>
      <c r="P13" s="354"/>
      <c r="Q13" s="111"/>
      <c r="R13" s="82"/>
      <c r="S13" s="112"/>
      <c r="T13" s="93"/>
      <c r="U13" s="113"/>
      <c r="V13" s="104"/>
      <c r="W13" s="114"/>
      <c r="X13" s="115"/>
      <c r="Y13" s="30"/>
      <c r="Z13" s="29"/>
      <c r="AA13" s="29"/>
      <c r="AB13" s="29"/>
    </row>
    <row r="14" spans="2:28" s="9" customFormat="1" ht="3" customHeight="1" thickBot="1" x14ac:dyDescent="0.25">
      <c r="F14" s="166"/>
      <c r="G14" s="73"/>
      <c r="H14" s="73"/>
      <c r="I14" s="73"/>
      <c r="J14" s="73"/>
      <c r="K14" s="49"/>
      <c r="L14" s="49"/>
      <c r="M14" s="27"/>
      <c r="N14" s="8"/>
      <c r="O14" s="8"/>
      <c r="P14" s="8"/>
      <c r="Q14" s="8"/>
      <c r="R14" s="82"/>
      <c r="S14" s="30"/>
      <c r="T14" s="93"/>
      <c r="U14" s="30"/>
      <c r="V14" s="104"/>
      <c r="W14" s="30"/>
      <c r="X14" s="116"/>
      <c r="Y14" s="30"/>
      <c r="Z14" s="29"/>
      <c r="AA14" s="29"/>
      <c r="AB14" s="29"/>
    </row>
    <row r="15" spans="2:28" s="9" customFormat="1" ht="13.2" customHeight="1" thickBot="1" x14ac:dyDescent="0.35">
      <c r="C15" s="121"/>
      <c r="D15" s="357" t="s">
        <v>13</v>
      </c>
      <c r="E15" s="357"/>
      <c r="F15" s="170" t="s">
        <v>45</v>
      </c>
      <c r="G15" s="159">
        <v>1</v>
      </c>
      <c r="H15" s="160">
        <v>2</v>
      </c>
      <c r="I15" s="160">
        <v>0.5</v>
      </c>
      <c r="J15" s="160">
        <v>0</v>
      </c>
      <c r="K15" s="160">
        <v>-20</v>
      </c>
      <c r="L15" s="161"/>
      <c r="M15" s="356"/>
      <c r="N15" s="356"/>
      <c r="O15" s="356"/>
      <c r="P15" s="356"/>
      <c r="Q15" s="123"/>
      <c r="R15" s="83"/>
      <c r="S15" s="124"/>
      <c r="T15" s="94"/>
      <c r="U15" s="124"/>
      <c r="V15" s="105"/>
      <c r="W15" s="124"/>
      <c r="X15" s="117"/>
      <c r="Y15" s="124"/>
      <c r="Z15" s="125"/>
      <c r="AA15" s="31"/>
      <c r="AB15" s="31"/>
    </row>
    <row r="16" spans="2:28" s="9" customFormat="1" ht="3" customHeight="1" thickBot="1" x14ac:dyDescent="0.35">
      <c r="F16" s="166"/>
      <c r="G16" s="73"/>
      <c r="H16" s="73"/>
      <c r="I16" s="73"/>
      <c r="J16" s="73"/>
      <c r="K16" s="73"/>
      <c r="L16" s="49"/>
      <c r="M16" s="27"/>
      <c r="N16" s="8"/>
      <c r="O16" s="8"/>
      <c r="P16" s="8"/>
      <c r="Q16" s="8"/>
      <c r="R16" s="83"/>
      <c r="S16" s="75"/>
      <c r="T16" s="94"/>
      <c r="U16" s="75"/>
      <c r="V16" s="105"/>
      <c r="W16" s="75"/>
      <c r="X16" s="117"/>
      <c r="Y16" s="75"/>
      <c r="Z16" s="126"/>
      <c r="AA16" s="31"/>
      <c r="AB16" s="31"/>
    </row>
    <row r="17" spans="2:28" s="9" customFormat="1" ht="13.2" customHeight="1" thickBot="1" x14ac:dyDescent="0.35">
      <c r="C17" s="131"/>
      <c r="D17" s="359" t="s">
        <v>14</v>
      </c>
      <c r="E17" s="359"/>
      <c r="F17" s="171" t="s">
        <v>46</v>
      </c>
      <c r="G17" s="162">
        <v>-10</v>
      </c>
      <c r="H17" s="163">
        <v>1</v>
      </c>
      <c r="I17" s="163">
        <v>11</v>
      </c>
      <c r="J17" s="163">
        <v>50</v>
      </c>
      <c r="K17" s="164"/>
      <c r="L17" s="164"/>
      <c r="M17" s="358"/>
      <c r="N17" s="358"/>
      <c r="O17" s="358"/>
      <c r="P17" s="358"/>
      <c r="Q17" s="133"/>
      <c r="R17" s="79"/>
      <c r="S17" s="132"/>
      <c r="T17" s="91"/>
      <c r="U17" s="132"/>
      <c r="V17" s="106"/>
      <c r="W17" s="132"/>
      <c r="X17" s="118"/>
      <c r="Y17" s="132"/>
      <c r="Z17" s="127"/>
      <c r="AA17" s="132"/>
      <c r="AB17" s="134"/>
    </row>
    <row r="18" spans="2:28" ht="3" customHeight="1" x14ac:dyDescent="0.2">
      <c r="R18" s="84"/>
      <c r="T18" s="95"/>
      <c r="V18" s="107"/>
      <c r="X18" s="119"/>
      <c r="Z18" s="128"/>
      <c r="AB18" s="135"/>
    </row>
    <row r="19" spans="2:28" ht="9" customHeight="1" thickBot="1" x14ac:dyDescent="0.25">
      <c r="R19" s="84"/>
      <c r="T19" s="95"/>
      <c r="V19" s="107"/>
      <c r="X19" s="119"/>
      <c r="Z19" s="128"/>
      <c r="AB19" s="135"/>
    </row>
    <row r="20" spans="2:28" ht="10.199999999999999" customHeight="1" x14ac:dyDescent="0.2">
      <c r="B20" s="23"/>
      <c r="C20" s="23"/>
      <c r="D20" s="23"/>
      <c r="E20" s="339" t="s">
        <v>26</v>
      </c>
      <c r="F20" s="343"/>
      <c r="G20" s="346" t="s">
        <v>24</v>
      </c>
      <c r="H20" s="335"/>
      <c r="I20" s="335" t="s">
        <v>25</v>
      </c>
      <c r="J20" s="335"/>
      <c r="K20" s="335" t="s">
        <v>36</v>
      </c>
      <c r="L20" s="336"/>
      <c r="M20" s="35"/>
      <c r="N20" s="36"/>
      <c r="O20" s="36"/>
      <c r="P20" s="37"/>
      <c r="R20" s="84"/>
      <c r="T20" s="95"/>
      <c r="V20" s="107"/>
      <c r="X20" s="119"/>
      <c r="Z20" s="128"/>
      <c r="AB20" s="135"/>
    </row>
    <row r="21" spans="2:28" ht="10.199999999999999" customHeight="1" thickBot="1" x14ac:dyDescent="0.25">
      <c r="B21" s="24"/>
      <c r="C21" s="24"/>
      <c r="D21" s="24"/>
      <c r="E21" s="344"/>
      <c r="F21" s="345"/>
      <c r="G21" s="347">
        <v>-30</v>
      </c>
      <c r="H21" s="347"/>
      <c r="I21" s="347">
        <v>0.2</v>
      </c>
      <c r="J21" s="347"/>
      <c r="K21" s="337">
        <f>G21+100*I21</f>
        <v>-10</v>
      </c>
      <c r="L21" s="337"/>
      <c r="M21" s="38"/>
      <c r="N21" s="39"/>
      <c r="O21" s="39"/>
      <c r="P21" s="40"/>
      <c r="R21" s="84"/>
      <c r="T21" s="95"/>
      <c r="V21" s="107"/>
      <c r="X21" s="119"/>
      <c r="Z21" s="128"/>
      <c r="AB21" s="135"/>
    </row>
    <row r="22" spans="2:28" ht="9" customHeight="1" x14ac:dyDescent="0.2">
      <c r="P22" s="41"/>
      <c r="R22" s="84"/>
      <c r="T22" s="95"/>
      <c r="V22" s="107"/>
      <c r="X22" s="119"/>
      <c r="Z22" s="128"/>
      <c r="AB22" s="135"/>
    </row>
    <row r="23" spans="2:28" ht="9" customHeight="1" x14ac:dyDescent="0.2">
      <c r="P23" s="41"/>
      <c r="R23" s="84"/>
      <c r="T23" s="95"/>
      <c r="V23" s="107"/>
      <c r="X23" s="119"/>
      <c r="Z23" s="128"/>
      <c r="AB23" s="135"/>
    </row>
    <row r="24" spans="2:28" s="6" customFormat="1" ht="22.95" customHeight="1" x14ac:dyDescent="0.2">
      <c r="G24" s="7"/>
      <c r="H24" s="7"/>
      <c r="I24" s="7"/>
      <c r="J24" s="7"/>
      <c r="K24" s="7"/>
      <c r="L24" s="7"/>
      <c r="M24" s="7"/>
      <c r="N24" s="33"/>
      <c r="O24" s="33"/>
      <c r="P24" s="138" t="s">
        <v>21</v>
      </c>
      <c r="Q24" s="139"/>
      <c r="R24" s="140" t="s">
        <v>15</v>
      </c>
      <c r="S24" s="139"/>
      <c r="T24" s="141" t="s">
        <v>10</v>
      </c>
      <c r="U24" s="139" t="s">
        <v>47</v>
      </c>
      <c r="V24" s="142" t="s">
        <v>48</v>
      </c>
      <c r="W24" s="139"/>
      <c r="X24" s="143" t="s">
        <v>49</v>
      </c>
      <c r="Y24" s="139"/>
      <c r="Z24" s="144" t="s">
        <v>50</v>
      </c>
      <c r="AA24" s="139"/>
      <c r="AB24" s="137" t="s">
        <v>51</v>
      </c>
    </row>
    <row r="25" spans="2:28" ht="10.199999999999999" customHeight="1" x14ac:dyDescent="0.2">
      <c r="F25" s="1"/>
      <c r="N25" s="44">
        <v>1</v>
      </c>
      <c r="O25" s="34"/>
      <c r="P25" s="42">
        <f>G21</f>
        <v>-30</v>
      </c>
      <c r="Q25" s="32"/>
      <c r="R25" s="86">
        <f>$G$7 * ABS($H$7*P25+$I$7)+$J$7</f>
        <v>-125</v>
      </c>
      <c r="S25" s="32"/>
      <c r="T25" s="97">
        <f>$G$9*P25+$H$9</f>
        <v>130</v>
      </c>
      <c r="U25" s="32"/>
      <c r="V25" s="109">
        <f>$G$11*P25^2+$H$11*P25+$I$11</f>
        <v>335</v>
      </c>
      <c r="W25" s="32"/>
      <c r="X25" s="122">
        <f>$G$13*P25^3+$H$13*P25^2+$I$13*P25+$J$13</f>
        <v>-1710</v>
      </c>
      <c r="Y25" s="32"/>
      <c r="Z25" s="130">
        <f>$G$15*$H$15^($I$15*P25+$J$15)+$K$15</f>
        <v>-19.999969482421875</v>
      </c>
      <c r="AA25" s="32"/>
      <c r="AB25" s="145" t="str">
        <f>IFERROR($G$17*LN($H$17*P25+$I$17) + $J$17,"")</f>
        <v/>
      </c>
    </row>
    <row r="26" spans="2:28" ht="10.199999999999999" customHeight="1" x14ac:dyDescent="0.2">
      <c r="N26" s="44">
        <v>2</v>
      </c>
      <c r="O26" s="34"/>
      <c r="P26" s="43">
        <f>P25+$I$21</f>
        <v>-29.8</v>
      </c>
      <c r="Q26" s="32"/>
      <c r="R26" s="85">
        <f t="shared" ref="R26:R65" si="0">$G$7 * ABS($H$7*P26+$I$7)+$J$7</f>
        <v>-124</v>
      </c>
      <c r="S26" s="32"/>
      <c r="T26" s="96">
        <f t="shared" ref="T26:T65" si="1">$G$9*P26+$H$9</f>
        <v>129.19999999999999</v>
      </c>
      <c r="U26" s="32"/>
      <c r="V26" s="108">
        <f t="shared" ref="V26:V65" si="2">$G$11*P26^2+$H$11*P26+$I$11</f>
        <v>329.62</v>
      </c>
      <c r="W26" s="32"/>
      <c r="X26" s="120">
        <f t="shared" ref="X26:X65" si="3">$G$13*P26^3+$H$13*P26^2+$I$13*P26+$J$13</f>
        <v>-1673.3594000000001</v>
      </c>
      <c r="Y26" s="32"/>
      <c r="Z26" s="129">
        <f t="shared" ref="Z26:Z65" si="4">$G$15*$H$15^($I$15*P26+$J$15)+$K$15</f>
        <v>-19.999967292069623</v>
      </c>
      <c r="AA26" s="32"/>
      <c r="AB26" s="136" t="str">
        <f t="shared" ref="AB26:AB65" si="5">IFERROR($G$17*LN($H$17*P26+$I$17) + $J$17,"")</f>
        <v/>
      </c>
    </row>
    <row r="27" spans="2:28" ht="10.199999999999999" customHeight="1" x14ac:dyDescent="0.2">
      <c r="N27" s="44">
        <v>3</v>
      </c>
      <c r="O27" s="34"/>
      <c r="P27" s="42">
        <f t="shared" ref="P27:P90" si="6">P26+$I$21</f>
        <v>-29.6</v>
      </c>
      <c r="Q27" s="32"/>
      <c r="R27" s="86">
        <f t="shared" si="0"/>
        <v>-123</v>
      </c>
      <c r="S27" s="32"/>
      <c r="T27" s="97">
        <f t="shared" si="1"/>
        <v>128.4</v>
      </c>
      <c r="U27" s="32"/>
      <c r="V27" s="109">
        <f t="shared" si="2"/>
        <v>324.28000000000003</v>
      </c>
      <c r="W27" s="32"/>
      <c r="X27" s="122">
        <f t="shared" si="3"/>
        <v>-1637.2352000000003</v>
      </c>
      <c r="Y27" s="32"/>
      <c r="Z27" s="130">
        <f t="shared" si="4"/>
        <v>-19.999964944508211</v>
      </c>
      <c r="AA27" s="32"/>
      <c r="AB27" s="145" t="str">
        <f t="shared" si="5"/>
        <v/>
      </c>
    </row>
    <row r="28" spans="2:28" ht="10.199999999999999" customHeight="1" x14ac:dyDescent="0.2">
      <c r="F28" s="1"/>
      <c r="G28" s="1"/>
      <c r="H28" s="1"/>
      <c r="I28" s="1"/>
      <c r="J28" s="1"/>
      <c r="K28" s="1"/>
      <c r="L28" s="1"/>
      <c r="M28" s="1"/>
      <c r="N28" s="44">
        <v>4</v>
      </c>
      <c r="O28" s="34"/>
      <c r="P28" s="43">
        <f t="shared" si="6"/>
        <v>-29.400000000000002</v>
      </c>
      <c r="Q28" s="32"/>
      <c r="R28" s="85">
        <f t="shared" si="0"/>
        <v>-122</v>
      </c>
      <c r="S28" s="32"/>
      <c r="T28" s="96">
        <f t="shared" si="1"/>
        <v>127.60000000000001</v>
      </c>
      <c r="U28" s="32"/>
      <c r="V28" s="108">
        <f t="shared" si="2"/>
        <v>318.98000000000008</v>
      </c>
      <c r="W28" s="32"/>
      <c r="X28" s="120">
        <f t="shared" si="3"/>
        <v>-1601.6238000000001</v>
      </c>
      <c r="Y28" s="32"/>
      <c r="Z28" s="129">
        <f t="shared" si="4"/>
        <v>-19.999962428454182</v>
      </c>
      <c r="AA28" s="32"/>
      <c r="AB28" s="136" t="str">
        <f t="shared" si="5"/>
        <v/>
      </c>
    </row>
    <row r="29" spans="2:28" ht="10.199999999999999" customHeight="1" x14ac:dyDescent="0.2">
      <c r="F29" s="1"/>
      <c r="G29" s="1"/>
      <c r="H29" s="1"/>
      <c r="I29" s="1"/>
      <c r="J29" s="1"/>
      <c r="K29" s="1"/>
      <c r="L29" s="1"/>
      <c r="M29" s="1"/>
      <c r="N29" s="44">
        <v>5</v>
      </c>
      <c r="O29" s="34"/>
      <c r="P29" s="42">
        <f t="shared" si="6"/>
        <v>-29.200000000000003</v>
      </c>
      <c r="Q29" s="32"/>
      <c r="R29" s="86">
        <f t="shared" si="0"/>
        <v>-121</v>
      </c>
      <c r="S29" s="32"/>
      <c r="T29" s="97">
        <f t="shared" si="1"/>
        <v>126.80000000000001</v>
      </c>
      <c r="U29" s="32"/>
      <c r="V29" s="109">
        <f t="shared" si="2"/>
        <v>313.72000000000008</v>
      </c>
      <c r="W29" s="32"/>
      <c r="X29" s="122">
        <f t="shared" si="3"/>
        <v>-1566.5216000000005</v>
      </c>
      <c r="Y29" s="32"/>
      <c r="Z29" s="130">
        <f t="shared" si="4"/>
        <v>-19.999959731814247</v>
      </c>
      <c r="AA29" s="32"/>
      <c r="AB29" s="145" t="str">
        <f t="shared" si="5"/>
        <v/>
      </c>
    </row>
    <row r="30" spans="2:28" ht="10.199999999999999" customHeight="1" x14ac:dyDescent="0.2">
      <c r="F30" s="1"/>
      <c r="G30" s="1"/>
      <c r="H30" s="1"/>
      <c r="I30" s="1"/>
      <c r="J30" s="1"/>
      <c r="K30" s="1"/>
      <c r="L30" s="1"/>
      <c r="M30" s="1"/>
      <c r="N30" s="44">
        <v>6</v>
      </c>
      <c r="O30" s="34"/>
      <c r="P30" s="43">
        <f t="shared" si="6"/>
        <v>-29.000000000000004</v>
      </c>
      <c r="Q30" s="32"/>
      <c r="R30" s="85">
        <f t="shared" si="0"/>
        <v>-120.00000000000003</v>
      </c>
      <c r="S30" s="32"/>
      <c r="T30" s="96">
        <f t="shared" si="1"/>
        <v>126.00000000000001</v>
      </c>
      <c r="U30" s="32"/>
      <c r="V30" s="108">
        <f t="shared" si="2"/>
        <v>308.50000000000011</v>
      </c>
      <c r="W30" s="32"/>
      <c r="X30" s="120">
        <f t="shared" si="3"/>
        <v>-1531.9250000000009</v>
      </c>
      <c r="Y30" s="32"/>
      <c r="Z30" s="129">
        <f t="shared" si="4"/>
        <v>-19.999956841627125</v>
      </c>
      <c r="AA30" s="32"/>
      <c r="AB30" s="136" t="str">
        <f t="shared" si="5"/>
        <v/>
      </c>
    </row>
    <row r="31" spans="2:28" ht="10.199999999999999" customHeight="1" x14ac:dyDescent="0.2">
      <c r="F31" s="1"/>
      <c r="G31" s="1"/>
      <c r="H31" s="1"/>
      <c r="I31" s="1"/>
      <c r="J31" s="1"/>
      <c r="K31" s="1"/>
      <c r="L31" s="1"/>
      <c r="M31" s="1"/>
      <c r="N31" s="44">
        <v>7</v>
      </c>
      <c r="O31" s="34"/>
      <c r="P31" s="42">
        <f t="shared" si="6"/>
        <v>-28.800000000000004</v>
      </c>
      <c r="Q31" s="32"/>
      <c r="R31" s="86">
        <f t="shared" si="0"/>
        <v>-119.00000000000003</v>
      </c>
      <c r="S31" s="32"/>
      <c r="T31" s="97">
        <f t="shared" si="1"/>
        <v>125.20000000000002</v>
      </c>
      <c r="U31" s="32"/>
      <c r="V31" s="109">
        <f t="shared" si="2"/>
        <v>303.32000000000016</v>
      </c>
      <c r="W31" s="32"/>
      <c r="X31" s="122">
        <f t="shared" si="3"/>
        <v>-1497.8304000000005</v>
      </c>
      <c r="Y31" s="32"/>
      <c r="Z31" s="130">
        <f t="shared" si="4"/>
        <v>-19.999953744001267</v>
      </c>
      <c r="AA31" s="32"/>
      <c r="AB31" s="145" t="str">
        <f t="shared" si="5"/>
        <v/>
      </c>
    </row>
    <row r="32" spans="2:28" ht="10.199999999999999" customHeight="1" x14ac:dyDescent="0.2">
      <c r="F32" s="1"/>
      <c r="G32" s="1"/>
      <c r="H32" s="1"/>
      <c r="I32" s="1"/>
      <c r="J32" s="1"/>
      <c r="K32" s="1"/>
      <c r="L32" s="1"/>
      <c r="M32" s="1"/>
      <c r="N32" s="44">
        <v>8</v>
      </c>
      <c r="O32" s="34"/>
      <c r="P32" s="43">
        <f t="shared" si="6"/>
        <v>-28.600000000000005</v>
      </c>
      <c r="Q32" s="32"/>
      <c r="R32" s="86">
        <f t="shared" si="0"/>
        <v>-118.00000000000003</v>
      </c>
      <c r="S32" s="32"/>
      <c r="T32" s="97">
        <f t="shared" si="1"/>
        <v>124.40000000000002</v>
      </c>
      <c r="U32" s="32"/>
      <c r="V32" s="109">
        <f t="shared" si="2"/>
        <v>298.18000000000012</v>
      </c>
      <c r="W32" s="32"/>
      <c r="X32" s="122">
        <f t="shared" si="3"/>
        <v>-1464.2342000000008</v>
      </c>
      <c r="Y32" s="32"/>
      <c r="Z32" s="130">
        <f t="shared" si="4"/>
        <v>-19.999950424048073</v>
      </c>
      <c r="AA32" s="32"/>
      <c r="AB32" s="145" t="str">
        <f t="shared" si="5"/>
        <v/>
      </c>
    </row>
    <row r="33" spans="6:28" ht="10.199999999999999" customHeight="1" x14ac:dyDescent="0.2">
      <c r="F33" s="1"/>
      <c r="G33" s="1"/>
      <c r="H33" s="1"/>
      <c r="I33" s="1"/>
      <c r="J33" s="1"/>
      <c r="K33" s="1"/>
      <c r="L33" s="1"/>
      <c r="M33" s="1"/>
      <c r="N33" s="44">
        <v>9</v>
      </c>
      <c r="O33" s="34"/>
      <c r="P33" s="42">
        <f t="shared" si="6"/>
        <v>-28.400000000000006</v>
      </c>
      <c r="Q33" s="32"/>
      <c r="R33" s="85">
        <f t="shared" si="0"/>
        <v>-117.00000000000003</v>
      </c>
      <c r="S33" s="32"/>
      <c r="T33" s="96">
        <f t="shared" si="1"/>
        <v>123.60000000000002</v>
      </c>
      <c r="U33" s="32"/>
      <c r="V33" s="108">
        <f t="shared" si="2"/>
        <v>293.08000000000015</v>
      </c>
      <c r="W33" s="32"/>
      <c r="X33" s="120">
        <f t="shared" si="3"/>
        <v>-1431.1328000000005</v>
      </c>
      <c r="Y33" s="32"/>
      <c r="Z33" s="129">
        <f t="shared" si="4"/>
        <v>-19.999946865810347</v>
      </c>
      <c r="AA33" s="32"/>
      <c r="AB33" s="136" t="str">
        <f t="shared" si="5"/>
        <v/>
      </c>
    </row>
    <row r="34" spans="6:28" ht="10.199999999999999" customHeight="1" x14ac:dyDescent="0.2">
      <c r="F34" s="1"/>
      <c r="G34" s="1"/>
      <c r="H34" s="1"/>
      <c r="I34" s="1"/>
      <c r="J34" s="1"/>
      <c r="K34" s="1"/>
      <c r="L34" s="1"/>
      <c r="M34" s="1"/>
      <c r="N34" s="44">
        <v>10</v>
      </c>
      <c r="O34" s="34"/>
      <c r="P34" s="43">
        <f t="shared" si="6"/>
        <v>-28.200000000000006</v>
      </c>
      <c r="Q34" s="32"/>
      <c r="R34" s="86">
        <f t="shared" si="0"/>
        <v>-116.00000000000003</v>
      </c>
      <c r="S34" s="32"/>
      <c r="T34" s="97">
        <f t="shared" si="1"/>
        <v>122.80000000000003</v>
      </c>
      <c r="U34" s="32"/>
      <c r="V34" s="109">
        <f t="shared" si="2"/>
        <v>288.02000000000015</v>
      </c>
      <c r="W34" s="32"/>
      <c r="X34" s="122">
        <f t="shared" si="3"/>
        <v>-1398.5226000000007</v>
      </c>
      <c r="Y34" s="32"/>
      <c r="Z34" s="130">
        <f t="shared" si="4"/>
        <v>-19.999943052185575</v>
      </c>
      <c r="AA34" s="32"/>
      <c r="AB34" s="145" t="str">
        <f t="shared" si="5"/>
        <v/>
      </c>
    </row>
    <row r="35" spans="6:28" ht="10.199999999999999" customHeight="1" x14ac:dyDescent="0.2">
      <c r="F35" s="1"/>
      <c r="G35" s="1"/>
      <c r="H35" s="1"/>
      <c r="I35" s="1"/>
      <c r="J35" s="1"/>
      <c r="K35" s="1"/>
      <c r="L35" s="1"/>
      <c r="M35" s="1"/>
      <c r="N35" s="44">
        <v>11</v>
      </c>
      <c r="O35" s="34"/>
      <c r="P35" s="42">
        <f t="shared" si="6"/>
        <v>-28.000000000000007</v>
      </c>
      <c r="Q35" s="32"/>
      <c r="R35" s="85">
        <f t="shared" si="0"/>
        <v>-115.00000000000003</v>
      </c>
      <c r="S35" s="32"/>
      <c r="T35" s="96">
        <f t="shared" si="1"/>
        <v>122.00000000000003</v>
      </c>
      <c r="U35" s="32"/>
      <c r="V35" s="108">
        <f t="shared" si="2"/>
        <v>283.00000000000023</v>
      </c>
      <c r="W35" s="32"/>
      <c r="X35" s="120">
        <f t="shared" si="3"/>
        <v>-1366.400000000001</v>
      </c>
      <c r="Y35" s="32"/>
      <c r="Z35" s="129">
        <f t="shared" si="4"/>
        <v>-19.99993896484375</v>
      </c>
      <c r="AA35" s="32"/>
      <c r="AB35" s="136" t="str">
        <f t="shared" si="5"/>
        <v/>
      </c>
    </row>
    <row r="36" spans="6:28" ht="10.199999999999999" customHeight="1" x14ac:dyDescent="0.2">
      <c r="F36" s="1"/>
      <c r="G36" s="1"/>
      <c r="H36" s="1"/>
      <c r="I36" s="1"/>
      <c r="J36" s="1"/>
      <c r="K36" s="1"/>
      <c r="L36" s="1"/>
      <c r="M36" s="1"/>
      <c r="N36" s="44">
        <v>12</v>
      </c>
      <c r="O36" s="34"/>
      <c r="P36" s="43">
        <f t="shared" si="6"/>
        <v>-27.800000000000008</v>
      </c>
      <c r="Q36" s="32"/>
      <c r="R36" s="86">
        <f t="shared" si="0"/>
        <v>-114.00000000000003</v>
      </c>
      <c r="S36" s="32"/>
      <c r="T36" s="97">
        <f t="shared" si="1"/>
        <v>121.20000000000003</v>
      </c>
      <c r="U36" s="32"/>
      <c r="V36" s="109">
        <f t="shared" si="2"/>
        <v>278.02000000000021</v>
      </c>
      <c r="W36" s="32"/>
      <c r="X36" s="122">
        <f t="shared" si="3"/>
        <v>-1334.7614000000012</v>
      </c>
      <c r="Y36" s="32"/>
      <c r="Z36" s="130">
        <f t="shared" si="4"/>
        <v>-19.99993458413925</v>
      </c>
      <c r="AA36" s="32"/>
      <c r="AB36" s="145" t="str">
        <f t="shared" si="5"/>
        <v/>
      </c>
    </row>
    <row r="37" spans="6:28" ht="10.199999999999999" customHeight="1" x14ac:dyDescent="0.2">
      <c r="F37" s="1"/>
      <c r="G37" s="1"/>
      <c r="H37" s="1"/>
      <c r="I37" s="1"/>
      <c r="J37" s="1"/>
      <c r="K37" s="1"/>
      <c r="L37" s="1"/>
      <c r="M37" s="1"/>
      <c r="N37" s="44">
        <v>13</v>
      </c>
      <c r="O37" s="34"/>
      <c r="P37" s="42">
        <f t="shared" si="6"/>
        <v>-27.600000000000009</v>
      </c>
      <c r="Q37" s="32"/>
      <c r="R37" s="85">
        <f t="shared" si="0"/>
        <v>-113.00000000000006</v>
      </c>
      <c r="S37" s="32"/>
      <c r="T37" s="96">
        <f t="shared" si="1"/>
        <v>120.40000000000003</v>
      </c>
      <c r="U37" s="32"/>
      <c r="V37" s="108">
        <f t="shared" si="2"/>
        <v>273.08000000000021</v>
      </c>
      <c r="W37" s="32"/>
      <c r="X37" s="120">
        <f t="shared" si="3"/>
        <v>-1303.6032000000014</v>
      </c>
      <c r="Y37" s="32"/>
      <c r="Z37" s="129">
        <f t="shared" si="4"/>
        <v>-19.999929889016418</v>
      </c>
      <c r="AA37" s="32"/>
      <c r="AB37" s="136" t="str">
        <f t="shared" si="5"/>
        <v/>
      </c>
    </row>
    <row r="38" spans="6:28" ht="10.199999999999999" customHeight="1" x14ac:dyDescent="0.2">
      <c r="F38" s="1"/>
      <c r="G38" s="1"/>
      <c r="H38" s="1"/>
      <c r="I38" s="1"/>
      <c r="J38" s="1"/>
      <c r="K38" s="1"/>
      <c r="L38" s="1"/>
      <c r="M38" s="1"/>
      <c r="N38" s="44">
        <v>14</v>
      </c>
      <c r="O38" s="34"/>
      <c r="P38" s="43">
        <f t="shared" si="6"/>
        <v>-27.400000000000009</v>
      </c>
      <c r="Q38" s="32"/>
      <c r="R38" s="86">
        <f t="shared" si="0"/>
        <v>-112.00000000000006</v>
      </c>
      <c r="S38" s="32"/>
      <c r="T38" s="97">
        <f t="shared" si="1"/>
        <v>119.60000000000004</v>
      </c>
      <c r="U38" s="32"/>
      <c r="V38" s="109">
        <f t="shared" si="2"/>
        <v>268.18000000000023</v>
      </c>
      <c r="W38" s="32"/>
      <c r="X38" s="122">
        <f t="shared" si="3"/>
        <v>-1272.9218000000014</v>
      </c>
      <c r="Y38" s="32"/>
      <c r="Z38" s="130">
        <f t="shared" si="4"/>
        <v>-19.999924856908365</v>
      </c>
      <c r="AA38" s="32"/>
      <c r="AB38" s="145" t="str">
        <f t="shared" si="5"/>
        <v/>
      </c>
    </row>
    <row r="39" spans="6:28" ht="10.199999999999999" customHeight="1" x14ac:dyDescent="0.2">
      <c r="F39" s="1"/>
      <c r="G39" s="1"/>
      <c r="H39" s="1"/>
      <c r="I39" s="1"/>
      <c r="J39" s="1"/>
      <c r="K39" s="1"/>
      <c r="L39" s="1"/>
      <c r="M39" s="1"/>
      <c r="N39" s="44">
        <v>15</v>
      </c>
      <c r="O39" s="34"/>
      <c r="P39" s="42">
        <f t="shared" si="6"/>
        <v>-27.20000000000001</v>
      </c>
      <c r="Q39" s="32"/>
      <c r="R39" s="86">
        <f t="shared" si="0"/>
        <v>-111.00000000000006</v>
      </c>
      <c r="S39" s="32"/>
      <c r="T39" s="97">
        <f t="shared" si="1"/>
        <v>118.80000000000004</v>
      </c>
      <c r="U39" s="32"/>
      <c r="V39" s="109">
        <f t="shared" si="2"/>
        <v>263.32000000000022</v>
      </c>
      <c r="W39" s="32"/>
      <c r="X39" s="122">
        <f t="shared" si="3"/>
        <v>-1242.7136000000014</v>
      </c>
      <c r="Y39" s="32"/>
      <c r="Z39" s="130">
        <f t="shared" si="4"/>
        <v>-19.999919463628494</v>
      </c>
      <c r="AA39" s="32"/>
      <c r="AB39" s="145" t="str">
        <f t="shared" si="5"/>
        <v/>
      </c>
    </row>
    <row r="40" spans="6:28" ht="10.199999999999999" customHeight="1" x14ac:dyDescent="0.2">
      <c r="F40" s="1"/>
      <c r="G40" s="1"/>
      <c r="H40" s="1"/>
      <c r="I40" s="1"/>
      <c r="J40" s="1"/>
      <c r="K40" s="1"/>
      <c r="L40" s="1"/>
      <c r="M40" s="1"/>
      <c r="N40" s="44">
        <v>16</v>
      </c>
      <c r="O40" s="34"/>
      <c r="P40" s="43">
        <f t="shared" si="6"/>
        <v>-27.000000000000011</v>
      </c>
      <c r="Q40" s="32"/>
      <c r="R40" s="85">
        <f t="shared" si="0"/>
        <v>-110.00000000000006</v>
      </c>
      <c r="S40" s="32"/>
      <c r="T40" s="96">
        <f t="shared" si="1"/>
        <v>118.00000000000004</v>
      </c>
      <c r="U40" s="32"/>
      <c r="V40" s="108">
        <f t="shared" si="2"/>
        <v>258.50000000000023</v>
      </c>
      <c r="W40" s="32"/>
      <c r="X40" s="120">
        <f t="shared" si="3"/>
        <v>-1212.9750000000013</v>
      </c>
      <c r="Y40" s="32"/>
      <c r="Z40" s="129">
        <f t="shared" si="4"/>
        <v>-19.999913683254249</v>
      </c>
      <c r="AA40" s="32"/>
      <c r="AB40" s="136" t="str">
        <f t="shared" si="5"/>
        <v/>
      </c>
    </row>
    <row r="41" spans="6:28" ht="10.199999999999999" customHeight="1" x14ac:dyDescent="0.2">
      <c r="F41" s="1"/>
      <c r="G41" s="1"/>
      <c r="H41" s="1"/>
      <c r="I41" s="1"/>
      <c r="J41" s="1"/>
      <c r="K41" s="1"/>
      <c r="L41" s="1"/>
      <c r="M41" s="1"/>
      <c r="N41" s="44">
        <v>17</v>
      </c>
      <c r="O41" s="34"/>
      <c r="P41" s="42">
        <f t="shared" si="6"/>
        <v>-26.800000000000011</v>
      </c>
      <c r="Q41" s="32"/>
      <c r="R41" s="86">
        <f t="shared" si="0"/>
        <v>-109.00000000000006</v>
      </c>
      <c r="S41" s="32"/>
      <c r="T41" s="97">
        <f t="shared" si="1"/>
        <v>117.20000000000005</v>
      </c>
      <c r="U41" s="32"/>
      <c r="V41" s="109">
        <f t="shared" si="2"/>
        <v>253.72000000000025</v>
      </c>
      <c r="W41" s="32"/>
      <c r="X41" s="122">
        <f t="shared" si="3"/>
        <v>-1183.7024000000015</v>
      </c>
      <c r="Y41" s="32"/>
      <c r="Z41" s="130">
        <f t="shared" si="4"/>
        <v>-19.999907488002531</v>
      </c>
      <c r="AA41" s="32"/>
      <c r="AB41" s="145" t="str">
        <f t="shared" si="5"/>
        <v/>
      </c>
    </row>
    <row r="42" spans="6:28" ht="10.199999999999999" customHeight="1" x14ac:dyDescent="0.2">
      <c r="F42" s="1"/>
      <c r="G42" s="1"/>
      <c r="H42" s="1"/>
      <c r="I42" s="1"/>
      <c r="J42" s="1"/>
      <c r="K42" s="1"/>
      <c r="L42" s="1"/>
      <c r="M42" s="1"/>
      <c r="N42" s="44">
        <v>18</v>
      </c>
      <c r="O42" s="34"/>
      <c r="P42" s="43">
        <f t="shared" si="6"/>
        <v>-26.600000000000012</v>
      </c>
      <c r="Q42" s="32"/>
      <c r="R42" s="85">
        <f t="shared" si="0"/>
        <v>-108.00000000000006</v>
      </c>
      <c r="S42" s="32"/>
      <c r="T42" s="96">
        <f t="shared" si="1"/>
        <v>116.40000000000005</v>
      </c>
      <c r="U42" s="32"/>
      <c r="V42" s="108">
        <f t="shared" si="2"/>
        <v>248.98000000000025</v>
      </c>
      <c r="W42" s="32"/>
      <c r="X42" s="120">
        <f t="shared" si="3"/>
        <v>-1154.8922000000018</v>
      </c>
      <c r="Y42" s="32"/>
      <c r="Z42" s="129">
        <f t="shared" si="4"/>
        <v>-19.999900848096146</v>
      </c>
      <c r="AA42" s="32"/>
      <c r="AB42" s="136" t="str">
        <f t="shared" si="5"/>
        <v/>
      </c>
    </row>
    <row r="43" spans="6:28" ht="10.199999999999999" customHeight="1" x14ac:dyDescent="0.2">
      <c r="F43" s="1"/>
      <c r="G43" s="1"/>
      <c r="H43" s="1"/>
      <c r="I43" s="1"/>
      <c r="J43" s="1"/>
      <c r="K43" s="1"/>
      <c r="L43" s="1"/>
      <c r="M43" s="1"/>
      <c r="N43" s="44">
        <v>19</v>
      </c>
      <c r="O43" s="34"/>
      <c r="P43" s="42">
        <f t="shared" si="6"/>
        <v>-26.400000000000013</v>
      </c>
      <c r="Q43" s="32"/>
      <c r="R43" s="86">
        <f t="shared" si="0"/>
        <v>-107.00000000000006</v>
      </c>
      <c r="S43" s="32"/>
      <c r="T43" s="97">
        <f t="shared" si="1"/>
        <v>115.60000000000005</v>
      </c>
      <c r="U43" s="32"/>
      <c r="V43" s="109">
        <f t="shared" si="2"/>
        <v>244.28000000000031</v>
      </c>
      <c r="W43" s="32"/>
      <c r="X43" s="122">
        <f t="shared" si="3"/>
        <v>-1126.5408000000018</v>
      </c>
      <c r="Y43" s="32"/>
      <c r="Z43" s="130">
        <f t="shared" si="4"/>
        <v>-19.999893731620691</v>
      </c>
      <c r="AA43" s="32"/>
      <c r="AB43" s="145" t="str">
        <f t="shared" si="5"/>
        <v/>
      </c>
    </row>
    <row r="44" spans="6:28" ht="10.199999999999999" customHeight="1" x14ac:dyDescent="0.2">
      <c r="F44" s="1"/>
      <c r="G44" s="1"/>
      <c r="H44" s="1"/>
      <c r="I44" s="1"/>
      <c r="J44" s="1"/>
      <c r="K44" s="1"/>
      <c r="L44" s="1"/>
      <c r="M44" s="1"/>
      <c r="N44" s="44">
        <v>20</v>
      </c>
      <c r="O44" s="34"/>
      <c r="P44" s="43">
        <f t="shared" si="6"/>
        <v>-26.200000000000014</v>
      </c>
      <c r="Q44" s="32"/>
      <c r="R44" s="85">
        <f t="shared" si="0"/>
        <v>-106.00000000000006</v>
      </c>
      <c r="S44" s="32"/>
      <c r="T44" s="96">
        <f t="shared" si="1"/>
        <v>114.80000000000005</v>
      </c>
      <c r="U44" s="32"/>
      <c r="V44" s="108">
        <f t="shared" si="2"/>
        <v>239.62000000000035</v>
      </c>
      <c r="W44" s="32"/>
      <c r="X44" s="120">
        <f t="shared" si="3"/>
        <v>-1098.6446000000019</v>
      </c>
      <c r="Y44" s="32"/>
      <c r="Z44" s="129">
        <f t="shared" si="4"/>
        <v>-19.99988610437115</v>
      </c>
      <c r="AA44" s="32"/>
      <c r="AB44" s="136" t="str">
        <f t="shared" si="5"/>
        <v/>
      </c>
    </row>
    <row r="45" spans="6:28" ht="10.199999999999999" customHeight="1" x14ac:dyDescent="0.2">
      <c r="F45" s="1"/>
      <c r="G45" s="1"/>
      <c r="H45" s="1"/>
      <c r="I45" s="1"/>
      <c r="J45" s="1"/>
      <c r="K45" s="1"/>
      <c r="L45" s="1"/>
      <c r="M45" s="1"/>
      <c r="N45" s="44">
        <v>21</v>
      </c>
      <c r="O45" s="34"/>
      <c r="P45" s="42">
        <f t="shared" si="6"/>
        <v>-26.000000000000014</v>
      </c>
      <c r="Q45" s="32"/>
      <c r="R45" s="86">
        <f t="shared" si="0"/>
        <v>-105.00000000000006</v>
      </c>
      <c r="S45" s="32"/>
      <c r="T45" s="97">
        <f t="shared" si="1"/>
        <v>114.00000000000006</v>
      </c>
      <c r="U45" s="32"/>
      <c r="V45" s="109">
        <f t="shared" si="2"/>
        <v>235.00000000000028</v>
      </c>
      <c r="W45" s="32"/>
      <c r="X45" s="122">
        <f t="shared" si="3"/>
        <v>-1071.2000000000019</v>
      </c>
      <c r="Y45" s="32"/>
      <c r="Z45" s="130">
        <f t="shared" si="4"/>
        <v>-19.9998779296875</v>
      </c>
      <c r="AA45" s="32"/>
      <c r="AB45" s="145" t="str">
        <f t="shared" si="5"/>
        <v/>
      </c>
    </row>
    <row r="46" spans="6:28" ht="10.199999999999999" customHeight="1" x14ac:dyDescent="0.2">
      <c r="F46" s="1"/>
      <c r="G46" s="1"/>
      <c r="H46" s="1"/>
      <c r="I46" s="1"/>
      <c r="J46" s="1"/>
      <c r="K46" s="1"/>
      <c r="L46" s="1"/>
      <c r="M46" s="1"/>
      <c r="N46" s="44">
        <v>22</v>
      </c>
      <c r="O46" s="34"/>
      <c r="P46" s="43">
        <f t="shared" si="6"/>
        <v>-25.800000000000015</v>
      </c>
      <c r="Q46" s="32"/>
      <c r="R46" s="86">
        <f t="shared" si="0"/>
        <v>-104.00000000000009</v>
      </c>
      <c r="S46" s="32"/>
      <c r="T46" s="97">
        <f t="shared" si="1"/>
        <v>113.20000000000006</v>
      </c>
      <c r="U46" s="32"/>
      <c r="V46" s="109">
        <f t="shared" si="2"/>
        <v>230.42000000000036</v>
      </c>
      <c r="W46" s="32"/>
      <c r="X46" s="122">
        <f t="shared" si="3"/>
        <v>-1044.2034000000021</v>
      </c>
      <c r="Y46" s="32"/>
      <c r="Z46" s="130">
        <f t="shared" si="4"/>
        <v>-19.999869168278497</v>
      </c>
      <c r="AA46" s="32"/>
      <c r="AB46" s="145" t="str">
        <f t="shared" si="5"/>
        <v/>
      </c>
    </row>
    <row r="47" spans="6:28" ht="10.199999999999999" customHeight="1" x14ac:dyDescent="0.2">
      <c r="F47" s="1"/>
      <c r="G47" s="1"/>
      <c r="H47" s="1"/>
      <c r="I47" s="1"/>
      <c r="J47" s="1"/>
      <c r="K47" s="1"/>
      <c r="L47" s="1"/>
      <c r="M47" s="1"/>
      <c r="N47" s="44">
        <v>23</v>
      </c>
      <c r="O47" s="34"/>
      <c r="P47" s="42">
        <f t="shared" si="6"/>
        <v>-25.600000000000016</v>
      </c>
      <c r="Q47" s="32"/>
      <c r="R47" s="85">
        <f t="shared" si="0"/>
        <v>-103.00000000000009</v>
      </c>
      <c r="S47" s="32"/>
      <c r="T47" s="96">
        <f t="shared" si="1"/>
        <v>112.40000000000006</v>
      </c>
      <c r="U47" s="32"/>
      <c r="V47" s="108">
        <f t="shared" si="2"/>
        <v>225.88000000000036</v>
      </c>
      <c r="W47" s="32"/>
      <c r="X47" s="120">
        <f t="shared" si="3"/>
        <v>-1017.6512000000019</v>
      </c>
      <c r="Y47" s="32"/>
      <c r="Z47" s="129">
        <f t="shared" si="4"/>
        <v>-19.999859778032839</v>
      </c>
      <c r="AA47" s="32"/>
      <c r="AB47" s="136" t="str">
        <f t="shared" si="5"/>
        <v/>
      </c>
    </row>
    <row r="48" spans="6:28" ht="10.199999999999999" customHeight="1" x14ac:dyDescent="0.2">
      <c r="F48" s="1"/>
      <c r="G48" s="1"/>
      <c r="H48" s="1"/>
      <c r="I48" s="1"/>
      <c r="J48" s="1"/>
      <c r="K48" s="1"/>
      <c r="L48" s="1"/>
      <c r="M48" s="1"/>
      <c r="N48" s="44">
        <v>24</v>
      </c>
      <c r="O48" s="34"/>
      <c r="P48" s="43">
        <f t="shared" si="6"/>
        <v>-25.400000000000016</v>
      </c>
      <c r="Q48" s="32"/>
      <c r="R48" s="86">
        <f t="shared" si="0"/>
        <v>-102.00000000000009</v>
      </c>
      <c r="S48" s="32"/>
      <c r="T48" s="97">
        <f t="shared" si="1"/>
        <v>111.60000000000007</v>
      </c>
      <c r="U48" s="32"/>
      <c r="V48" s="109">
        <f t="shared" si="2"/>
        <v>221.38000000000039</v>
      </c>
      <c r="W48" s="32"/>
      <c r="X48" s="122">
        <f t="shared" si="3"/>
        <v>-991.53980000000206</v>
      </c>
      <c r="Y48" s="32"/>
      <c r="Z48" s="130">
        <f t="shared" si="4"/>
        <v>-19.999849713816729</v>
      </c>
      <c r="AA48" s="32"/>
      <c r="AB48" s="145" t="str">
        <f t="shared" si="5"/>
        <v/>
      </c>
    </row>
    <row r="49" spans="6:28" ht="10.199999999999999" customHeight="1" x14ac:dyDescent="0.2">
      <c r="F49" s="1"/>
      <c r="G49" s="1"/>
      <c r="H49" s="1"/>
      <c r="I49" s="1"/>
      <c r="J49" s="1"/>
      <c r="K49" s="1"/>
      <c r="L49" s="1"/>
      <c r="M49" s="1"/>
      <c r="N49" s="44">
        <v>25</v>
      </c>
      <c r="O49" s="34"/>
      <c r="P49" s="42">
        <f t="shared" si="6"/>
        <v>-25.200000000000017</v>
      </c>
      <c r="Q49" s="32"/>
      <c r="R49" s="85">
        <f t="shared" si="0"/>
        <v>-101.00000000000009</v>
      </c>
      <c r="S49" s="32"/>
      <c r="T49" s="96">
        <f t="shared" si="1"/>
        <v>110.80000000000007</v>
      </c>
      <c r="U49" s="32"/>
      <c r="V49" s="108">
        <f t="shared" si="2"/>
        <v>216.92000000000039</v>
      </c>
      <c r="W49" s="32"/>
      <c r="X49" s="120">
        <f t="shared" si="3"/>
        <v>-965.86560000000225</v>
      </c>
      <c r="Y49" s="32"/>
      <c r="Z49" s="129">
        <f t="shared" si="4"/>
        <v>-19.999838927256985</v>
      </c>
      <c r="AA49" s="32"/>
      <c r="AB49" s="136" t="str">
        <f t="shared" si="5"/>
        <v/>
      </c>
    </row>
    <row r="50" spans="6:28" ht="10.199999999999999" customHeight="1" x14ac:dyDescent="0.2">
      <c r="F50" s="1"/>
      <c r="G50" s="1"/>
      <c r="H50" s="1"/>
      <c r="I50" s="1"/>
      <c r="J50" s="1"/>
      <c r="K50" s="1"/>
      <c r="L50" s="1"/>
      <c r="M50" s="1"/>
      <c r="N50" s="44">
        <v>26</v>
      </c>
      <c r="O50" s="34"/>
      <c r="P50" s="43">
        <f t="shared" si="6"/>
        <v>-25.000000000000018</v>
      </c>
      <c r="Q50" s="32"/>
      <c r="R50" s="86">
        <f t="shared" si="0"/>
        <v>-100.00000000000009</v>
      </c>
      <c r="S50" s="32"/>
      <c r="T50" s="97">
        <f t="shared" si="1"/>
        <v>110.00000000000007</v>
      </c>
      <c r="U50" s="32"/>
      <c r="V50" s="109">
        <f t="shared" si="2"/>
        <v>212.5000000000004</v>
      </c>
      <c r="W50" s="32"/>
      <c r="X50" s="122">
        <f t="shared" si="3"/>
        <v>-940.62500000000227</v>
      </c>
      <c r="Y50" s="32"/>
      <c r="Z50" s="130">
        <f t="shared" si="4"/>
        <v>-19.999827366508498</v>
      </c>
      <c r="AA50" s="32"/>
      <c r="AB50" s="145" t="str">
        <f t="shared" si="5"/>
        <v/>
      </c>
    </row>
    <row r="51" spans="6:28" ht="10.199999999999999" customHeight="1" x14ac:dyDescent="0.2">
      <c r="F51" s="1"/>
      <c r="G51" s="1"/>
      <c r="H51" s="1"/>
      <c r="I51" s="1"/>
      <c r="J51" s="1"/>
      <c r="K51" s="1"/>
      <c r="L51" s="1"/>
      <c r="M51" s="1"/>
      <c r="N51" s="44">
        <v>27</v>
      </c>
      <c r="O51" s="34"/>
      <c r="P51" s="42">
        <f t="shared" si="6"/>
        <v>-24.800000000000018</v>
      </c>
      <c r="Q51" s="32"/>
      <c r="R51" s="85">
        <f t="shared" si="0"/>
        <v>-99.000000000000085</v>
      </c>
      <c r="S51" s="32"/>
      <c r="T51" s="96">
        <f t="shared" si="1"/>
        <v>109.20000000000007</v>
      </c>
      <c r="U51" s="32"/>
      <c r="V51" s="108">
        <f t="shared" si="2"/>
        <v>208.12000000000037</v>
      </c>
      <c r="W51" s="32"/>
      <c r="X51" s="120">
        <f t="shared" si="3"/>
        <v>-915.81440000000202</v>
      </c>
      <c r="Y51" s="32"/>
      <c r="Z51" s="129">
        <f t="shared" si="4"/>
        <v>-19.999814976005066</v>
      </c>
      <c r="AA51" s="32"/>
      <c r="AB51" s="136" t="str">
        <f t="shared" si="5"/>
        <v/>
      </c>
    </row>
    <row r="52" spans="6:28" ht="10.199999999999999" customHeight="1" x14ac:dyDescent="0.2">
      <c r="F52" s="1"/>
      <c r="G52" s="1"/>
      <c r="H52" s="1"/>
      <c r="I52" s="1"/>
      <c r="J52" s="1"/>
      <c r="K52" s="1"/>
      <c r="L52" s="1"/>
      <c r="M52" s="1"/>
      <c r="N52" s="44">
        <v>28</v>
      </c>
      <c r="O52" s="34"/>
      <c r="P52" s="43">
        <f t="shared" si="6"/>
        <v>-24.600000000000019</v>
      </c>
      <c r="Q52" s="32"/>
      <c r="R52" s="86">
        <f t="shared" si="0"/>
        <v>-98.000000000000114</v>
      </c>
      <c r="S52" s="32"/>
      <c r="T52" s="97">
        <f t="shared" si="1"/>
        <v>108.40000000000008</v>
      </c>
      <c r="U52" s="32"/>
      <c r="V52" s="109">
        <f t="shared" si="2"/>
        <v>203.78000000000043</v>
      </c>
      <c r="W52" s="32"/>
      <c r="X52" s="122">
        <f t="shared" si="3"/>
        <v>-891.4302000000024</v>
      </c>
      <c r="Y52" s="32"/>
      <c r="Z52" s="130">
        <f t="shared" si="4"/>
        <v>-19.999801696192296</v>
      </c>
      <c r="AA52" s="32"/>
      <c r="AB52" s="145" t="str">
        <f t="shared" si="5"/>
        <v/>
      </c>
    </row>
    <row r="53" spans="6:28" ht="10.199999999999999" customHeight="1" x14ac:dyDescent="0.2">
      <c r="F53" s="1"/>
      <c r="G53" s="1"/>
      <c r="H53" s="1"/>
      <c r="I53" s="1"/>
      <c r="J53" s="1"/>
      <c r="K53" s="1"/>
      <c r="L53" s="1"/>
      <c r="M53" s="1"/>
      <c r="N53" s="44">
        <v>29</v>
      </c>
      <c r="O53" s="34"/>
      <c r="P53" s="42">
        <f t="shared" si="6"/>
        <v>-24.40000000000002</v>
      </c>
      <c r="Q53" s="32"/>
      <c r="R53" s="86">
        <f t="shared" si="0"/>
        <v>-97.000000000000114</v>
      </c>
      <c r="S53" s="32"/>
      <c r="T53" s="97">
        <f t="shared" si="1"/>
        <v>107.60000000000008</v>
      </c>
      <c r="U53" s="32"/>
      <c r="V53" s="109">
        <f t="shared" si="2"/>
        <v>199.48000000000042</v>
      </c>
      <c r="W53" s="32"/>
      <c r="X53" s="122">
        <f t="shared" si="3"/>
        <v>-867.46880000000226</v>
      </c>
      <c r="Y53" s="32"/>
      <c r="Z53" s="130">
        <f t="shared" si="4"/>
        <v>-19.999787463241383</v>
      </c>
      <c r="AA53" s="32"/>
      <c r="AB53" s="145" t="str">
        <f t="shared" si="5"/>
        <v/>
      </c>
    </row>
    <row r="54" spans="6:28" ht="10.199999999999999" customHeight="1" x14ac:dyDescent="0.2">
      <c r="F54" s="1"/>
      <c r="G54" s="1"/>
      <c r="H54" s="1"/>
      <c r="I54" s="1"/>
      <c r="J54" s="1"/>
      <c r="K54" s="1"/>
      <c r="L54" s="1"/>
      <c r="M54" s="1"/>
      <c r="N54" s="44">
        <v>30</v>
      </c>
      <c r="O54" s="34"/>
      <c r="P54" s="43">
        <f t="shared" si="6"/>
        <v>-24.200000000000021</v>
      </c>
      <c r="Q54" s="32"/>
      <c r="R54" s="85">
        <f t="shared" si="0"/>
        <v>-96.000000000000114</v>
      </c>
      <c r="S54" s="32"/>
      <c r="T54" s="96">
        <f t="shared" si="1"/>
        <v>106.80000000000008</v>
      </c>
      <c r="U54" s="32"/>
      <c r="V54" s="108">
        <f t="shared" si="2"/>
        <v>195.22000000000043</v>
      </c>
      <c r="W54" s="32"/>
      <c r="X54" s="120">
        <f t="shared" si="3"/>
        <v>-843.9266000000024</v>
      </c>
      <c r="Y54" s="32"/>
      <c r="Z54" s="129">
        <f t="shared" si="4"/>
        <v>-19.9997722087423</v>
      </c>
      <c r="AA54" s="32"/>
      <c r="AB54" s="136" t="str">
        <f t="shared" si="5"/>
        <v/>
      </c>
    </row>
    <row r="55" spans="6:28" ht="10.199999999999999" customHeight="1" x14ac:dyDescent="0.2">
      <c r="F55" s="1"/>
      <c r="G55" s="1"/>
      <c r="H55" s="1"/>
      <c r="I55" s="1"/>
      <c r="J55" s="1"/>
      <c r="K55" s="1"/>
      <c r="L55" s="1"/>
      <c r="M55" s="1"/>
      <c r="N55" s="44">
        <v>31</v>
      </c>
      <c r="O55" s="34"/>
      <c r="P55" s="42">
        <f t="shared" si="6"/>
        <v>-24.000000000000021</v>
      </c>
      <c r="Q55" s="32"/>
      <c r="R55" s="86">
        <f t="shared" si="0"/>
        <v>-95.000000000000114</v>
      </c>
      <c r="S55" s="32"/>
      <c r="T55" s="97">
        <f t="shared" si="1"/>
        <v>106.00000000000009</v>
      </c>
      <c r="U55" s="32"/>
      <c r="V55" s="109">
        <f t="shared" si="2"/>
        <v>191.00000000000045</v>
      </c>
      <c r="W55" s="32"/>
      <c r="X55" s="122">
        <f t="shared" si="3"/>
        <v>-820.80000000000246</v>
      </c>
      <c r="Y55" s="32"/>
      <c r="Z55" s="130">
        <f t="shared" si="4"/>
        <v>-19.999755859375</v>
      </c>
      <c r="AA55" s="32"/>
      <c r="AB55" s="145" t="str">
        <f t="shared" si="5"/>
        <v/>
      </c>
    </row>
    <row r="56" spans="6:28" ht="10.199999999999999" customHeight="1" x14ac:dyDescent="0.2">
      <c r="F56" s="1"/>
      <c r="G56" s="1"/>
      <c r="H56" s="1"/>
      <c r="I56" s="1"/>
      <c r="J56" s="1"/>
      <c r="K56" s="1"/>
      <c r="L56" s="1"/>
      <c r="M56" s="1"/>
      <c r="N56" s="44">
        <v>32</v>
      </c>
      <c r="O56" s="34"/>
      <c r="P56" s="43">
        <f t="shared" si="6"/>
        <v>-23.800000000000022</v>
      </c>
      <c r="Q56" s="32"/>
      <c r="R56" s="85">
        <f t="shared" si="0"/>
        <v>-94.000000000000114</v>
      </c>
      <c r="S56" s="32"/>
      <c r="T56" s="96">
        <f t="shared" si="1"/>
        <v>105.20000000000009</v>
      </c>
      <c r="U56" s="32"/>
      <c r="V56" s="108">
        <f t="shared" si="2"/>
        <v>186.82000000000048</v>
      </c>
      <c r="W56" s="32"/>
      <c r="X56" s="120">
        <f t="shared" si="3"/>
        <v>-798.08540000000244</v>
      </c>
      <c r="Y56" s="32"/>
      <c r="Z56" s="129">
        <f t="shared" si="4"/>
        <v>-19.999738336556998</v>
      </c>
      <c r="AA56" s="32"/>
      <c r="AB56" s="136" t="str">
        <f t="shared" si="5"/>
        <v/>
      </c>
    </row>
    <row r="57" spans="6:28" ht="10.199999999999999" customHeight="1" x14ac:dyDescent="0.2">
      <c r="F57" s="1"/>
      <c r="G57" s="1"/>
      <c r="H57" s="1"/>
      <c r="I57" s="1"/>
      <c r="J57" s="1"/>
      <c r="K57" s="1"/>
      <c r="L57" s="1"/>
      <c r="M57" s="1"/>
      <c r="N57" s="44">
        <v>33</v>
      </c>
      <c r="O57" s="34"/>
      <c r="P57" s="42">
        <f t="shared" si="6"/>
        <v>-23.600000000000023</v>
      </c>
      <c r="Q57" s="32"/>
      <c r="R57" s="86">
        <f t="shared" si="0"/>
        <v>-93.000000000000114</v>
      </c>
      <c r="S57" s="32"/>
      <c r="T57" s="97">
        <f t="shared" si="1"/>
        <v>104.40000000000009</v>
      </c>
      <c r="U57" s="32"/>
      <c r="V57" s="109">
        <f t="shared" si="2"/>
        <v>182.68000000000046</v>
      </c>
      <c r="W57" s="32"/>
      <c r="X57" s="122">
        <f t="shared" si="3"/>
        <v>-775.77920000000245</v>
      </c>
      <c r="Y57" s="32"/>
      <c r="Z57" s="130">
        <f t="shared" si="4"/>
        <v>-19.999719556065674</v>
      </c>
      <c r="AA57" s="32"/>
      <c r="AB57" s="145" t="str">
        <f t="shared" si="5"/>
        <v/>
      </c>
    </row>
    <row r="58" spans="6:28" ht="10.199999999999999" customHeight="1" x14ac:dyDescent="0.2">
      <c r="F58" s="1"/>
      <c r="G58" s="1"/>
      <c r="H58" s="1"/>
      <c r="I58" s="1"/>
      <c r="J58" s="1"/>
      <c r="K58" s="1"/>
      <c r="L58" s="1"/>
      <c r="M58" s="1"/>
      <c r="N58" s="44">
        <v>34</v>
      </c>
      <c r="O58" s="34"/>
      <c r="P58" s="43">
        <f t="shared" si="6"/>
        <v>-23.400000000000023</v>
      </c>
      <c r="Q58" s="32"/>
      <c r="R58" s="85">
        <f t="shared" si="0"/>
        <v>-92.000000000000114</v>
      </c>
      <c r="S58" s="32"/>
      <c r="T58" s="96">
        <f t="shared" si="1"/>
        <v>103.60000000000009</v>
      </c>
      <c r="U58" s="32"/>
      <c r="V58" s="108">
        <f t="shared" si="2"/>
        <v>178.58000000000047</v>
      </c>
      <c r="W58" s="32"/>
      <c r="X58" s="120">
        <f t="shared" si="3"/>
        <v>-753.87780000000248</v>
      </c>
      <c r="Y58" s="32"/>
      <c r="Z58" s="129">
        <f t="shared" si="4"/>
        <v>-19.999699427633459</v>
      </c>
      <c r="AA58" s="32"/>
      <c r="AB58" s="136" t="str">
        <f t="shared" si="5"/>
        <v/>
      </c>
    </row>
    <row r="59" spans="6:28" ht="10.199999999999999" customHeight="1" x14ac:dyDescent="0.2">
      <c r="F59" s="1"/>
      <c r="G59" s="1"/>
      <c r="H59" s="1"/>
      <c r="I59" s="1"/>
      <c r="J59" s="1"/>
      <c r="K59" s="1"/>
      <c r="L59" s="1"/>
      <c r="M59" s="1"/>
      <c r="N59" s="44">
        <v>35</v>
      </c>
      <c r="O59" s="34"/>
      <c r="P59" s="42">
        <f t="shared" si="6"/>
        <v>-23.200000000000024</v>
      </c>
      <c r="Q59" s="32"/>
      <c r="R59" s="86">
        <f t="shared" si="0"/>
        <v>-91.000000000000114</v>
      </c>
      <c r="S59" s="32"/>
      <c r="T59" s="97">
        <f t="shared" si="1"/>
        <v>102.8000000000001</v>
      </c>
      <c r="U59" s="32"/>
      <c r="V59" s="109">
        <f t="shared" si="2"/>
        <v>174.52000000000049</v>
      </c>
      <c r="W59" s="32"/>
      <c r="X59" s="122">
        <f t="shared" si="3"/>
        <v>-732.37760000000253</v>
      </c>
      <c r="Y59" s="32"/>
      <c r="Z59" s="130">
        <f t="shared" si="4"/>
        <v>-19.999677854513973</v>
      </c>
      <c r="AA59" s="32"/>
      <c r="AB59" s="145" t="str">
        <f t="shared" si="5"/>
        <v/>
      </c>
    </row>
    <row r="60" spans="6:28" ht="10.199999999999999" customHeight="1" x14ac:dyDescent="0.2">
      <c r="F60" s="1"/>
      <c r="G60" s="1"/>
      <c r="H60" s="1"/>
      <c r="I60" s="1"/>
      <c r="J60" s="1"/>
      <c r="K60" s="1"/>
      <c r="L60" s="1"/>
      <c r="M60" s="1"/>
      <c r="N60" s="44">
        <v>36</v>
      </c>
      <c r="O60" s="34"/>
      <c r="P60" s="43">
        <f t="shared" si="6"/>
        <v>-23.000000000000025</v>
      </c>
      <c r="Q60" s="32"/>
      <c r="R60" s="86">
        <f t="shared" si="0"/>
        <v>-90.000000000000114</v>
      </c>
      <c r="S60" s="32"/>
      <c r="T60" s="97">
        <f t="shared" si="1"/>
        <v>102.0000000000001</v>
      </c>
      <c r="U60" s="32"/>
      <c r="V60" s="109">
        <f t="shared" si="2"/>
        <v>170.50000000000051</v>
      </c>
      <c r="W60" s="32"/>
      <c r="X60" s="122">
        <f t="shared" si="3"/>
        <v>-711.27500000000248</v>
      </c>
      <c r="Y60" s="32"/>
      <c r="Z60" s="130">
        <f t="shared" si="4"/>
        <v>-19.999654733017</v>
      </c>
      <c r="AA60" s="32"/>
      <c r="AB60" s="145" t="str">
        <f t="shared" si="5"/>
        <v/>
      </c>
    </row>
    <row r="61" spans="6:28" ht="10.199999999999999" customHeight="1" x14ac:dyDescent="0.2">
      <c r="F61" s="1"/>
      <c r="G61" s="1"/>
      <c r="H61" s="1"/>
      <c r="I61" s="1"/>
      <c r="J61" s="1"/>
      <c r="K61" s="1"/>
      <c r="L61" s="1"/>
      <c r="M61" s="1"/>
      <c r="N61" s="44">
        <v>37</v>
      </c>
      <c r="O61" s="34"/>
      <c r="P61" s="42">
        <f t="shared" si="6"/>
        <v>-22.800000000000026</v>
      </c>
      <c r="Q61" s="32"/>
      <c r="R61" s="85">
        <f t="shared" si="0"/>
        <v>-89.000000000000114</v>
      </c>
      <c r="S61" s="32"/>
      <c r="T61" s="96">
        <f t="shared" si="1"/>
        <v>101.2000000000001</v>
      </c>
      <c r="U61" s="32"/>
      <c r="V61" s="108">
        <f t="shared" si="2"/>
        <v>166.52000000000049</v>
      </c>
      <c r="W61" s="32"/>
      <c r="X61" s="120">
        <f t="shared" si="3"/>
        <v>-690.56640000000266</v>
      </c>
      <c r="Y61" s="32"/>
      <c r="Z61" s="129">
        <f t="shared" si="4"/>
        <v>-19.999629952010128</v>
      </c>
      <c r="AA61" s="32"/>
      <c r="AB61" s="136" t="str">
        <f t="shared" si="5"/>
        <v/>
      </c>
    </row>
    <row r="62" spans="6:28" ht="10.199999999999999" customHeight="1" x14ac:dyDescent="0.2">
      <c r="F62" s="1"/>
      <c r="G62" s="1"/>
      <c r="H62" s="1"/>
      <c r="I62" s="1"/>
      <c r="J62" s="1"/>
      <c r="K62" s="1"/>
      <c r="L62" s="1"/>
      <c r="M62" s="1"/>
      <c r="N62" s="44">
        <v>38</v>
      </c>
      <c r="O62" s="34"/>
      <c r="P62" s="43">
        <f t="shared" si="6"/>
        <v>-22.600000000000026</v>
      </c>
      <c r="Q62" s="32"/>
      <c r="R62" s="86">
        <f t="shared" si="0"/>
        <v>-88.000000000000114</v>
      </c>
      <c r="S62" s="32"/>
      <c r="T62" s="97">
        <f t="shared" si="1"/>
        <v>100.40000000000011</v>
      </c>
      <c r="U62" s="32"/>
      <c r="V62" s="109">
        <f t="shared" si="2"/>
        <v>162.5800000000005</v>
      </c>
      <c r="W62" s="32"/>
      <c r="X62" s="122">
        <f t="shared" si="3"/>
        <v>-670.24820000000261</v>
      </c>
      <c r="Y62" s="32"/>
      <c r="Z62" s="130">
        <f t="shared" si="4"/>
        <v>-19.999603392384593</v>
      </c>
      <c r="AA62" s="32"/>
      <c r="AB62" s="145" t="str">
        <f t="shared" si="5"/>
        <v/>
      </c>
    </row>
    <row r="63" spans="6:28" ht="10.199999999999999" customHeight="1" x14ac:dyDescent="0.2">
      <c r="F63" s="1"/>
      <c r="G63" s="1"/>
      <c r="H63" s="1"/>
      <c r="I63" s="1"/>
      <c r="J63" s="1"/>
      <c r="K63" s="1"/>
      <c r="L63" s="1"/>
      <c r="M63" s="1"/>
      <c r="N63" s="44">
        <v>39</v>
      </c>
      <c r="O63" s="34"/>
      <c r="P63" s="42">
        <f t="shared" si="6"/>
        <v>-22.400000000000027</v>
      </c>
      <c r="Q63" s="32"/>
      <c r="R63" s="85">
        <f t="shared" si="0"/>
        <v>-87.000000000000142</v>
      </c>
      <c r="S63" s="32"/>
      <c r="T63" s="96">
        <f t="shared" si="1"/>
        <v>99.600000000000108</v>
      </c>
      <c r="U63" s="32"/>
      <c r="V63" s="108">
        <f t="shared" si="2"/>
        <v>158.68000000000052</v>
      </c>
      <c r="W63" s="32"/>
      <c r="X63" s="120">
        <f t="shared" si="3"/>
        <v>-650.31680000000267</v>
      </c>
      <c r="Y63" s="32"/>
      <c r="Z63" s="129">
        <f t="shared" si="4"/>
        <v>-19.999574926482765</v>
      </c>
      <c r="AA63" s="32"/>
      <c r="AB63" s="136" t="str">
        <f t="shared" si="5"/>
        <v/>
      </c>
    </row>
    <row r="64" spans="6:28" ht="10.199999999999999" customHeight="1" x14ac:dyDescent="0.2">
      <c r="F64" s="1"/>
      <c r="G64" s="1"/>
      <c r="H64" s="1"/>
      <c r="I64" s="1"/>
      <c r="J64" s="1"/>
      <c r="K64" s="1"/>
      <c r="L64" s="1"/>
      <c r="M64" s="1"/>
      <c r="N64" s="44">
        <v>40</v>
      </c>
      <c r="O64" s="34"/>
      <c r="P64" s="43">
        <f t="shared" si="6"/>
        <v>-22.200000000000028</v>
      </c>
      <c r="Q64" s="32"/>
      <c r="R64" s="86">
        <f t="shared" si="0"/>
        <v>-86.000000000000142</v>
      </c>
      <c r="S64" s="32"/>
      <c r="T64" s="97">
        <f t="shared" si="1"/>
        <v>98.800000000000111</v>
      </c>
      <c r="U64" s="32"/>
      <c r="V64" s="109">
        <f t="shared" si="2"/>
        <v>154.82000000000053</v>
      </c>
      <c r="W64" s="32"/>
      <c r="X64" s="122">
        <f t="shared" si="3"/>
        <v>-630.76860000000261</v>
      </c>
      <c r="Y64" s="32"/>
      <c r="Z64" s="130">
        <f t="shared" si="4"/>
        <v>-19.9995444174846</v>
      </c>
      <c r="AA64" s="32"/>
      <c r="AB64" s="145" t="str">
        <f t="shared" si="5"/>
        <v/>
      </c>
    </row>
    <row r="65" spans="6:28" ht="10.199999999999999" customHeight="1" x14ac:dyDescent="0.2">
      <c r="F65" s="1"/>
      <c r="G65" s="1"/>
      <c r="H65" s="1"/>
      <c r="I65" s="1"/>
      <c r="J65" s="1"/>
      <c r="K65" s="1"/>
      <c r="L65" s="1"/>
      <c r="M65" s="1"/>
      <c r="N65" s="44">
        <v>41</v>
      </c>
      <c r="O65" s="34"/>
      <c r="P65" s="42">
        <f t="shared" si="6"/>
        <v>-22.000000000000028</v>
      </c>
      <c r="Q65" s="32"/>
      <c r="R65" s="85">
        <f t="shared" si="0"/>
        <v>-85.000000000000142</v>
      </c>
      <c r="S65" s="32"/>
      <c r="T65" s="96">
        <f t="shared" si="1"/>
        <v>98.000000000000114</v>
      </c>
      <c r="U65" s="32"/>
      <c r="V65" s="108">
        <f t="shared" si="2"/>
        <v>151.00000000000054</v>
      </c>
      <c r="W65" s="32"/>
      <c r="X65" s="120">
        <f t="shared" si="3"/>
        <v>-611.60000000000264</v>
      </c>
      <c r="Y65" s="32"/>
      <c r="Z65" s="129">
        <f t="shared" si="4"/>
        <v>-19.99951171875</v>
      </c>
      <c r="AA65" s="32"/>
      <c r="AB65" s="136" t="str">
        <f t="shared" si="5"/>
        <v/>
      </c>
    </row>
    <row r="66" spans="6:28" ht="10.199999999999999" customHeight="1" x14ac:dyDescent="0.2">
      <c r="F66" s="1"/>
      <c r="G66" s="1"/>
      <c r="H66" s="1"/>
      <c r="I66" s="1"/>
      <c r="J66" s="1"/>
      <c r="K66" s="1"/>
      <c r="L66" s="1"/>
      <c r="M66" s="1"/>
      <c r="N66" s="44">
        <v>42</v>
      </c>
      <c r="O66" s="10"/>
      <c r="P66" s="43">
        <f t="shared" si="6"/>
        <v>-21.800000000000029</v>
      </c>
      <c r="Q66" s="11"/>
      <c r="R66" s="86">
        <f t="shared" ref="R66:R125" si="7">$G$7 * ABS($H$7*P66+$I$7)+$J$7</f>
        <v>-84.000000000000142</v>
      </c>
      <c r="S66" s="32"/>
      <c r="T66" s="97">
        <f t="shared" ref="T66:T125" si="8">$G$9*P66+$H$9</f>
        <v>97.200000000000117</v>
      </c>
      <c r="U66" s="32"/>
      <c r="V66" s="109">
        <f t="shared" ref="V66:V125" si="9">$G$11*P66^2+$H$11*P66+$I$11</f>
        <v>147.22000000000054</v>
      </c>
      <c r="W66" s="32"/>
      <c r="X66" s="122">
        <f t="shared" ref="X66:X125" si="10">$G$13*P66^3+$H$13*P66^2+$I$13*P66+$J$13</f>
        <v>-592.80740000000276</v>
      </c>
      <c r="Y66" s="32"/>
      <c r="Z66" s="130">
        <f t="shared" ref="Z66:Z125" si="11">$G$15*$H$15^($I$15*P66+$J$15)+$K$15</f>
        <v>-19.999476673113996</v>
      </c>
      <c r="AA66" s="32"/>
      <c r="AB66" s="145" t="str">
        <f t="shared" ref="AB66:AB125" si="12">IFERROR($G$17*LN($H$17*P66+$I$17) + $J$17,"")</f>
        <v/>
      </c>
    </row>
    <row r="67" spans="6:28" ht="10.199999999999999" customHeight="1" x14ac:dyDescent="0.2">
      <c r="F67" s="1"/>
      <c r="G67" s="1"/>
      <c r="H67" s="1"/>
      <c r="I67" s="1"/>
      <c r="J67" s="1"/>
      <c r="K67" s="1"/>
      <c r="L67" s="1"/>
      <c r="M67" s="1"/>
      <c r="N67" s="44">
        <v>43</v>
      </c>
      <c r="O67" s="10"/>
      <c r="P67" s="42">
        <f t="shared" si="6"/>
        <v>-21.60000000000003</v>
      </c>
      <c r="Q67" s="11"/>
      <c r="R67" s="86">
        <f t="shared" si="7"/>
        <v>-83.000000000000142</v>
      </c>
      <c r="S67" s="32"/>
      <c r="T67" s="97">
        <f t="shared" si="8"/>
        <v>96.400000000000119</v>
      </c>
      <c r="U67" s="32"/>
      <c r="V67" s="109">
        <f t="shared" si="9"/>
        <v>143.48000000000056</v>
      </c>
      <c r="W67" s="32"/>
      <c r="X67" s="122">
        <f t="shared" si="10"/>
        <v>-574.38720000000274</v>
      </c>
      <c r="Y67" s="32"/>
      <c r="Z67" s="130">
        <f t="shared" si="11"/>
        <v>-19.999439112131348</v>
      </c>
      <c r="AA67" s="32"/>
      <c r="AB67" s="145" t="str">
        <f t="shared" si="12"/>
        <v/>
      </c>
    </row>
    <row r="68" spans="6:28" ht="10.199999999999999" customHeight="1" x14ac:dyDescent="0.2">
      <c r="F68" s="1"/>
      <c r="G68" s="1"/>
      <c r="H68" s="1"/>
      <c r="I68" s="1"/>
      <c r="J68" s="1"/>
      <c r="K68" s="1"/>
      <c r="L68" s="1"/>
      <c r="M68" s="1"/>
      <c r="N68" s="44">
        <v>44</v>
      </c>
      <c r="O68" s="10"/>
      <c r="P68" s="43">
        <f t="shared" si="6"/>
        <v>-21.400000000000031</v>
      </c>
      <c r="Q68" s="11"/>
      <c r="R68" s="85">
        <f t="shared" si="7"/>
        <v>-82.000000000000171</v>
      </c>
      <c r="S68" s="32"/>
      <c r="T68" s="96">
        <f t="shared" si="8"/>
        <v>95.600000000000122</v>
      </c>
      <c r="U68" s="32"/>
      <c r="V68" s="108">
        <f t="shared" si="9"/>
        <v>139.78000000000054</v>
      </c>
      <c r="W68" s="32"/>
      <c r="X68" s="120">
        <f t="shared" si="10"/>
        <v>-556.33580000000268</v>
      </c>
      <c r="Y68" s="32"/>
      <c r="Z68" s="129">
        <f t="shared" si="11"/>
        <v>-19.999398855266922</v>
      </c>
      <c r="AA68" s="32"/>
      <c r="AB68" s="136" t="str">
        <f t="shared" si="12"/>
        <v/>
      </c>
    </row>
    <row r="69" spans="6:28" ht="10.199999999999999" customHeight="1" x14ac:dyDescent="0.2">
      <c r="F69" s="1"/>
      <c r="G69" s="1"/>
      <c r="H69" s="1"/>
      <c r="I69" s="1"/>
      <c r="J69" s="1"/>
      <c r="K69" s="1"/>
      <c r="L69" s="1"/>
      <c r="M69" s="1"/>
      <c r="N69" s="44">
        <v>45</v>
      </c>
      <c r="O69" s="10"/>
      <c r="P69" s="42">
        <f t="shared" si="6"/>
        <v>-21.200000000000031</v>
      </c>
      <c r="Q69" s="11"/>
      <c r="R69" s="86">
        <f t="shared" si="7"/>
        <v>-81.000000000000171</v>
      </c>
      <c r="S69" s="32"/>
      <c r="T69" s="97">
        <f t="shared" si="8"/>
        <v>94.800000000000125</v>
      </c>
      <c r="U69" s="32"/>
      <c r="V69" s="109">
        <f t="shared" si="9"/>
        <v>136.12000000000057</v>
      </c>
      <c r="W69" s="32"/>
      <c r="X69" s="122">
        <f t="shared" si="10"/>
        <v>-538.64960000000269</v>
      </c>
      <c r="Y69" s="32"/>
      <c r="Z69" s="130">
        <f t="shared" si="11"/>
        <v>-19.999355709027942</v>
      </c>
      <c r="AA69" s="32"/>
      <c r="AB69" s="145" t="str">
        <f t="shared" si="12"/>
        <v/>
      </c>
    </row>
    <row r="70" spans="6:28" ht="10.199999999999999" customHeight="1" x14ac:dyDescent="0.2">
      <c r="F70" s="1"/>
      <c r="G70" s="1"/>
      <c r="H70" s="1"/>
      <c r="I70" s="1"/>
      <c r="J70" s="1"/>
      <c r="K70" s="1"/>
      <c r="L70" s="1"/>
      <c r="M70" s="1"/>
      <c r="N70" s="44">
        <v>46</v>
      </c>
      <c r="O70" s="10"/>
      <c r="P70" s="43">
        <f t="shared" si="6"/>
        <v>-21.000000000000032</v>
      </c>
      <c r="Q70" s="11"/>
      <c r="R70" s="85">
        <f t="shared" si="7"/>
        <v>-80.000000000000171</v>
      </c>
      <c r="S70" s="32"/>
      <c r="T70" s="96">
        <f t="shared" si="8"/>
        <v>94.000000000000128</v>
      </c>
      <c r="U70" s="32"/>
      <c r="V70" s="108">
        <f t="shared" si="9"/>
        <v>132.50000000000057</v>
      </c>
      <c r="W70" s="32"/>
      <c r="X70" s="120">
        <f t="shared" si="10"/>
        <v>-521.32500000000277</v>
      </c>
      <c r="Y70" s="32"/>
      <c r="Z70" s="129">
        <f t="shared" si="11"/>
        <v>-19.999309466033999</v>
      </c>
      <c r="AA70" s="32"/>
      <c r="AB70" s="136" t="str">
        <f t="shared" si="12"/>
        <v/>
      </c>
    </row>
    <row r="71" spans="6:28" ht="10.199999999999999" customHeight="1" x14ac:dyDescent="0.2">
      <c r="F71" s="1"/>
      <c r="G71" s="1"/>
      <c r="H71" s="1"/>
      <c r="I71" s="1"/>
      <c r="J71" s="1"/>
      <c r="K71" s="1"/>
      <c r="L71" s="1"/>
      <c r="M71" s="1"/>
      <c r="N71" s="44">
        <v>47</v>
      </c>
      <c r="O71" s="10"/>
      <c r="P71" s="42">
        <f t="shared" si="6"/>
        <v>-20.800000000000033</v>
      </c>
      <c r="Q71" s="11"/>
      <c r="R71" s="86">
        <f t="shared" si="7"/>
        <v>-79.000000000000171</v>
      </c>
      <c r="S71" s="32"/>
      <c r="T71" s="97">
        <f t="shared" si="8"/>
        <v>93.200000000000131</v>
      </c>
      <c r="U71" s="32"/>
      <c r="V71" s="109">
        <f t="shared" si="9"/>
        <v>128.92000000000058</v>
      </c>
      <c r="W71" s="32"/>
      <c r="X71" s="122">
        <f t="shared" si="10"/>
        <v>-504.35840000000269</v>
      </c>
      <c r="Y71" s="32"/>
      <c r="Z71" s="130">
        <f t="shared" si="11"/>
        <v>-19.99925990402026</v>
      </c>
      <c r="AA71" s="32"/>
      <c r="AB71" s="145" t="str">
        <f t="shared" si="12"/>
        <v/>
      </c>
    </row>
    <row r="72" spans="6:28" ht="10.199999999999999" customHeight="1" x14ac:dyDescent="0.2">
      <c r="F72" s="1"/>
      <c r="G72" s="1"/>
      <c r="H72" s="1"/>
      <c r="I72" s="1"/>
      <c r="J72" s="1"/>
      <c r="K72" s="1"/>
      <c r="L72" s="1"/>
      <c r="M72" s="1"/>
      <c r="N72" s="44">
        <v>48</v>
      </c>
      <c r="O72" s="10"/>
      <c r="P72" s="43">
        <f t="shared" si="6"/>
        <v>-20.600000000000033</v>
      </c>
      <c r="Q72" s="11"/>
      <c r="R72" s="85">
        <f t="shared" si="7"/>
        <v>-78.000000000000171</v>
      </c>
      <c r="S72" s="32"/>
      <c r="T72" s="96">
        <f t="shared" si="8"/>
        <v>92.400000000000134</v>
      </c>
      <c r="U72" s="32"/>
      <c r="V72" s="108">
        <f t="shared" si="9"/>
        <v>125.38000000000059</v>
      </c>
      <c r="W72" s="32"/>
      <c r="X72" s="120">
        <f t="shared" si="10"/>
        <v>-487.74620000000277</v>
      </c>
      <c r="Y72" s="32"/>
      <c r="Z72" s="129">
        <f t="shared" si="11"/>
        <v>-19.999206784769182</v>
      </c>
      <c r="AA72" s="32"/>
      <c r="AB72" s="136" t="str">
        <f t="shared" si="12"/>
        <v/>
      </c>
    </row>
    <row r="73" spans="6:28" ht="10.199999999999999" customHeight="1" x14ac:dyDescent="0.2">
      <c r="N73" s="44">
        <v>49</v>
      </c>
      <c r="P73" s="42">
        <f t="shared" si="6"/>
        <v>-20.400000000000034</v>
      </c>
      <c r="R73" s="86">
        <f t="shared" si="7"/>
        <v>-77.000000000000171</v>
      </c>
      <c r="S73" s="32"/>
      <c r="T73" s="97">
        <f t="shared" si="8"/>
        <v>91.600000000000136</v>
      </c>
      <c r="U73" s="32"/>
      <c r="V73" s="109">
        <f t="shared" si="9"/>
        <v>121.88000000000059</v>
      </c>
      <c r="W73" s="32"/>
      <c r="X73" s="122">
        <f t="shared" si="10"/>
        <v>-471.48480000000274</v>
      </c>
      <c r="Y73" s="32"/>
      <c r="Z73" s="130">
        <f t="shared" si="11"/>
        <v>-19.99914985296553</v>
      </c>
      <c r="AA73" s="32"/>
      <c r="AB73" s="145" t="str">
        <f t="shared" si="12"/>
        <v/>
      </c>
    </row>
    <row r="74" spans="6:28" ht="10.199999999999999" customHeight="1" x14ac:dyDescent="0.2">
      <c r="N74" s="44">
        <v>50</v>
      </c>
      <c r="P74" s="43">
        <f t="shared" si="6"/>
        <v>-20.200000000000035</v>
      </c>
      <c r="R74" s="86">
        <f t="shared" si="7"/>
        <v>-76.000000000000171</v>
      </c>
      <c r="S74" s="32"/>
      <c r="T74" s="97">
        <f t="shared" si="8"/>
        <v>90.800000000000139</v>
      </c>
      <c r="U74" s="32"/>
      <c r="V74" s="109">
        <f t="shared" si="9"/>
        <v>118.42000000000058</v>
      </c>
      <c r="W74" s="32"/>
      <c r="X74" s="122">
        <f t="shared" si="10"/>
        <v>-455.57060000000263</v>
      </c>
      <c r="Y74" s="32"/>
      <c r="Z74" s="130">
        <f t="shared" si="11"/>
        <v>-19.999088834969204</v>
      </c>
      <c r="AA74" s="32"/>
      <c r="AB74" s="145" t="str">
        <f t="shared" si="12"/>
        <v/>
      </c>
    </row>
    <row r="75" spans="6:28" ht="10.199999999999999" customHeight="1" x14ac:dyDescent="0.2">
      <c r="N75" s="44">
        <v>51</v>
      </c>
      <c r="P75" s="42">
        <f t="shared" si="6"/>
        <v>-20.000000000000036</v>
      </c>
      <c r="R75" s="85">
        <f t="shared" si="7"/>
        <v>-75.000000000000171</v>
      </c>
      <c r="S75" s="32"/>
      <c r="T75" s="96">
        <f t="shared" si="8"/>
        <v>90.000000000000142</v>
      </c>
      <c r="U75" s="32"/>
      <c r="V75" s="108">
        <f t="shared" si="9"/>
        <v>115.0000000000006</v>
      </c>
      <c r="W75" s="32"/>
      <c r="X75" s="120">
        <f t="shared" si="10"/>
        <v>-440.00000000000273</v>
      </c>
      <c r="Y75" s="32"/>
      <c r="Z75" s="129">
        <f t="shared" si="11"/>
        <v>-19.9990234375</v>
      </c>
      <c r="AA75" s="32"/>
      <c r="AB75" s="136" t="str">
        <f t="shared" si="12"/>
        <v/>
      </c>
    </row>
    <row r="76" spans="6:28" ht="10.199999999999999" customHeight="1" x14ac:dyDescent="0.2">
      <c r="N76" s="44">
        <v>52</v>
      </c>
      <c r="P76" s="43">
        <f t="shared" si="6"/>
        <v>-19.800000000000036</v>
      </c>
      <c r="R76" s="86">
        <f t="shared" si="7"/>
        <v>-74.000000000000185</v>
      </c>
      <c r="S76" s="32"/>
      <c r="T76" s="97">
        <f t="shared" si="8"/>
        <v>89.200000000000145</v>
      </c>
      <c r="U76" s="32"/>
      <c r="V76" s="109">
        <f t="shared" si="9"/>
        <v>111.62000000000063</v>
      </c>
      <c r="W76" s="32"/>
      <c r="X76" s="122">
        <f t="shared" si="10"/>
        <v>-424.76940000000275</v>
      </c>
      <c r="Y76" s="32"/>
      <c r="Z76" s="130">
        <f t="shared" si="11"/>
        <v>-19.998953346227992</v>
      </c>
      <c r="AA76" s="32"/>
      <c r="AB76" s="145" t="str">
        <f t="shared" si="12"/>
        <v/>
      </c>
    </row>
    <row r="77" spans="6:28" ht="10.199999999999999" customHeight="1" x14ac:dyDescent="0.2">
      <c r="N77" s="44">
        <v>53</v>
      </c>
      <c r="P77" s="42">
        <f t="shared" si="6"/>
        <v>-19.600000000000037</v>
      </c>
      <c r="R77" s="85">
        <f t="shared" si="7"/>
        <v>-73.000000000000185</v>
      </c>
      <c r="S77" s="32"/>
      <c r="T77" s="96">
        <f t="shared" si="8"/>
        <v>88.400000000000148</v>
      </c>
      <c r="U77" s="32"/>
      <c r="V77" s="108">
        <f t="shared" si="9"/>
        <v>108.2800000000006</v>
      </c>
      <c r="W77" s="32"/>
      <c r="X77" s="120">
        <f t="shared" si="10"/>
        <v>-409.87520000000268</v>
      </c>
      <c r="Y77" s="32"/>
      <c r="Z77" s="129">
        <f t="shared" si="11"/>
        <v>-19.998878224262697</v>
      </c>
      <c r="AA77" s="32"/>
      <c r="AB77" s="136" t="str">
        <f t="shared" si="12"/>
        <v/>
      </c>
    </row>
    <row r="78" spans="6:28" ht="10.199999999999999" customHeight="1" x14ac:dyDescent="0.2">
      <c r="N78" s="44">
        <v>54</v>
      </c>
      <c r="P78" s="43">
        <f t="shared" si="6"/>
        <v>-19.400000000000038</v>
      </c>
      <c r="R78" s="86">
        <f t="shared" si="7"/>
        <v>-72.000000000000185</v>
      </c>
      <c r="S78" s="32"/>
      <c r="T78" s="97">
        <f t="shared" si="8"/>
        <v>87.600000000000151</v>
      </c>
      <c r="U78" s="32"/>
      <c r="V78" s="109">
        <f t="shared" si="9"/>
        <v>104.98000000000059</v>
      </c>
      <c r="W78" s="32"/>
      <c r="X78" s="122">
        <f t="shared" si="10"/>
        <v>-395.31380000000269</v>
      </c>
      <c r="Y78" s="32"/>
      <c r="Z78" s="130">
        <f t="shared" si="11"/>
        <v>-19.998797710533843</v>
      </c>
      <c r="AA78" s="32"/>
      <c r="AB78" s="145" t="str">
        <f t="shared" si="12"/>
        <v/>
      </c>
    </row>
    <row r="79" spans="6:28" ht="10.199999999999999" customHeight="1" x14ac:dyDescent="0.2">
      <c r="N79" s="44">
        <v>55</v>
      </c>
      <c r="P79" s="42">
        <f t="shared" si="6"/>
        <v>-19.200000000000038</v>
      </c>
      <c r="R79" s="85">
        <f t="shared" si="7"/>
        <v>-71.000000000000199</v>
      </c>
      <c r="S79" s="32"/>
      <c r="T79" s="96">
        <f t="shared" si="8"/>
        <v>86.800000000000153</v>
      </c>
      <c r="U79" s="32"/>
      <c r="V79" s="108">
        <f t="shared" si="9"/>
        <v>101.72000000000062</v>
      </c>
      <c r="W79" s="32"/>
      <c r="X79" s="120">
        <f t="shared" si="10"/>
        <v>-381.08160000000265</v>
      </c>
      <c r="Y79" s="32"/>
      <c r="Z79" s="129">
        <f t="shared" si="11"/>
        <v>-19.998711418055887</v>
      </c>
      <c r="AA79" s="32"/>
      <c r="AB79" s="136" t="str">
        <f t="shared" si="12"/>
        <v/>
      </c>
    </row>
    <row r="80" spans="6:28" ht="10.199999999999999" customHeight="1" x14ac:dyDescent="0.2">
      <c r="N80" s="44">
        <v>56</v>
      </c>
      <c r="P80" s="43">
        <f t="shared" si="6"/>
        <v>-19.000000000000039</v>
      </c>
      <c r="R80" s="86">
        <f t="shared" si="7"/>
        <v>-70.000000000000199</v>
      </c>
      <c r="S80" s="32"/>
      <c r="T80" s="97">
        <f t="shared" si="8"/>
        <v>86.000000000000156</v>
      </c>
      <c r="U80" s="32"/>
      <c r="V80" s="109">
        <f t="shared" si="9"/>
        <v>98.500000000000625</v>
      </c>
      <c r="W80" s="32"/>
      <c r="X80" s="122">
        <f t="shared" si="10"/>
        <v>-367.17500000000268</v>
      </c>
      <c r="Y80" s="32"/>
      <c r="Z80" s="130">
        <f t="shared" si="11"/>
        <v>-19.998618932067995</v>
      </c>
      <c r="AA80" s="32"/>
      <c r="AB80" s="145" t="str">
        <f t="shared" si="12"/>
        <v/>
      </c>
    </row>
    <row r="81" spans="14:28" ht="10.199999999999999" customHeight="1" x14ac:dyDescent="0.2">
      <c r="N81" s="44">
        <v>57</v>
      </c>
      <c r="P81" s="42">
        <f t="shared" si="6"/>
        <v>-18.80000000000004</v>
      </c>
      <c r="R81" s="86">
        <f t="shared" si="7"/>
        <v>-69.000000000000199</v>
      </c>
      <c r="S81" s="32"/>
      <c r="T81" s="97">
        <f t="shared" si="8"/>
        <v>85.200000000000159</v>
      </c>
      <c r="U81" s="32"/>
      <c r="V81" s="109">
        <f t="shared" si="9"/>
        <v>95.320000000000618</v>
      </c>
      <c r="W81" s="32"/>
      <c r="X81" s="122">
        <f t="shared" si="10"/>
        <v>-353.59040000000266</v>
      </c>
      <c r="Y81" s="32"/>
      <c r="Z81" s="130">
        <f t="shared" si="11"/>
        <v>-19.998519808040516</v>
      </c>
      <c r="AA81" s="32"/>
      <c r="AB81" s="145" t="str">
        <f t="shared" si="12"/>
        <v/>
      </c>
    </row>
    <row r="82" spans="14:28" ht="10.199999999999999" customHeight="1" x14ac:dyDescent="0.2">
      <c r="N82" s="44">
        <v>58</v>
      </c>
      <c r="P82" s="43">
        <f t="shared" si="6"/>
        <v>-18.600000000000041</v>
      </c>
      <c r="R82" s="85">
        <f t="shared" si="7"/>
        <v>-68.000000000000199</v>
      </c>
      <c r="S82" s="32"/>
      <c r="T82" s="96">
        <f t="shared" si="8"/>
        <v>84.400000000000162</v>
      </c>
      <c r="U82" s="32"/>
      <c r="V82" s="108">
        <f t="shared" si="9"/>
        <v>92.180000000000632</v>
      </c>
      <c r="W82" s="32"/>
      <c r="X82" s="120">
        <f t="shared" si="10"/>
        <v>-340.32420000000269</v>
      </c>
      <c r="Y82" s="32"/>
      <c r="Z82" s="129">
        <f t="shared" si="11"/>
        <v>-19.998413569538368</v>
      </c>
      <c r="AA82" s="32"/>
      <c r="AB82" s="136" t="str">
        <f t="shared" si="12"/>
        <v/>
      </c>
    </row>
    <row r="83" spans="14:28" ht="10.199999999999999" customHeight="1" x14ac:dyDescent="0.2">
      <c r="N83" s="44">
        <v>59</v>
      </c>
      <c r="P83" s="42">
        <f t="shared" si="6"/>
        <v>-18.400000000000041</v>
      </c>
      <c r="R83" s="86">
        <f t="shared" si="7"/>
        <v>-67.000000000000199</v>
      </c>
      <c r="S83" s="32"/>
      <c r="T83" s="97">
        <f t="shared" si="8"/>
        <v>83.600000000000165</v>
      </c>
      <c r="U83" s="32"/>
      <c r="V83" s="109">
        <f t="shared" si="9"/>
        <v>89.080000000000638</v>
      </c>
      <c r="W83" s="32"/>
      <c r="X83" s="122">
        <f t="shared" si="10"/>
        <v>-327.37280000000271</v>
      </c>
      <c r="Y83" s="32"/>
      <c r="Z83" s="130">
        <f t="shared" si="11"/>
        <v>-19.998299705931061</v>
      </c>
      <c r="AA83" s="32"/>
      <c r="AB83" s="145" t="str">
        <f t="shared" si="12"/>
        <v/>
      </c>
    </row>
    <row r="84" spans="14:28" ht="10.199999999999999" customHeight="1" x14ac:dyDescent="0.2">
      <c r="N84" s="44">
        <v>60</v>
      </c>
      <c r="P84" s="43">
        <f t="shared" si="6"/>
        <v>-18.200000000000042</v>
      </c>
      <c r="R84" s="85">
        <f t="shared" si="7"/>
        <v>-66.000000000000213</v>
      </c>
      <c r="S84" s="32"/>
      <c r="T84" s="96">
        <f t="shared" si="8"/>
        <v>82.800000000000168</v>
      </c>
      <c r="U84" s="32"/>
      <c r="V84" s="108">
        <f t="shared" si="9"/>
        <v>86.02000000000065</v>
      </c>
      <c r="W84" s="32"/>
      <c r="X84" s="120">
        <f t="shared" si="10"/>
        <v>-314.73260000000261</v>
      </c>
      <c r="Y84" s="32"/>
      <c r="Z84" s="129">
        <f t="shared" si="11"/>
        <v>-19.998177669938404</v>
      </c>
      <c r="AA84" s="32"/>
      <c r="AB84" s="136" t="str">
        <f t="shared" si="12"/>
        <v/>
      </c>
    </row>
    <row r="85" spans="14:28" ht="10.199999999999999" customHeight="1" x14ac:dyDescent="0.2">
      <c r="N85" s="44">
        <v>61</v>
      </c>
      <c r="P85" s="42">
        <f t="shared" si="6"/>
        <v>-18.000000000000043</v>
      </c>
      <c r="R85" s="86">
        <f t="shared" si="7"/>
        <v>-65.000000000000213</v>
      </c>
      <c r="S85" s="32"/>
      <c r="T85" s="97">
        <f t="shared" si="8"/>
        <v>82.000000000000171</v>
      </c>
      <c r="U85" s="32"/>
      <c r="V85" s="109">
        <f t="shared" si="9"/>
        <v>83.000000000000639</v>
      </c>
      <c r="W85" s="32"/>
      <c r="X85" s="122">
        <f t="shared" si="10"/>
        <v>-302.40000000000259</v>
      </c>
      <c r="Y85" s="32"/>
      <c r="Z85" s="130">
        <f t="shared" si="11"/>
        <v>-19.998046875</v>
      </c>
      <c r="AA85" s="32"/>
      <c r="AB85" s="145" t="str">
        <f t="shared" si="12"/>
        <v/>
      </c>
    </row>
    <row r="86" spans="14:28" ht="10.199999999999999" customHeight="1" x14ac:dyDescent="0.2">
      <c r="N86" s="44">
        <v>62</v>
      </c>
      <c r="P86" s="43">
        <f t="shared" si="6"/>
        <v>-17.800000000000043</v>
      </c>
      <c r="R86" s="85">
        <f t="shared" si="7"/>
        <v>-64.000000000000213</v>
      </c>
      <c r="S86" s="32"/>
      <c r="T86" s="96">
        <f t="shared" si="8"/>
        <v>81.200000000000173</v>
      </c>
      <c r="U86" s="32"/>
      <c r="V86" s="108">
        <f t="shared" si="9"/>
        <v>80.02000000000065</v>
      </c>
      <c r="W86" s="32"/>
      <c r="X86" s="120">
        <f t="shared" si="10"/>
        <v>-290.37140000000255</v>
      </c>
      <c r="Y86" s="32"/>
      <c r="Z86" s="129">
        <f t="shared" si="11"/>
        <v>-19.997906692455985</v>
      </c>
      <c r="AA86" s="32"/>
      <c r="AB86" s="136" t="str">
        <f t="shared" si="12"/>
        <v/>
      </c>
    </row>
    <row r="87" spans="14:28" ht="10.199999999999999" customHeight="1" x14ac:dyDescent="0.2">
      <c r="N87" s="44">
        <v>63</v>
      </c>
      <c r="P87" s="42">
        <f t="shared" si="6"/>
        <v>-17.600000000000044</v>
      </c>
      <c r="R87" s="86">
        <f t="shared" si="7"/>
        <v>-63.000000000000227</v>
      </c>
      <c r="S87" s="32"/>
      <c r="T87" s="97">
        <f t="shared" si="8"/>
        <v>80.400000000000176</v>
      </c>
      <c r="U87" s="32"/>
      <c r="V87" s="109">
        <f t="shared" si="9"/>
        <v>77.080000000000638</v>
      </c>
      <c r="W87" s="32"/>
      <c r="X87" s="122">
        <f t="shared" si="10"/>
        <v>-278.64320000000254</v>
      </c>
      <c r="Y87" s="32"/>
      <c r="Z87" s="130">
        <f t="shared" si="11"/>
        <v>-19.997756448525397</v>
      </c>
      <c r="AA87" s="32"/>
      <c r="AB87" s="145" t="str">
        <f t="shared" si="12"/>
        <v/>
      </c>
    </row>
    <row r="88" spans="14:28" ht="10.199999999999999" customHeight="1" x14ac:dyDescent="0.2">
      <c r="N88" s="44">
        <v>64</v>
      </c>
      <c r="P88" s="43">
        <f t="shared" si="6"/>
        <v>-17.400000000000045</v>
      </c>
      <c r="R88" s="86">
        <f t="shared" si="7"/>
        <v>-62.000000000000227</v>
      </c>
      <c r="S88" s="32"/>
      <c r="T88" s="97">
        <f t="shared" si="8"/>
        <v>79.600000000000179</v>
      </c>
      <c r="U88" s="32"/>
      <c r="V88" s="109">
        <f t="shared" si="9"/>
        <v>74.180000000000661</v>
      </c>
      <c r="W88" s="32"/>
      <c r="X88" s="122">
        <f t="shared" si="10"/>
        <v>-267.21180000000254</v>
      </c>
      <c r="Y88" s="32"/>
      <c r="Z88" s="130">
        <f t="shared" si="11"/>
        <v>-19.997595421067686</v>
      </c>
      <c r="AA88" s="32"/>
      <c r="AB88" s="145" t="str">
        <f t="shared" si="12"/>
        <v/>
      </c>
    </row>
    <row r="89" spans="14:28" ht="10.199999999999999" customHeight="1" x14ac:dyDescent="0.2">
      <c r="N89" s="44">
        <v>65</v>
      </c>
      <c r="P89" s="42">
        <f t="shared" si="6"/>
        <v>-17.200000000000045</v>
      </c>
      <c r="R89" s="85">
        <f t="shared" si="7"/>
        <v>-61.000000000000227</v>
      </c>
      <c r="S89" s="32"/>
      <c r="T89" s="96">
        <f t="shared" si="8"/>
        <v>78.800000000000182</v>
      </c>
      <c r="U89" s="32"/>
      <c r="V89" s="108">
        <f t="shared" si="9"/>
        <v>71.320000000000647</v>
      </c>
      <c r="W89" s="32"/>
      <c r="X89" s="120">
        <f t="shared" si="10"/>
        <v>-256.0736000000025</v>
      </c>
      <c r="Y89" s="32"/>
      <c r="Z89" s="129">
        <f t="shared" si="11"/>
        <v>-19.99742283611177</v>
      </c>
      <c r="AA89" s="32"/>
      <c r="AB89" s="136" t="str">
        <f t="shared" si="12"/>
        <v/>
      </c>
    </row>
    <row r="90" spans="14:28" ht="10.199999999999999" customHeight="1" x14ac:dyDescent="0.2">
      <c r="N90" s="44">
        <v>66</v>
      </c>
      <c r="P90" s="43">
        <f t="shared" si="6"/>
        <v>-17.000000000000046</v>
      </c>
      <c r="R90" s="86">
        <f t="shared" si="7"/>
        <v>-60.000000000000227</v>
      </c>
      <c r="S90" s="32"/>
      <c r="T90" s="97">
        <f t="shared" si="8"/>
        <v>78.000000000000185</v>
      </c>
      <c r="U90" s="32"/>
      <c r="V90" s="109">
        <f t="shared" si="9"/>
        <v>68.500000000000654</v>
      </c>
      <c r="W90" s="32"/>
      <c r="X90" s="122">
        <f t="shared" si="10"/>
        <v>-245.22500000000244</v>
      </c>
      <c r="Y90" s="32"/>
      <c r="Z90" s="130">
        <f t="shared" si="11"/>
        <v>-19.99723786413599</v>
      </c>
      <c r="AA90" s="32"/>
      <c r="AB90" s="145" t="str">
        <f t="shared" si="12"/>
        <v/>
      </c>
    </row>
    <row r="91" spans="14:28" ht="10.199999999999999" customHeight="1" x14ac:dyDescent="0.2">
      <c r="N91" s="44">
        <v>67</v>
      </c>
      <c r="P91" s="42">
        <f t="shared" ref="P91:P125" si="13">P90+$I$21</f>
        <v>-16.800000000000047</v>
      </c>
      <c r="R91" s="85">
        <f t="shared" si="7"/>
        <v>-59.000000000000227</v>
      </c>
      <c r="S91" s="32"/>
      <c r="T91" s="96">
        <f t="shared" si="8"/>
        <v>77.200000000000188</v>
      </c>
      <c r="U91" s="32"/>
      <c r="V91" s="108">
        <f t="shared" si="9"/>
        <v>65.720000000000653</v>
      </c>
      <c r="W91" s="32"/>
      <c r="X91" s="120">
        <f t="shared" si="10"/>
        <v>-234.66240000000249</v>
      </c>
      <c r="Y91" s="32"/>
      <c r="Z91" s="129">
        <f t="shared" si="11"/>
        <v>-19.997039616081036</v>
      </c>
      <c r="AA91" s="32"/>
      <c r="AB91" s="136" t="str">
        <f t="shared" si="12"/>
        <v/>
      </c>
    </row>
    <row r="92" spans="14:28" ht="10.199999999999999" customHeight="1" x14ac:dyDescent="0.2">
      <c r="N92" s="44">
        <v>68</v>
      </c>
      <c r="P92" s="43">
        <f t="shared" si="13"/>
        <v>-16.600000000000048</v>
      </c>
      <c r="R92" s="86">
        <f t="shared" si="7"/>
        <v>-58.000000000000242</v>
      </c>
      <c r="S92" s="32"/>
      <c r="T92" s="97">
        <f t="shared" si="8"/>
        <v>76.40000000000019</v>
      </c>
      <c r="U92" s="32"/>
      <c r="V92" s="109">
        <f t="shared" si="9"/>
        <v>62.980000000000658</v>
      </c>
      <c r="W92" s="32"/>
      <c r="X92" s="122">
        <f t="shared" si="10"/>
        <v>-224.38220000000246</v>
      </c>
      <c r="Y92" s="32"/>
      <c r="Z92" s="130">
        <f t="shared" si="11"/>
        <v>-19.996827139076732</v>
      </c>
      <c r="AA92" s="32"/>
      <c r="AB92" s="145" t="str">
        <f t="shared" si="12"/>
        <v/>
      </c>
    </row>
    <row r="93" spans="14:28" ht="10.199999999999999" customHeight="1" x14ac:dyDescent="0.2">
      <c r="N93" s="44">
        <v>69</v>
      </c>
      <c r="P93" s="42">
        <f t="shared" si="13"/>
        <v>-16.400000000000048</v>
      </c>
      <c r="R93" s="85">
        <f t="shared" si="7"/>
        <v>-57.000000000000242</v>
      </c>
      <c r="S93" s="32"/>
      <c r="T93" s="96">
        <f t="shared" si="8"/>
        <v>75.600000000000193</v>
      </c>
      <c r="U93" s="32"/>
      <c r="V93" s="108">
        <f t="shared" si="9"/>
        <v>60.280000000000641</v>
      </c>
      <c r="W93" s="32"/>
      <c r="X93" s="120">
        <f t="shared" si="10"/>
        <v>-214.3808000000023</v>
      </c>
      <c r="Y93" s="32"/>
      <c r="Z93" s="129">
        <f t="shared" si="11"/>
        <v>-19.996599411862125</v>
      </c>
      <c r="AA93" s="32"/>
      <c r="AB93" s="136" t="str">
        <f t="shared" si="12"/>
        <v/>
      </c>
    </row>
    <row r="94" spans="14:28" ht="10.199999999999999" customHeight="1" x14ac:dyDescent="0.2">
      <c r="N94" s="44">
        <v>70</v>
      </c>
      <c r="P94" s="43">
        <f t="shared" si="13"/>
        <v>-16.200000000000049</v>
      </c>
      <c r="R94" s="86">
        <f t="shared" si="7"/>
        <v>-56.000000000000242</v>
      </c>
      <c r="S94" s="32"/>
      <c r="T94" s="97">
        <f t="shared" si="8"/>
        <v>74.800000000000196</v>
      </c>
      <c r="U94" s="32"/>
      <c r="V94" s="109">
        <f t="shared" si="9"/>
        <v>57.620000000000644</v>
      </c>
      <c r="W94" s="32"/>
      <c r="X94" s="122">
        <f t="shared" si="10"/>
        <v>-204.65460000000235</v>
      </c>
      <c r="Y94" s="32"/>
      <c r="Z94" s="130">
        <f t="shared" si="11"/>
        <v>-19.996355339876811</v>
      </c>
      <c r="AA94" s="32"/>
      <c r="AB94" s="145" t="str">
        <f t="shared" si="12"/>
        <v/>
      </c>
    </row>
    <row r="95" spans="14:28" ht="10.199999999999999" customHeight="1" x14ac:dyDescent="0.2">
      <c r="N95" s="44">
        <v>71</v>
      </c>
      <c r="P95" s="42">
        <f t="shared" si="13"/>
        <v>-16.00000000000005</v>
      </c>
      <c r="R95" s="86">
        <f t="shared" si="7"/>
        <v>-55.000000000000256</v>
      </c>
      <c r="S95" s="32"/>
      <c r="T95" s="97">
        <f t="shared" si="8"/>
        <v>74.000000000000199</v>
      </c>
      <c r="U95" s="32"/>
      <c r="V95" s="109">
        <f t="shared" si="9"/>
        <v>55.000000000000654</v>
      </c>
      <c r="W95" s="32"/>
      <c r="X95" s="122">
        <f t="shared" si="10"/>
        <v>-195.20000000000229</v>
      </c>
      <c r="Y95" s="32"/>
      <c r="Z95" s="130">
        <f t="shared" si="11"/>
        <v>-19.99609375</v>
      </c>
      <c r="AA95" s="32"/>
      <c r="AB95" s="145" t="str">
        <f t="shared" si="12"/>
        <v/>
      </c>
    </row>
    <row r="96" spans="14:28" ht="10.199999999999999" customHeight="1" x14ac:dyDescent="0.2">
      <c r="N96" s="44">
        <v>72</v>
      </c>
      <c r="P96" s="43">
        <f t="shared" si="13"/>
        <v>-15.80000000000005</v>
      </c>
      <c r="R96" s="85">
        <f t="shared" si="7"/>
        <v>-54.000000000000256</v>
      </c>
      <c r="S96" s="32"/>
      <c r="T96" s="96">
        <f t="shared" si="8"/>
        <v>73.200000000000202</v>
      </c>
      <c r="U96" s="32"/>
      <c r="V96" s="108">
        <f t="shared" si="9"/>
        <v>52.420000000000655</v>
      </c>
      <c r="W96" s="32"/>
      <c r="X96" s="120">
        <f t="shared" si="10"/>
        <v>-186.01340000000229</v>
      </c>
      <c r="Y96" s="32"/>
      <c r="Z96" s="129">
        <f t="shared" si="11"/>
        <v>-19.995813384911969</v>
      </c>
      <c r="AA96" s="32"/>
      <c r="AB96" s="136" t="str">
        <f t="shared" si="12"/>
        <v/>
      </c>
    </row>
    <row r="97" spans="14:28" ht="10.199999999999999" customHeight="1" x14ac:dyDescent="0.2">
      <c r="N97" s="44">
        <v>73</v>
      </c>
      <c r="P97" s="42">
        <f t="shared" si="13"/>
        <v>-15.600000000000051</v>
      </c>
      <c r="R97" s="86">
        <f t="shared" si="7"/>
        <v>-53.000000000000256</v>
      </c>
      <c r="S97" s="32"/>
      <c r="T97" s="97">
        <f t="shared" si="8"/>
        <v>72.400000000000205</v>
      </c>
      <c r="U97" s="32"/>
      <c r="V97" s="109">
        <f t="shared" si="9"/>
        <v>49.880000000000649</v>
      </c>
      <c r="W97" s="32"/>
      <c r="X97" s="122">
        <f t="shared" si="10"/>
        <v>-177.09120000000223</v>
      </c>
      <c r="Y97" s="32"/>
      <c r="Z97" s="130">
        <f t="shared" si="11"/>
        <v>-19.995512897050794</v>
      </c>
      <c r="AA97" s="32"/>
      <c r="AB97" s="145" t="str">
        <f t="shared" si="12"/>
        <v/>
      </c>
    </row>
    <row r="98" spans="14:28" ht="10.199999999999999" customHeight="1" x14ac:dyDescent="0.2">
      <c r="N98" s="44">
        <v>74</v>
      </c>
      <c r="P98" s="43">
        <f t="shared" si="13"/>
        <v>-15.400000000000052</v>
      </c>
      <c r="R98" s="85">
        <f t="shared" si="7"/>
        <v>-52.000000000000256</v>
      </c>
      <c r="S98" s="32"/>
      <c r="T98" s="96">
        <f t="shared" si="8"/>
        <v>71.600000000000207</v>
      </c>
      <c r="U98" s="32"/>
      <c r="V98" s="108">
        <f t="shared" si="9"/>
        <v>47.380000000000635</v>
      </c>
      <c r="W98" s="32"/>
      <c r="X98" s="120">
        <f t="shared" si="10"/>
        <v>-168.42980000000219</v>
      </c>
      <c r="Y98" s="32"/>
      <c r="Z98" s="129">
        <f t="shared" si="11"/>
        <v>-19.995190842135372</v>
      </c>
      <c r="AA98" s="32"/>
      <c r="AB98" s="136" t="str">
        <f t="shared" si="12"/>
        <v/>
      </c>
    </row>
    <row r="99" spans="14:28" ht="10.199999999999999" customHeight="1" x14ac:dyDescent="0.2">
      <c r="N99" s="44">
        <v>75</v>
      </c>
      <c r="P99" s="42">
        <f t="shared" si="13"/>
        <v>-15.200000000000053</v>
      </c>
      <c r="R99" s="86">
        <f t="shared" si="7"/>
        <v>-51.000000000000256</v>
      </c>
      <c r="S99" s="32"/>
      <c r="T99" s="97">
        <f t="shared" si="8"/>
        <v>70.80000000000021</v>
      </c>
      <c r="U99" s="32"/>
      <c r="V99" s="109">
        <f t="shared" si="9"/>
        <v>44.920000000000641</v>
      </c>
      <c r="W99" s="32"/>
      <c r="X99" s="122">
        <f t="shared" si="10"/>
        <v>-160.02560000000219</v>
      </c>
      <c r="Y99" s="32"/>
      <c r="Z99" s="130">
        <f t="shared" si="11"/>
        <v>-19.994845672223544</v>
      </c>
      <c r="AA99" s="32"/>
      <c r="AB99" s="145" t="str">
        <f t="shared" si="12"/>
        <v/>
      </c>
    </row>
    <row r="100" spans="14:28" ht="10.199999999999999" customHeight="1" x14ac:dyDescent="0.2">
      <c r="N100" s="44">
        <v>76</v>
      </c>
      <c r="P100" s="43">
        <f t="shared" si="13"/>
        <v>-15.000000000000053</v>
      </c>
      <c r="R100" s="85">
        <f t="shared" si="7"/>
        <v>-50.00000000000027</v>
      </c>
      <c r="S100" s="32"/>
      <c r="T100" s="96">
        <f t="shared" si="8"/>
        <v>70.000000000000213</v>
      </c>
      <c r="U100" s="32"/>
      <c r="V100" s="108">
        <f t="shared" si="9"/>
        <v>42.500000000000639</v>
      </c>
      <c r="W100" s="32"/>
      <c r="X100" s="120">
        <f t="shared" si="10"/>
        <v>-151.8750000000021</v>
      </c>
      <c r="Y100" s="32"/>
      <c r="Z100" s="129">
        <f t="shared" si="11"/>
        <v>-19.994475728271979</v>
      </c>
      <c r="AA100" s="32"/>
      <c r="AB100" s="136" t="str">
        <f t="shared" si="12"/>
        <v/>
      </c>
    </row>
    <row r="101" spans="14:28" ht="10.199999999999999" customHeight="1" x14ac:dyDescent="0.2">
      <c r="N101" s="44">
        <v>77</v>
      </c>
      <c r="P101" s="42">
        <f t="shared" si="13"/>
        <v>-14.800000000000054</v>
      </c>
      <c r="R101" s="86">
        <f t="shared" si="7"/>
        <v>-49.00000000000027</v>
      </c>
      <c r="S101" s="32"/>
      <c r="T101" s="97">
        <f t="shared" si="8"/>
        <v>69.200000000000216</v>
      </c>
      <c r="U101" s="32"/>
      <c r="V101" s="109">
        <f t="shared" si="9"/>
        <v>40.120000000000644</v>
      </c>
      <c r="W101" s="32"/>
      <c r="X101" s="122">
        <f t="shared" si="10"/>
        <v>-143.97440000000211</v>
      </c>
      <c r="Y101" s="32"/>
      <c r="Z101" s="130">
        <f t="shared" si="11"/>
        <v>-19.994079232162068</v>
      </c>
      <c r="AA101" s="32"/>
      <c r="AB101" s="145" t="str">
        <f t="shared" si="12"/>
        <v/>
      </c>
    </row>
    <row r="102" spans="14:28" ht="10.199999999999999" customHeight="1" x14ac:dyDescent="0.2">
      <c r="N102" s="44">
        <v>78</v>
      </c>
      <c r="P102" s="43">
        <f t="shared" si="13"/>
        <v>-14.600000000000055</v>
      </c>
      <c r="R102" s="86">
        <f t="shared" si="7"/>
        <v>-48.00000000000027</v>
      </c>
      <c r="S102" s="32"/>
      <c r="T102" s="97">
        <f t="shared" si="8"/>
        <v>68.400000000000219</v>
      </c>
      <c r="U102" s="32"/>
      <c r="V102" s="109">
        <f t="shared" si="9"/>
        <v>37.780000000000626</v>
      </c>
      <c r="W102" s="32"/>
      <c r="X102" s="122">
        <f t="shared" si="10"/>
        <v>-136.32020000000205</v>
      </c>
      <c r="Y102" s="32"/>
      <c r="Z102" s="130">
        <f t="shared" si="11"/>
        <v>-19.993654278153468</v>
      </c>
      <c r="AA102" s="32"/>
      <c r="AB102" s="145" t="str">
        <f t="shared" si="12"/>
        <v/>
      </c>
    </row>
    <row r="103" spans="14:28" ht="10.199999999999999" customHeight="1" x14ac:dyDescent="0.2">
      <c r="N103" s="44">
        <v>79</v>
      </c>
      <c r="P103" s="42">
        <f t="shared" si="13"/>
        <v>-14.400000000000055</v>
      </c>
      <c r="R103" s="85">
        <f t="shared" si="7"/>
        <v>-47.000000000000284</v>
      </c>
      <c r="S103" s="32"/>
      <c r="T103" s="96">
        <f t="shared" si="8"/>
        <v>67.600000000000222</v>
      </c>
      <c r="U103" s="32"/>
      <c r="V103" s="108">
        <f t="shared" si="9"/>
        <v>35.480000000000636</v>
      </c>
      <c r="W103" s="32"/>
      <c r="X103" s="120">
        <f t="shared" si="10"/>
        <v>-128.90880000000203</v>
      </c>
      <c r="Y103" s="32"/>
      <c r="Z103" s="129">
        <f t="shared" si="11"/>
        <v>-19.993198823724249</v>
      </c>
      <c r="AA103" s="32"/>
      <c r="AB103" s="136" t="str">
        <f t="shared" si="12"/>
        <v/>
      </c>
    </row>
    <row r="104" spans="14:28" ht="10.199999999999999" customHeight="1" x14ac:dyDescent="0.2">
      <c r="N104" s="44">
        <v>80</v>
      </c>
      <c r="P104" s="43">
        <f t="shared" si="13"/>
        <v>-14.200000000000056</v>
      </c>
      <c r="R104" s="86">
        <f t="shared" si="7"/>
        <v>-46.000000000000284</v>
      </c>
      <c r="S104" s="32"/>
      <c r="T104" s="97">
        <f t="shared" si="8"/>
        <v>66.800000000000225</v>
      </c>
      <c r="U104" s="32"/>
      <c r="V104" s="109">
        <f t="shared" si="9"/>
        <v>33.220000000000638</v>
      </c>
      <c r="W104" s="32"/>
      <c r="X104" s="122">
        <f t="shared" si="10"/>
        <v>-121.736600000002</v>
      </c>
      <c r="Y104" s="32"/>
      <c r="Z104" s="130">
        <f t="shared" si="11"/>
        <v>-19.992710679753618</v>
      </c>
      <c r="AA104" s="32"/>
      <c r="AB104" s="145" t="str">
        <f t="shared" si="12"/>
        <v/>
      </c>
    </row>
    <row r="105" spans="14:28" ht="10.199999999999999" customHeight="1" x14ac:dyDescent="0.2">
      <c r="N105" s="44">
        <v>81</v>
      </c>
      <c r="P105" s="42">
        <f t="shared" si="13"/>
        <v>-14.000000000000057</v>
      </c>
      <c r="R105" s="85">
        <f t="shared" si="7"/>
        <v>-45.000000000000284</v>
      </c>
      <c r="S105" s="32"/>
      <c r="T105" s="96">
        <f t="shared" si="8"/>
        <v>66.000000000000227</v>
      </c>
      <c r="U105" s="32"/>
      <c r="V105" s="108">
        <f t="shared" si="9"/>
        <v>31.000000000000625</v>
      </c>
      <c r="W105" s="32"/>
      <c r="X105" s="120">
        <f t="shared" si="10"/>
        <v>-114.80000000000194</v>
      </c>
      <c r="Y105" s="32"/>
      <c r="Z105" s="129">
        <f t="shared" si="11"/>
        <v>-19.9921875</v>
      </c>
      <c r="AA105" s="32"/>
      <c r="AB105" s="136" t="str">
        <f t="shared" si="12"/>
        <v/>
      </c>
    </row>
    <row r="106" spans="14:28" ht="10.199999999999999" customHeight="1" x14ac:dyDescent="0.2">
      <c r="N106" s="44">
        <v>82</v>
      </c>
      <c r="P106" s="43">
        <f t="shared" si="13"/>
        <v>-13.800000000000058</v>
      </c>
      <c r="R106" s="86">
        <f t="shared" si="7"/>
        <v>-44.000000000000284</v>
      </c>
      <c r="S106" s="32"/>
      <c r="T106" s="97">
        <f t="shared" si="8"/>
        <v>65.20000000000023</v>
      </c>
      <c r="U106" s="32"/>
      <c r="V106" s="109">
        <f t="shared" si="9"/>
        <v>28.820000000000618</v>
      </c>
      <c r="W106" s="32"/>
      <c r="X106" s="122">
        <f t="shared" si="10"/>
        <v>-108.09540000000189</v>
      </c>
      <c r="Y106" s="32"/>
      <c r="Z106" s="130">
        <f t="shared" si="11"/>
        <v>-19.991626769823934</v>
      </c>
      <c r="AA106" s="32"/>
      <c r="AB106" s="145" t="str">
        <f t="shared" si="12"/>
        <v/>
      </c>
    </row>
    <row r="107" spans="14:28" ht="10.199999999999999" customHeight="1" x14ac:dyDescent="0.2">
      <c r="N107" s="44">
        <v>83</v>
      </c>
      <c r="P107" s="42">
        <f t="shared" si="13"/>
        <v>-13.600000000000058</v>
      </c>
      <c r="R107" s="85">
        <f t="shared" si="7"/>
        <v>-43.000000000000284</v>
      </c>
      <c r="S107" s="32"/>
      <c r="T107" s="96">
        <f t="shared" si="8"/>
        <v>64.400000000000233</v>
      </c>
      <c r="U107" s="32"/>
      <c r="V107" s="108">
        <f t="shared" si="9"/>
        <v>26.680000000000611</v>
      </c>
      <c r="W107" s="32"/>
      <c r="X107" s="120">
        <f t="shared" si="10"/>
        <v>-101.6192000000018</v>
      </c>
      <c r="Y107" s="32"/>
      <c r="Z107" s="129">
        <f t="shared" si="11"/>
        <v>-19.991025794101585</v>
      </c>
      <c r="AA107" s="32"/>
      <c r="AB107" s="136" t="str">
        <f t="shared" si="12"/>
        <v/>
      </c>
    </row>
    <row r="108" spans="14:28" ht="10.199999999999999" customHeight="1" x14ac:dyDescent="0.2">
      <c r="N108" s="44">
        <v>84</v>
      </c>
      <c r="P108" s="43">
        <f t="shared" si="13"/>
        <v>-13.400000000000059</v>
      </c>
      <c r="R108" s="86">
        <f t="shared" si="7"/>
        <v>-42.000000000000298</v>
      </c>
      <c r="S108" s="32"/>
      <c r="T108" s="97">
        <f t="shared" si="8"/>
        <v>63.600000000000236</v>
      </c>
      <c r="U108" s="32"/>
      <c r="V108" s="109">
        <f t="shared" si="9"/>
        <v>24.580000000000624</v>
      </c>
      <c r="W108" s="32"/>
      <c r="X108" s="122">
        <f t="shared" si="10"/>
        <v>-95.36780000000185</v>
      </c>
      <c r="Y108" s="32"/>
      <c r="Z108" s="130">
        <f t="shared" si="11"/>
        <v>-19.990381684270744</v>
      </c>
      <c r="AA108" s="32"/>
      <c r="AB108" s="145" t="str">
        <f t="shared" si="12"/>
        <v/>
      </c>
    </row>
    <row r="109" spans="14:28" ht="10.199999999999999" customHeight="1" x14ac:dyDescent="0.2">
      <c r="N109" s="44">
        <v>85</v>
      </c>
      <c r="P109" s="42">
        <f t="shared" si="13"/>
        <v>-13.20000000000006</v>
      </c>
      <c r="R109" s="86">
        <f t="shared" si="7"/>
        <v>-41.000000000000298</v>
      </c>
      <c r="S109" s="32"/>
      <c r="T109" s="97">
        <f t="shared" si="8"/>
        <v>62.800000000000239</v>
      </c>
      <c r="U109" s="32"/>
      <c r="V109" s="109">
        <f t="shared" si="9"/>
        <v>22.520000000000607</v>
      </c>
      <c r="W109" s="32"/>
      <c r="X109" s="122">
        <f t="shared" si="10"/>
        <v>-89.337600000001757</v>
      </c>
      <c r="Y109" s="32"/>
      <c r="Z109" s="130">
        <f t="shared" si="11"/>
        <v>-19.989691344447088</v>
      </c>
      <c r="AA109" s="32"/>
      <c r="AB109" s="145" t="str">
        <f t="shared" si="12"/>
        <v/>
      </c>
    </row>
    <row r="110" spans="14:28" ht="10.199999999999999" customHeight="1" x14ac:dyDescent="0.2">
      <c r="N110" s="44">
        <v>86</v>
      </c>
      <c r="P110" s="43">
        <f t="shared" si="13"/>
        <v>-13.00000000000006</v>
      </c>
      <c r="R110" s="85">
        <f t="shared" si="7"/>
        <v>-40.000000000000298</v>
      </c>
      <c r="S110" s="32"/>
      <c r="T110" s="96">
        <f t="shared" si="8"/>
        <v>62.000000000000242</v>
      </c>
      <c r="U110" s="32"/>
      <c r="V110" s="108">
        <f t="shared" si="9"/>
        <v>20.500000000000597</v>
      </c>
      <c r="W110" s="32"/>
      <c r="X110" s="120">
        <f t="shared" si="10"/>
        <v>-83.525000000001697</v>
      </c>
      <c r="Y110" s="32"/>
      <c r="Z110" s="129">
        <f t="shared" si="11"/>
        <v>-19.988951456543962</v>
      </c>
      <c r="AA110" s="32"/>
      <c r="AB110" s="136" t="str">
        <f t="shared" si="12"/>
        <v/>
      </c>
    </row>
    <row r="111" spans="14:28" ht="10.199999999999999" customHeight="1" x14ac:dyDescent="0.2">
      <c r="N111" s="44">
        <v>87</v>
      </c>
      <c r="P111" s="42">
        <f t="shared" si="13"/>
        <v>-12.800000000000061</v>
      </c>
      <c r="R111" s="86">
        <f t="shared" si="7"/>
        <v>-39.000000000000313</v>
      </c>
      <c r="S111" s="32"/>
      <c r="T111" s="97">
        <f t="shared" si="8"/>
        <v>61.200000000000244</v>
      </c>
      <c r="U111" s="32"/>
      <c r="V111" s="109">
        <f t="shared" si="9"/>
        <v>18.5200000000006</v>
      </c>
      <c r="W111" s="32"/>
      <c r="X111" s="122">
        <f t="shared" si="10"/>
        <v>-77.926400000001678</v>
      </c>
      <c r="Y111" s="32"/>
      <c r="Z111" s="130">
        <f t="shared" si="11"/>
        <v>-19.988158464324137</v>
      </c>
      <c r="AA111" s="32"/>
      <c r="AB111" s="145" t="str">
        <f t="shared" si="12"/>
        <v/>
      </c>
    </row>
    <row r="112" spans="14:28" ht="10.199999999999999" customHeight="1" x14ac:dyDescent="0.2">
      <c r="N112" s="44">
        <v>88</v>
      </c>
      <c r="P112" s="43">
        <f t="shared" si="13"/>
        <v>-12.600000000000062</v>
      </c>
      <c r="R112" s="85">
        <f t="shared" si="7"/>
        <v>-38.000000000000313</v>
      </c>
      <c r="S112" s="32"/>
      <c r="T112" s="96">
        <f t="shared" si="8"/>
        <v>60.400000000000247</v>
      </c>
      <c r="U112" s="32"/>
      <c r="V112" s="108">
        <f t="shared" si="9"/>
        <v>16.580000000000595</v>
      </c>
      <c r="W112" s="32"/>
      <c r="X112" s="120">
        <f t="shared" si="10"/>
        <v>-72.538200000001609</v>
      </c>
      <c r="Y112" s="32"/>
      <c r="Z112" s="129">
        <f t="shared" si="11"/>
        <v>-19.987308556306935</v>
      </c>
      <c r="AA112" s="32"/>
      <c r="AB112" s="136" t="str">
        <f t="shared" si="12"/>
        <v/>
      </c>
    </row>
    <row r="113" spans="14:28" ht="10.199999999999999" customHeight="1" x14ac:dyDescent="0.2">
      <c r="N113" s="44">
        <v>89</v>
      </c>
      <c r="P113" s="42">
        <f t="shared" si="13"/>
        <v>-12.400000000000063</v>
      </c>
      <c r="R113" s="86">
        <f t="shared" si="7"/>
        <v>-37.000000000000313</v>
      </c>
      <c r="S113" s="32"/>
      <c r="T113" s="97">
        <f t="shared" si="8"/>
        <v>59.60000000000025</v>
      </c>
      <c r="U113" s="32"/>
      <c r="V113" s="109">
        <f t="shared" si="9"/>
        <v>14.680000000000589</v>
      </c>
      <c r="W113" s="32"/>
      <c r="X113" s="122">
        <f t="shared" si="10"/>
        <v>-67.356800000001584</v>
      </c>
      <c r="Y113" s="32"/>
      <c r="Z113" s="130">
        <f t="shared" si="11"/>
        <v>-19.986397647448499</v>
      </c>
      <c r="AA113" s="32"/>
      <c r="AB113" s="145" t="str">
        <f t="shared" si="12"/>
        <v/>
      </c>
    </row>
    <row r="114" spans="14:28" ht="10.199999999999999" customHeight="1" x14ac:dyDescent="0.2">
      <c r="N114" s="44">
        <v>90</v>
      </c>
      <c r="P114" s="43">
        <f t="shared" si="13"/>
        <v>-12.200000000000063</v>
      </c>
      <c r="R114" s="85">
        <f t="shared" si="7"/>
        <v>-36.000000000000313</v>
      </c>
      <c r="S114" s="32"/>
      <c r="T114" s="96">
        <f t="shared" si="8"/>
        <v>58.800000000000253</v>
      </c>
      <c r="U114" s="32"/>
      <c r="V114" s="108">
        <f t="shared" si="9"/>
        <v>12.820000000000576</v>
      </c>
      <c r="W114" s="32"/>
      <c r="X114" s="120">
        <f t="shared" si="10"/>
        <v>-62.378600000001541</v>
      </c>
      <c r="Y114" s="32"/>
      <c r="Z114" s="129">
        <f t="shared" si="11"/>
        <v>-19.985421359507239</v>
      </c>
      <c r="AA114" s="32"/>
      <c r="AB114" s="136" t="str">
        <f t="shared" si="12"/>
        <v/>
      </c>
    </row>
    <row r="115" spans="14:28" ht="10.199999999999999" customHeight="1" x14ac:dyDescent="0.2">
      <c r="N115" s="44">
        <v>91</v>
      </c>
      <c r="P115" s="42">
        <f t="shared" si="13"/>
        <v>-12.000000000000064</v>
      </c>
      <c r="R115" s="86">
        <f t="shared" si="7"/>
        <v>-35.000000000000313</v>
      </c>
      <c r="S115" s="32"/>
      <c r="T115" s="97">
        <f t="shared" si="8"/>
        <v>58.000000000000256</v>
      </c>
      <c r="U115" s="32"/>
      <c r="V115" s="109">
        <f t="shared" si="9"/>
        <v>11.000000000000576</v>
      </c>
      <c r="W115" s="32"/>
      <c r="X115" s="122">
        <f t="shared" si="10"/>
        <v>-57.600000000001494</v>
      </c>
      <c r="Y115" s="32"/>
      <c r="Z115" s="130">
        <f t="shared" si="11"/>
        <v>-19.984375</v>
      </c>
      <c r="AA115" s="32"/>
      <c r="AB115" s="145" t="str">
        <f t="shared" si="12"/>
        <v/>
      </c>
    </row>
    <row r="116" spans="14:28" ht="10.199999999999999" customHeight="1" x14ac:dyDescent="0.2">
      <c r="N116" s="44">
        <v>92</v>
      </c>
      <c r="P116" s="43">
        <f t="shared" si="13"/>
        <v>-11.800000000000065</v>
      </c>
      <c r="R116" s="86">
        <f t="shared" si="7"/>
        <v>-34.000000000000327</v>
      </c>
      <c r="S116" s="32"/>
      <c r="T116" s="97">
        <f t="shared" si="8"/>
        <v>57.200000000000259</v>
      </c>
      <c r="U116" s="32"/>
      <c r="V116" s="109">
        <f t="shared" si="9"/>
        <v>9.2200000000005673</v>
      </c>
      <c r="W116" s="32"/>
      <c r="X116" s="122">
        <f t="shared" si="10"/>
        <v>-53.017400000001444</v>
      </c>
      <c r="Y116" s="32"/>
      <c r="Z116" s="130">
        <f t="shared" si="11"/>
        <v>-19.983253539647873</v>
      </c>
      <c r="AA116" s="32"/>
      <c r="AB116" s="145" t="str">
        <f t="shared" si="12"/>
        <v/>
      </c>
    </row>
    <row r="117" spans="14:28" ht="10.199999999999999" customHeight="1" x14ac:dyDescent="0.2">
      <c r="N117" s="44">
        <v>93</v>
      </c>
      <c r="P117" s="42">
        <f t="shared" si="13"/>
        <v>-11.600000000000065</v>
      </c>
      <c r="R117" s="85">
        <f t="shared" si="7"/>
        <v>-33.000000000000327</v>
      </c>
      <c r="S117" s="32"/>
      <c r="T117" s="96">
        <f t="shared" si="8"/>
        <v>56.400000000000261</v>
      </c>
      <c r="U117" s="32"/>
      <c r="V117" s="108">
        <f t="shared" si="9"/>
        <v>7.4800000000005582</v>
      </c>
      <c r="W117" s="32"/>
      <c r="X117" s="120">
        <f t="shared" si="10"/>
        <v>-48.627200000001395</v>
      </c>
      <c r="Y117" s="32"/>
      <c r="Z117" s="129">
        <f t="shared" si="11"/>
        <v>-19.982051588203174</v>
      </c>
      <c r="AA117" s="32"/>
      <c r="AB117" s="136" t="str">
        <f t="shared" si="12"/>
        <v/>
      </c>
    </row>
    <row r="118" spans="14:28" ht="10.199999999999999" customHeight="1" x14ac:dyDescent="0.2">
      <c r="N118" s="44">
        <v>94</v>
      </c>
      <c r="P118" s="43">
        <f t="shared" si="13"/>
        <v>-11.400000000000066</v>
      </c>
      <c r="R118" s="86">
        <f t="shared" si="7"/>
        <v>-32.000000000000327</v>
      </c>
      <c r="S118" s="32"/>
      <c r="T118" s="97">
        <f t="shared" si="8"/>
        <v>55.600000000000264</v>
      </c>
      <c r="U118" s="32"/>
      <c r="V118" s="109">
        <f t="shared" si="9"/>
        <v>5.7800000000005554</v>
      </c>
      <c r="W118" s="32"/>
      <c r="X118" s="122">
        <f t="shared" si="10"/>
        <v>-44.425800000001345</v>
      </c>
      <c r="Y118" s="32"/>
      <c r="Z118" s="130">
        <f t="shared" si="11"/>
        <v>-19.980763368541485</v>
      </c>
      <c r="AA118" s="32"/>
      <c r="AB118" s="145" t="str">
        <f t="shared" si="12"/>
        <v/>
      </c>
    </row>
    <row r="119" spans="14:28" ht="10.199999999999999" customHeight="1" x14ac:dyDescent="0.2">
      <c r="N119" s="44">
        <v>95</v>
      </c>
      <c r="P119" s="42">
        <f t="shared" si="13"/>
        <v>-11.200000000000067</v>
      </c>
      <c r="R119" s="85">
        <f t="shared" si="7"/>
        <v>-31.000000000000341</v>
      </c>
      <c r="S119" s="32"/>
      <c r="T119" s="96">
        <f t="shared" si="8"/>
        <v>54.800000000000267</v>
      </c>
      <c r="U119" s="32"/>
      <c r="V119" s="108">
        <f t="shared" si="9"/>
        <v>4.1200000000005446</v>
      </c>
      <c r="W119" s="32"/>
      <c r="X119" s="120">
        <f t="shared" si="10"/>
        <v>-40.409600000001312</v>
      </c>
      <c r="Y119" s="32"/>
      <c r="Z119" s="129">
        <f t="shared" si="11"/>
        <v>-19.979382688894173</v>
      </c>
      <c r="AA119" s="32"/>
      <c r="AB119" s="136" t="str">
        <f t="shared" si="12"/>
        <v/>
      </c>
    </row>
    <row r="120" spans="14:28" ht="10.199999999999999" customHeight="1" x14ac:dyDescent="0.2">
      <c r="N120" s="44">
        <v>96</v>
      </c>
      <c r="P120" s="43">
        <f t="shared" si="13"/>
        <v>-11.000000000000068</v>
      </c>
      <c r="R120" s="86">
        <f t="shared" si="7"/>
        <v>-30.000000000000341</v>
      </c>
      <c r="S120" s="32"/>
      <c r="T120" s="97">
        <f t="shared" si="8"/>
        <v>54.00000000000027</v>
      </c>
      <c r="U120" s="32"/>
      <c r="V120" s="109">
        <f t="shared" si="9"/>
        <v>2.50000000000054</v>
      </c>
      <c r="W120" s="32"/>
      <c r="X120" s="122">
        <f t="shared" si="10"/>
        <v>-36.575000000001253</v>
      </c>
      <c r="Y120" s="32"/>
      <c r="Z120" s="130">
        <f t="shared" si="11"/>
        <v>-19.97790291308792</v>
      </c>
      <c r="AA120" s="32"/>
      <c r="AB120" s="145" t="str">
        <f t="shared" si="12"/>
        <v/>
      </c>
    </row>
    <row r="121" spans="14:28" ht="10.199999999999999" customHeight="1" x14ac:dyDescent="0.2">
      <c r="N121" s="44">
        <v>97</v>
      </c>
      <c r="P121" s="42">
        <f t="shared" si="13"/>
        <v>-10.800000000000068</v>
      </c>
      <c r="R121" s="85">
        <f t="shared" si="7"/>
        <v>-29.000000000000341</v>
      </c>
      <c r="S121" s="32"/>
      <c r="T121" s="96">
        <f t="shared" si="8"/>
        <v>53.200000000000273</v>
      </c>
      <c r="U121" s="32"/>
      <c r="V121" s="108">
        <f t="shared" si="9"/>
        <v>0.92000000000053461</v>
      </c>
      <c r="W121" s="32"/>
      <c r="X121" s="120">
        <f t="shared" si="10"/>
        <v>-32.918400000001213</v>
      </c>
      <c r="Y121" s="32"/>
      <c r="Z121" s="129">
        <f t="shared" si="11"/>
        <v>-19.976316928648277</v>
      </c>
      <c r="AA121" s="32"/>
      <c r="AB121" s="136">
        <f t="shared" si="12"/>
        <v>66.094379124344414</v>
      </c>
    </row>
    <row r="122" spans="14:28" ht="10.199999999999999" customHeight="1" x14ac:dyDescent="0.2">
      <c r="N122" s="44">
        <v>98</v>
      </c>
      <c r="P122" s="43">
        <f t="shared" si="13"/>
        <v>-10.600000000000069</v>
      </c>
      <c r="R122" s="86">
        <f t="shared" si="7"/>
        <v>-28.000000000000341</v>
      </c>
      <c r="S122" s="32"/>
      <c r="T122" s="97">
        <f t="shared" si="8"/>
        <v>52.400000000000276</v>
      </c>
      <c r="U122" s="32"/>
      <c r="V122" s="109">
        <f t="shared" si="9"/>
        <v>-0.61999999999947519</v>
      </c>
      <c r="W122" s="32"/>
      <c r="X122" s="122">
        <f t="shared" si="10"/>
        <v>-29.436200000001175</v>
      </c>
      <c r="Y122" s="32"/>
      <c r="Z122" s="130">
        <f t="shared" si="11"/>
        <v>-19.974617112613867</v>
      </c>
      <c r="AA122" s="32"/>
      <c r="AB122" s="145">
        <f t="shared" si="12"/>
        <v>59.162907318743272</v>
      </c>
    </row>
    <row r="123" spans="14:28" ht="10.199999999999999" customHeight="1" x14ac:dyDescent="0.2">
      <c r="N123" s="44">
        <v>99</v>
      </c>
      <c r="P123" s="42">
        <f t="shared" si="13"/>
        <v>-10.40000000000007</v>
      </c>
      <c r="R123" s="86">
        <f t="shared" si="7"/>
        <v>-27.000000000000341</v>
      </c>
      <c r="S123" s="32"/>
      <c r="T123" s="97">
        <f t="shared" si="8"/>
        <v>51.600000000000279</v>
      </c>
      <c r="U123" s="32"/>
      <c r="V123" s="109">
        <f t="shared" si="9"/>
        <v>-2.1199999999994859</v>
      </c>
      <c r="W123" s="32"/>
      <c r="X123" s="122">
        <f t="shared" si="10"/>
        <v>-26.124800000001123</v>
      </c>
      <c r="Y123" s="32"/>
      <c r="Z123" s="130">
        <f t="shared" si="11"/>
        <v>-19.972795294896997</v>
      </c>
      <c r="AA123" s="32"/>
      <c r="AB123" s="145">
        <f t="shared" si="12"/>
        <v>55.108256237661067</v>
      </c>
    </row>
    <row r="124" spans="14:28" ht="10.199999999999999" customHeight="1" x14ac:dyDescent="0.2">
      <c r="N124" s="44">
        <v>100</v>
      </c>
      <c r="P124" s="43">
        <f t="shared" si="13"/>
        <v>-10.20000000000007</v>
      </c>
      <c r="R124" s="85">
        <f t="shared" si="7"/>
        <v>-26.000000000000355</v>
      </c>
      <c r="S124" s="32"/>
      <c r="T124" s="96">
        <f t="shared" si="8"/>
        <v>50.800000000000281</v>
      </c>
      <c r="U124" s="32"/>
      <c r="V124" s="108">
        <f t="shared" si="9"/>
        <v>-3.5799999999994903</v>
      </c>
      <c r="W124" s="32"/>
      <c r="X124" s="120">
        <f t="shared" si="10"/>
        <v>-22.980600000001072</v>
      </c>
      <c r="Y124" s="32"/>
      <c r="Z124" s="129">
        <f t="shared" si="11"/>
        <v>-19.970842719014474</v>
      </c>
      <c r="AA124" s="32"/>
      <c r="AB124" s="136">
        <f t="shared" si="12"/>
        <v>52.231435513142976</v>
      </c>
    </row>
    <row r="125" spans="14:28" ht="10.199999999999999" customHeight="1" x14ac:dyDescent="0.2">
      <c r="N125" s="44">
        <v>101</v>
      </c>
      <c r="P125" s="42">
        <f t="shared" si="13"/>
        <v>-10.000000000000071</v>
      </c>
      <c r="R125" s="86">
        <f t="shared" si="7"/>
        <v>-25.000000000000355</v>
      </c>
      <c r="S125" s="32"/>
      <c r="T125" s="97">
        <f t="shared" si="8"/>
        <v>50.000000000000284</v>
      </c>
      <c r="U125" s="32"/>
      <c r="V125" s="109">
        <f t="shared" si="9"/>
        <v>-4.9999999999995026</v>
      </c>
      <c r="W125" s="32"/>
      <c r="X125" s="122">
        <f t="shared" si="10"/>
        <v>-20.000000000001037</v>
      </c>
      <c r="Y125" s="32"/>
      <c r="Z125" s="130">
        <f t="shared" si="11"/>
        <v>-19.96875</v>
      </c>
      <c r="AA125" s="32"/>
      <c r="AB125" s="145">
        <f t="shared" si="12"/>
        <v>50.000000000000711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M13:P13"/>
    <mergeCell ref="M11:P11"/>
    <mergeCell ref="M15:P15"/>
    <mergeCell ref="D15:E15"/>
    <mergeCell ref="M17:P17"/>
    <mergeCell ref="D17:E17"/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EFED-0823-45AF-BC2C-CD7BDF514FE7}">
  <dimension ref="B2:AB123"/>
  <sheetViews>
    <sheetView zoomScale="73" zoomScaleNormal="218" workbookViewId="0">
      <selection activeCell="P27" sqref="P27"/>
    </sheetView>
  </sheetViews>
  <sheetFormatPr baseColWidth="10" defaultRowHeight="14.4" x14ac:dyDescent="0.3"/>
  <cols>
    <col min="1" max="1" width="1.88671875" customWidth="1"/>
    <col min="2" max="2" width="0.5546875" customWidth="1"/>
    <col min="3" max="3" width="0.44140625" customWidth="1"/>
    <col min="4" max="4" width="0.5546875" customWidth="1"/>
    <col min="5" max="6" width="30.88671875" customWidth="1"/>
    <col min="15" max="15" width="1.44140625" customWidth="1"/>
    <col min="17" max="17" width="1.5546875" customWidth="1"/>
    <col min="19" max="19" width="1.5546875" customWidth="1"/>
    <col min="21" max="21" width="1.44140625" customWidth="1"/>
    <col min="23" max="23" width="1.5546875" customWidth="1"/>
    <col min="25" max="25" width="1" customWidth="1"/>
    <col min="27" max="27" width="1" customWidth="1"/>
  </cols>
  <sheetData>
    <row r="2" spans="2:28" ht="23.25" customHeight="1" x14ac:dyDescent="0.3">
      <c r="B2" s="378" t="s">
        <v>57</v>
      </c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  <c r="AB2" s="379"/>
    </row>
    <row r="4" spans="2:28" x14ac:dyDescent="0.3">
      <c r="E4" s="380" t="s">
        <v>56</v>
      </c>
      <c r="F4" s="380"/>
      <c r="G4" s="382" t="s">
        <v>23</v>
      </c>
      <c r="H4" s="383"/>
      <c r="I4" s="383"/>
      <c r="J4" s="383"/>
      <c r="K4" s="383"/>
      <c r="L4" s="383"/>
    </row>
    <row r="5" spans="2:28" x14ac:dyDescent="0.3">
      <c r="E5" s="381"/>
      <c r="F5" s="381"/>
      <c r="G5" s="183" t="s">
        <v>16</v>
      </c>
      <c r="H5" s="183" t="s">
        <v>17</v>
      </c>
      <c r="I5" s="183" t="s">
        <v>18</v>
      </c>
      <c r="J5" s="183" t="s">
        <v>19</v>
      </c>
      <c r="K5" s="183" t="s">
        <v>20</v>
      </c>
      <c r="L5" s="183" t="s">
        <v>35</v>
      </c>
    </row>
    <row r="6" spans="2:28" ht="3" customHeight="1" thickBot="1" x14ac:dyDescent="0.35">
      <c r="E6" s="194"/>
      <c r="F6" s="194"/>
      <c r="G6" s="194"/>
      <c r="H6" s="194"/>
      <c r="I6" s="194"/>
      <c r="J6" s="194"/>
      <c r="K6" s="194"/>
      <c r="L6" s="198"/>
      <c r="M6" s="194"/>
      <c r="N6" s="194"/>
      <c r="O6" s="194"/>
      <c r="P6" s="194"/>
    </row>
    <row r="7" spans="2:28" ht="15" thickBot="1" x14ac:dyDescent="0.35">
      <c r="E7" s="384" t="s">
        <v>69</v>
      </c>
      <c r="F7" s="384"/>
      <c r="G7" s="324">
        <v>-1</v>
      </c>
      <c r="H7" s="199">
        <v>5</v>
      </c>
      <c r="I7" s="199">
        <v>-25</v>
      </c>
      <c r="J7" s="199">
        <v>50</v>
      </c>
      <c r="K7" s="200"/>
      <c r="L7" s="195"/>
      <c r="M7" s="208"/>
      <c r="N7" s="386"/>
      <c r="O7" s="386"/>
      <c r="P7" s="209"/>
      <c r="V7" s="309"/>
    </row>
    <row r="8" spans="2:28" ht="3" customHeight="1" thickBot="1" x14ac:dyDescent="0.35">
      <c r="E8" s="201"/>
      <c r="F8" s="201"/>
      <c r="G8" s="202"/>
      <c r="H8" s="202"/>
      <c r="I8" s="202"/>
      <c r="J8" s="202"/>
      <c r="K8" s="202"/>
      <c r="L8" s="201"/>
      <c r="M8" s="203"/>
      <c r="N8" s="203"/>
      <c r="O8" s="204"/>
      <c r="P8" s="211"/>
      <c r="Q8" s="203"/>
      <c r="R8" s="203"/>
    </row>
    <row r="9" spans="2:28" ht="15" thickBot="1" x14ac:dyDescent="0.35">
      <c r="E9" s="385" t="s">
        <v>68</v>
      </c>
      <c r="F9" s="385"/>
      <c r="G9" s="325">
        <v>-4</v>
      </c>
      <c r="H9" s="224">
        <v>10</v>
      </c>
      <c r="I9" s="225"/>
      <c r="J9" s="226"/>
      <c r="K9" s="227"/>
      <c r="L9" s="228"/>
      <c r="M9" s="229"/>
      <c r="N9" s="229"/>
      <c r="O9" s="230"/>
      <c r="P9" s="211"/>
      <c r="Q9" s="259"/>
      <c r="R9" s="252"/>
    </row>
    <row r="10" spans="2:28" ht="3" customHeight="1" thickBot="1" x14ac:dyDescent="0.35">
      <c r="E10" s="185"/>
      <c r="F10" s="185"/>
      <c r="G10" s="184"/>
      <c r="H10" s="184"/>
      <c r="I10" s="184"/>
      <c r="J10" s="184"/>
      <c r="K10" s="184"/>
      <c r="L10" s="206"/>
      <c r="O10" s="196"/>
      <c r="P10" s="211"/>
      <c r="Q10" s="212"/>
      <c r="R10" s="231"/>
    </row>
    <row r="11" spans="2:28" ht="15" thickBot="1" x14ac:dyDescent="0.35">
      <c r="E11" s="360" t="s">
        <v>67</v>
      </c>
      <c r="F11" s="361"/>
      <c r="G11" s="326">
        <v>0.5</v>
      </c>
      <c r="H11" s="232">
        <v>3</v>
      </c>
      <c r="I11" s="232">
        <v>-25</v>
      </c>
      <c r="J11" s="233"/>
      <c r="K11" s="234"/>
      <c r="L11" s="235"/>
      <c r="M11" s="236"/>
      <c r="N11" s="236"/>
      <c r="O11" s="237"/>
      <c r="P11" s="211"/>
      <c r="Q11" s="260"/>
      <c r="R11" s="231"/>
      <c r="S11" s="261"/>
      <c r="T11" s="238"/>
    </row>
    <row r="12" spans="2:28" ht="3" customHeight="1" thickBot="1" x14ac:dyDescent="0.35">
      <c r="E12" s="185"/>
      <c r="F12" s="185"/>
      <c r="G12" s="184"/>
      <c r="H12" s="184"/>
      <c r="I12" s="184"/>
      <c r="J12" s="184"/>
      <c r="K12" s="184"/>
      <c r="L12" s="206"/>
      <c r="O12" s="196"/>
      <c r="P12" s="211"/>
      <c r="Q12" s="212"/>
      <c r="R12" s="231"/>
      <c r="S12" s="214"/>
      <c r="T12" s="240"/>
    </row>
    <row r="13" spans="2:28" ht="15" thickBot="1" x14ac:dyDescent="0.35">
      <c r="E13" s="374" t="s">
        <v>66</v>
      </c>
      <c r="F13" s="375"/>
      <c r="G13" s="328">
        <v>7.4999999999999997E-2</v>
      </c>
      <c r="H13" s="241">
        <v>0.25</v>
      </c>
      <c r="I13" s="241">
        <v>-3</v>
      </c>
      <c r="J13" s="241">
        <v>0</v>
      </c>
      <c r="K13" s="242"/>
      <c r="L13" s="243"/>
      <c r="M13" s="244"/>
      <c r="N13" s="244"/>
      <c r="O13" s="245"/>
      <c r="P13" s="211"/>
      <c r="Q13" s="249"/>
      <c r="R13" s="231"/>
      <c r="S13" s="250"/>
      <c r="T13" s="240"/>
      <c r="U13" s="251"/>
      <c r="V13" s="246"/>
    </row>
    <row r="14" spans="2:28" ht="3" customHeight="1" thickBot="1" x14ac:dyDescent="0.35">
      <c r="E14" s="185"/>
      <c r="F14" s="185"/>
      <c r="G14" s="184"/>
      <c r="H14" s="184"/>
      <c r="I14" s="184"/>
      <c r="J14" s="184"/>
      <c r="K14" s="184"/>
      <c r="L14" s="206"/>
      <c r="O14" s="196"/>
      <c r="P14" s="211"/>
      <c r="Q14" s="212"/>
      <c r="R14" s="231"/>
      <c r="S14" s="214"/>
      <c r="T14" s="240"/>
      <c r="U14" s="216"/>
      <c r="V14" s="247"/>
    </row>
    <row r="15" spans="2:28" ht="15" thickBot="1" x14ac:dyDescent="0.35">
      <c r="E15" s="376" t="s">
        <v>71</v>
      </c>
      <c r="F15" s="377"/>
      <c r="G15" s="327">
        <v>1</v>
      </c>
      <c r="H15" s="253">
        <v>2</v>
      </c>
      <c r="I15" s="253">
        <v>0.5</v>
      </c>
      <c r="J15" s="253">
        <v>0</v>
      </c>
      <c r="K15" s="253">
        <v>-20</v>
      </c>
      <c r="L15" s="254"/>
      <c r="M15" s="255"/>
      <c r="N15" s="255"/>
      <c r="O15" s="256"/>
      <c r="P15" s="211"/>
      <c r="Q15" s="262"/>
      <c r="R15" s="231"/>
      <c r="S15" s="263"/>
      <c r="T15" s="240"/>
      <c r="U15" s="264"/>
      <c r="V15" s="247"/>
      <c r="W15" s="255"/>
      <c r="X15" s="257"/>
    </row>
    <row r="16" spans="2:28" ht="3" customHeight="1" thickBot="1" x14ac:dyDescent="0.35">
      <c r="E16" s="190"/>
      <c r="F16" s="190"/>
      <c r="G16" s="191"/>
      <c r="H16" s="191"/>
      <c r="I16" s="191"/>
      <c r="J16" s="191"/>
      <c r="K16" s="191"/>
      <c r="L16" s="207"/>
      <c r="M16" s="192"/>
      <c r="N16" s="192"/>
      <c r="O16" s="197"/>
      <c r="P16" s="211"/>
      <c r="Q16" s="213"/>
      <c r="R16" s="231"/>
      <c r="S16" s="215"/>
      <c r="T16" s="240"/>
      <c r="U16" s="217"/>
      <c r="V16" s="247"/>
      <c r="W16" s="192"/>
      <c r="X16" s="258"/>
      <c r="Y16" s="192"/>
      <c r="Z16" s="192"/>
    </row>
    <row r="17" spans="5:26" ht="15" thickBot="1" x14ac:dyDescent="0.35">
      <c r="E17" s="373" t="s">
        <v>70</v>
      </c>
      <c r="F17" s="373"/>
      <c r="G17" s="329">
        <v>-10</v>
      </c>
      <c r="H17" s="265">
        <v>1</v>
      </c>
      <c r="I17" s="265">
        <v>11</v>
      </c>
      <c r="J17" s="265">
        <v>50</v>
      </c>
      <c r="K17" s="266"/>
      <c r="L17" s="267"/>
      <c r="M17" s="268"/>
      <c r="N17" s="268"/>
      <c r="O17" s="269"/>
      <c r="P17" s="211"/>
      <c r="Q17" s="270"/>
      <c r="R17" s="231"/>
      <c r="S17" s="271"/>
      <c r="T17" s="240"/>
      <c r="U17" s="272"/>
      <c r="V17" s="247"/>
      <c r="W17" s="273"/>
      <c r="X17" s="258"/>
      <c r="Y17" s="268"/>
      <c r="Z17" s="274"/>
    </row>
    <row r="18" spans="5:26" ht="15" thickBot="1" x14ac:dyDescent="0.35">
      <c r="M18" s="186"/>
      <c r="N18" s="186"/>
      <c r="O18" s="196"/>
      <c r="P18" s="210"/>
      <c r="Q18" s="281"/>
      <c r="R18" s="231"/>
      <c r="S18" s="214"/>
      <c r="T18" s="240"/>
      <c r="U18" s="216"/>
      <c r="V18" s="247"/>
      <c r="W18" s="218"/>
      <c r="X18" s="258"/>
      <c r="Y18" s="193"/>
      <c r="Z18" s="275"/>
    </row>
    <row r="19" spans="5:26" x14ac:dyDescent="0.3">
      <c r="E19" s="362" t="s">
        <v>55</v>
      </c>
      <c r="F19" s="363"/>
      <c r="G19" s="366" t="s">
        <v>24</v>
      </c>
      <c r="H19" s="367"/>
      <c r="I19" s="366" t="s">
        <v>54</v>
      </c>
      <c r="J19" s="367"/>
      <c r="K19" s="366" t="s">
        <v>36</v>
      </c>
      <c r="L19" s="368"/>
      <c r="M19" s="307"/>
      <c r="N19" s="283"/>
      <c r="O19" s="196"/>
      <c r="P19" s="210"/>
      <c r="Q19" s="212"/>
      <c r="R19" s="231"/>
      <c r="S19" s="214"/>
      <c r="T19" s="239"/>
      <c r="U19" s="216"/>
      <c r="V19" s="248"/>
      <c r="X19" s="258"/>
      <c r="Z19" s="275"/>
    </row>
    <row r="20" spans="5:26" ht="15" thickBot="1" x14ac:dyDescent="0.35">
      <c r="E20" s="364"/>
      <c r="F20" s="365"/>
      <c r="G20" s="369">
        <v>-10</v>
      </c>
      <c r="H20" s="369"/>
      <c r="I20" s="369">
        <v>0.2</v>
      </c>
      <c r="J20" s="370"/>
      <c r="K20" s="371">
        <v>10</v>
      </c>
      <c r="L20" s="372"/>
      <c r="M20" s="308"/>
      <c r="N20" s="282"/>
      <c r="O20" s="196"/>
      <c r="P20" s="210"/>
      <c r="Q20" s="212"/>
      <c r="R20" s="231"/>
      <c r="S20" s="214"/>
      <c r="T20" s="239"/>
      <c r="V20" s="247"/>
      <c r="X20" s="258"/>
      <c r="Z20" s="275"/>
    </row>
    <row r="21" spans="5:26" x14ac:dyDescent="0.3">
      <c r="M21" s="187"/>
      <c r="N21" s="284" t="s">
        <v>60</v>
      </c>
      <c r="O21" s="219"/>
      <c r="P21" s="223" t="s">
        <v>15</v>
      </c>
      <c r="Q21" s="220"/>
      <c r="R21" s="276" t="s">
        <v>10</v>
      </c>
      <c r="S21" s="221"/>
      <c r="T21" s="279" t="s">
        <v>59</v>
      </c>
      <c r="U21" s="222"/>
      <c r="V21" s="280" t="s">
        <v>58</v>
      </c>
      <c r="W21" s="222"/>
      <c r="X21" s="277" t="s">
        <v>50</v>
      </c>
      <c r="Y21" s="222"/>
      <c r="Z21" s="278" t="s">
        <v>51</v>
      </c>
    </row>
    <row r="22" spans="5:26" x14ac:dyDescent="0.3">
      <c r="M22" s="188">
        <v>1</v>
      </c>
      <c r="N22" s="285">
        <f>G20</f>
        <v>-10</v>
      </c>
      <c r="O22" s="286"/>
      <c r="P22" s="287">
        <f>$G$7*ABS($H$7*N22+$I$7)+$J$7</f>
        <v>-25</v>
      </c>
      <c r="Q22" s="288"/>
      <c r="R22" s="289">
        <f t="shared" ref="R22:R53" si="0">$G$9 * N22 +$H$9</f>
        <v>50</v>
      </c>
      <c r="S22" s="290"/>
      <c r="T22" s="291">
        <f>$G$11*(N22^2) +$H$11*N22 +$I$11</f>
        <v>-5</v>
      </c>
      <c r="U22" s="292"/>
      <c r="V22" s="293">
        <f>$G$13*(N22^3)+$H$13*(N22^2) +$I$13 *N22+$J$13</f>
        <v>-20</v>
      </c>
      <c r="W22" s="292"/>
      <c r="X22" s="294">
        <f>$G$15*($H$15^($I$15*N22+$J$15)+$K$15)</f>
        <v>-19.96875</v>
      </c>
      <c r="Y22" s="292"/>
      <c r="Z22" s="295">
        <f>$G$17*LN($H$17*N22+$I$17)+$J$17</f>
        <v>50</v>
      </c>
    </row>
    <row r="23" spans="5:26" x14ac:dyDescent="0.3">
      <c r="M23" s="188">
        <f t="shared" ref="M23:M54" si="1">M22+1</f>
        <v>2</v>
      </c>
      <c r="N23" s="285">
        <f>N22+$I$20</f>
        <v>-9.8000000000000007</v>
      </c>
      <c r="O23" s="286"/>
      <c r="P23" s="287">
        <f t="shared" ref="P23:P53" si="2">$G$7*ABS($H$7*N23+$I$7)+$J$7</f>
        <v>-24</v>
      </c>
      <c r="Q23" s="288"/>
      <c r="R23" s="289">
        <f t="shared" si="0"/>
        <v>49.2</v>
      </c>
      <c r="S23" s="292"/>
      <c r="T23" s="296">
        <f t="shared" ref="T23:T86" si="3">$G$11*(N23^2) +$H$11*N23 +$I$11</f>
        <v>-6.3799999999999919</v>
      </c>
      <c r="U23" s="292"/>
      <c r="V23" s="293">
        <f t="shared" ref="V23:V86" si="4">$G$13*(N23^3)+$H$13*(N23^2) +$I$13 *N23+$J$13</f>
        <v>-17.179400000000005</v>
      </c>
      <c r="W23" s="292"/>
      <c r="X23" s="294">
        <f t="shared" ref="X23:X86" si="5">$G$15*($H$15^($I$15*N23+$J$15)+$K$15)</f>
        <v>-19.966507079295742</v>
      </c>
      <c r="Y23" s="292"/>
      <c r="Z23" s="295">
        <f t="shared" ref="Z23:Z86" si="6">$G$17*LN($H$17*N23+$I$17)+$J$17</f>
        <v>48.176784432060458</v>
      </c>
    </row>
    <row r="24" spans="5:26" x14ac:dyDescent="0.3">
      <c r="M24" s="188">
        <f t="shared" si="1"/>
        <v>3</v>
      </c>
      <c r="N24" s="285">
        <f t="shared" ref="N24:N54" si="7">N23+$I$20</f>
        <v>-9.6000000000000014</v>
      </c>
      <c r="O24" s="286"/>
      <c r="P24" s="287">
        <f>$G$7*ABS($H$7*N24+$I$7)+$J$7</f>
        <v>-23</v>
      </c>
      <c r="Q24" s="288"/>
      <c r="R24" s="289">
        <f t="shared" si="0"/>
        <v>48.400000000000006</v>
      </c>
      <c r="S24" s="292"/>
      <c r="T24" s="296">
        <f t="shared" si="3"/>
        <v>-7.7199999999999918</v>
      </c>
      <c r="U24" s="292"/>
      <c r="V24" s="293">
        <f t="shared" si="4"/>
        <v>-14.515200000000014</v>
      </c>
      <c r="W24" s="292"/>
      <c r="X24" s="294">
        <f t="shared" si="5"/>
        <v>-19.964103176406343</v>
      </c>
      <c r="Y24" s="292"/>
      <c r="Z24" s="295">
        <f t="shared" si="6"/>
        <v>46.635277633787879</v>
      </c>
    </row>
    <row r="25" spans="5:26" x14ac:dyDescent="0.3">
      <c r="M25" s="188">
        <f t="shared" si="1"/>
        <v>4</v>
      </c>
      <c r="N25" s="285">
        <f t="shared" si="7"/>
        <v>-9.4000000000000021</v>
      </c>
      <c r="O25" s="286"/>
      <c r="P25" s="287">
        <f t="shared" si="2"/>
        <v>-22.000000000000014</v>
      </c>
      <c r="Q25" s="288"/>
      <c r="R25" s="289">
        <f t="shared" si="0"/>
        <v>47.600000000000009</v>
      </c>
      <c r="S25" s="292"/>
      <c r="T25" s="296">
        <f t="shared" si="3"/>
        <v>-9.0199999999999854</v>
      </c>
      <c r="U25" s="292"/>
      <c r="V25" s="293">
        <f t="shared" si="4"/>
        <v>-12.00380000000003</v>
      </c>
      <c r="W25" s="292"/>
      <c r="X25" s="294">
        <f t="shared" si="5"/>
        <v>-19.96152673708297</v>
      </c>
      <c r="Y25" s="292"/>
      <c r="Z25" s="295">
        <f t="shared" si="6"/>
        <v>45.299963707542659</v>
      </c>
    </row>
    <row r="26" spans="5:26" x14ac:dyDescent="0.3">
      <c r="M26" s="188">
        <f t="shared" si="1"/>
        <v>5</v>
      </c>
      <c r="N26" s="285">
        <f t="shared" si="7"/>
        <v>-9.2000000000000028</v>
      </c>
      <c r="O26" s="286"/>
      <c r="P26" s="287">
        <f t="shared" si="2"/>
        <v>-21.000000000000014</v>
      </c>
      <c r="Q26" s="288"/>
      <c r="R26" s="289">
        <f t="shared" si="0"/>
        <v>46.800000000000011</v>
      </c>
      <c r="S26" s="292"/>
      <c r="T26" s="296">
        <f t="shared" si="3"/>
        <v>-10.27999999999998</v>
      </c>
      <c r="U26" s="292"/>
      <c r="V26" s="293">
        <f t="shared" si="4"/>
        <v>-9.6416000000000395</v>
      </c>
      <c r="W26" s="292"/>
      <c r="X26" s="294">
        <f t="shared" si="5"/>
        <v>-19.958765377788346</v>
      </c>
      <c r="Y26" s="292"/>
      <c r="Z26" s="295">
        <f t="shared" si="6"/>
        <v>44.122133350978828</v>
      </c>
    </row>
    <row r="27" spans="5:26" x14ac:dyDescent="0.3">
      <c r="M27" s="188">
        <f t="shared" si="1"/>
        <v>6</v>
      </c>
      <c r="N27" s="285">
        <f t="shared" si="7"/>
        <v>-9.0000000000000036</v>
      </c>
      <c r="O27" s="286"/>
      <c r="P27" s="287">
        <f t="shared" si="2"/>
        <v>-20.000000000000014</v>
      </c>
      <c r="Q27" s="288"/>
      <c r="R27" s="289">
        <f t="shared" si="0"/>
        <v>46.000000000000014</v>
      </c>
      <c r="S27" s="292"/>
      <c r="T27" s="296">
        <f t="shared" si="3"/>
        <v>-11.499999999999982</v>
      </c>
      <c r="U27" s="292"/>
      <c r="V27" s="293">
        <f t="shared" si="4"/>
        <v>-7.4250000000000362</v>
      </c>
      <c r="W27" s="292"/>
      <c r="X27" s="294">
        <f t="shared" si="5"/>
        <v>-19.95580582617584</v>
      </c>
      <c r="Y27" s="292"/>
      <c r="Z27" s="295">
        <f t="shared" si="6"/>
        <v>43.068528194400564</v>
      </c>
    </row>
    <row r="28" spans="5:26" x14ac:dyDescent="0.3">
      <c r="M28" s="188">
        <f t="shared" si="1"/>
        <v>7</v>
      </c>
      <c r="N28" s="285">
        <f t="shared" si="7"/>
        <v>-8.8000000000000043</v>
      </c>
      <c r="O28" s="286"/>
      <c r="P28" s="287">
        <f t="shared" si="2"/>
        <v>-19.000000000000028</v>
      </c>
      <c r="Q28" s="288"/>
      <c r="R28" s="289">
        <f t="shared" si="0"/>
        <v>45.200000000000017</v>
      </c>
      <c r="S28" s="292"/>
      <c r="T28" s="296">
        <f t="shared" si="3"/>
        <v>-12.679999999999978</v>
      </c>
      <c r="U28" s="292"/>
      <c r="V28" s="293">
        <f t="shared" si="4"/>
        <v>-5.3504000000000325</v>
      </c>
      <c r="W28" s="292"/>
      <c r="X28" s="294">
        <f t="shared" si="5"/>
        <v>-19.952633857296551</v>
      </c>
      <c r="Y28" s="292"/>
      <c r="Z28" s="295">
        <f t="shared" si="6"/>
        <v>42.115426396357314</v>
      </c>
    </row>
    <row r="29" spans="5:26" x14ac:dyDescent="0.3">
      <c r="M29" s="188">
        <f t="shared" si="1"/>
        <v>8</v>
      </c>
      <c r="N29" s="285">
        <f t="shared" si="7"/>
        <v>-8.600000000000005</v>
      </c>
      <c r="O29" s="286"/>
      <c r="P29" s="287">
        <f t="shared" si="2"/>
        <v>-18.000000000000028</v>
      </c>
      <c r="Q29" s="288"/>
      <c r="R29" s="289">
        <f t="shared" si="0"/>
        <v>44.40000000000002</v>
      </c>
      <c r="S29" s="292"/>
      <c r="T29" s="296">
        <f t="shared" si="3"/>
        <v>-13.819999999999975</v>
      </c>
      <c r="U29" s="292"/>
      <c r="V29" s="293">
        <f t="shared" si="4"/>
        <v>-3.4142000000000436</v>
      </c>
      <c r="W29" s="292"/>
      <c r="X29" s="294">
        <f t="shared" si="5"/>
        <v>-19.949234225227734</v>
      </c>
      <c r="Y29" s="292"/>
      <c r="Z29" s="295">
        <f t="shared" si="6"/>
        <v>41.245312626461022</v>
      </c>
    </row>
    <row r="30" spans="5:26" x14ac:dyDescent="0.3">
      <c r="M30" s="188">
        <f t="shared" si="1"/>
        <v>9</v>
      </c>
      <c r="N30" s="285">
        <f t="shared" si="7"/>
        <v>-8.4000000000000057</v>
      </c>
      <c r="O30" s="286"/>
      <c r="P30" s="287">
        <f t="shared" si="2"/>
        <v>-17.000000000000028</v>
      </c>
      <c r="Q30" s="288"/>
      <c r="R30" s="289">
        <f t="shared" si="0"/>
        <v>43.600000000000023</v>
      </c>
      <c r="S30" s="292"/>
      <c r="T30" s="296">
        <f t="shared" si="3"/>
        <v>-14.919999999999966</v>
      </c>
      <c r="U30" s="292"/>
      <c r="V30" s="293">
        <f t="shared" si="4"/>
        <v>-1.6128000000000462</v>
      </c>
      <c r="W30" s="292"/>
      <c r="X30" s="294">
        <f t="shared" si="5"/>
        <v>-19.945590589793991</v>
      </c>
      <c r="Y30" s="292"/>
      <c r="Z30" s="295">
        <f t="shared" si="6"/>
        <v>40.444885549725655</v>
      </c>
    </row>
    <row r="31" spans="5:26" x14ac:dyDescent="0.3">
      <c r="M31" s="188">
        <f t="shared" si="1"/>
        <v>10</v>
      </c>
      <c r="N31" s="285">
        <f t="shared" si="7"/>
        <v>-8.2000000000000064</v>
      </c>
      <c r="O31" s="286"/>
      <c r="P31" s="287">
        <f t="shared" si="2"/>
        <v>-16.000000000000028</v>
      </c>
      <c r="Q31" s="288"/>
      <c r="R31" s="289">
        <f t="shared" si="0"/>
        <v>42.800000000000026</v>
      </c>
      <c r="S31" s="292"/>
      <c r="T31" s="296">
        <f t="shared" si="3"/>
        <v>-15.979999999999965</v>
      </c>
      <c r="U31" s="292"/>
      <c r="V31" s="293">
        <f t="shared" si="4"/>
        <v>5.739999999995149E-2</v>
      </c>
      <c r="W31" s="292"/>
      <c r="X31" s="294">
        <f t="shared" si="5"/>
        <v>-19.941685438028948</v>
      </c>
      <c r="Y31" s="292"/>
      <c r="Z31" s="295">
        <f t="shared" si="6"/>
        <v>39.703805828188443</v>
      </c>
    </row>
    <row r="32" spans="5:26" x14ac:dyDescent="0.3">
      <c r="M32" s="188">
        <f t="shared" si="1"/>
        <v>11</v>
      </c>
      <c r="N32" s="285">
        <f t="shared" si="7"/>
        <v>-8.0000000000000071</v>
      </c>
      <c r="O32" s="286"/>
      <c r="P32" s="287">
        <f t="shared" si="2"/>
        <v>-15.000000000000028</v>
      </c>
      <c r="Q32" s="288"/>
      <c r="R32" s="289">
        <f t="shared" si="0"/>
        <v>42.000000000000028</v>
      </c>
      <c r="S32" s="292"/>
      <c r="T32" s="296">
        <f t="shared" si="3"/>
        <v>-16.999999999999964</v>
      </c>
      <c r="U32" s="292"/>
      <c r="V32" s="293">
        <f t="shared" si="4"/>
        <v>1.5999999999999517</v>
      </c>
      <c r="W32" s="292"/>
      <c r="X32" s="294">
        <f t="shared" si="5"/>
        <v>-19.9375</v>
      </c>
      <c r="Y32" s="292"/>
      <c r="Z32" s="295">
        <f t="shared" si="6"/>
        <v>39.013877113318927</v>
      </c>
    </row>
    <row r="33" spans="13:26" x14ac:dyDescent="0.3">
      <c r="M33" s="188">
        <f t="shared" si="1"/>
        <v>12</v>
      </c>
      <c r="N33" s="285">
        <f t="shared" si="7"/>
        <v>-7.8000000000000069</v>
      </c>
      <c r="O33" s="286"/>
      <c r="P33" s="287">
        <f t="shared" si="2"/>
        <v>-14.000000000000028</v>
      </c>
      <c r="Q33" s="288"/>
      <c r="R33" s="289">
        <f t="shared" si="0"/>
        <v>41.200000000000031</v>
      </c>
      <c r="S33" s="292"/>
      <c r="T33" s="296">
        <f t="shared" si="3"/>
        <v>-17.979999999999965</v>
      </c>
      <c r="U33" s="292"/>
      <c r="V33" s="293">
        <f t="shared" si="4"/>
        <v>3.0185999999999567</v>
      </c>
      <c r="W33" s="292"/>
      <c r="X33" s="294">
        <f t="shared" si="5"/>
        <v>-19.933014158591483</v>
      </c>
      <c r="Y33" s="292"/>
      <c r="Z33" s="295">
        <f t="shared" si="6"/>
        <v>38.368491901943216</v>
      </c>
    </row>
    <row r="34" spans="13:26" x14ac:dyDescent="0.3">
      <c r="M34" s="188">
        <f t="shared" si="1"/>
        <v>13</v>
      </c>
      <c r="N34" s="285">
        <f t="shared" si="7"/>
        <v>-7.6000000000000068</v>
      </c>
      <c r="O34" s="286"/>
      <c r="P34" s="287">
        <f t="shared" si="2"/>
        <v>-13.000000000000036</v>
      </c>
      <c r="Q34" s="288"/>
      <c r="R34" s="289">
        <f t="shared" si="0"/>
        <v>40.400000000000027</v>
      </c>
      <c r="S34" s="292"/>
      <c r="T34" s="296">
        <f t="shared" si="3"/>
        <v>-18.919999999999966</v>
      </c>
      <c r="U34" s="292"/>
      <c r="V34" s="293">
        <f t="shared" si="4"/>
        <v>4.316799999999958</v>
      </c>
      <c r="W34" s="292"/>
      <c r="X34" s="294">
        <f t="shared" si="5"/>
        <v>-19.928206352812687</v>
      </c>
      <c r="Y34" s="292"/>
      <c r="Z34" s="295">
        <f t="shared" si="6"/>
        <v>37.762245683778865</v>
      </c>
    </row>
    <row r="35" spans="13:26" x14ac:dyDescent="0.3">
      <c r="M35" s="188">
        <f t="shared" si="1"/>
        <v>14</v>
      </c>
      <c r="N35" s="285">
        <f t="shared" si="7"/>
        <v>-7.4000000000000066</v>
      </c>
      <c r="O35" s="286"/>
      <c r="P35" s="287">
        <f t="shared" si="2"/>
        <v>-12.000000000000036</v>
      </c>
      <c r="Q35" s="288"/>
      <c r="R35" s="289">
        <f t="shared" si="0"/>
        <v>39.600000000000023</v>
      </c>
      <c r="S35" s="292"/>
      <c r="T35" s="296">
        <f t="shared" si="3"/>
        <v>-19.819999999999972</v>
      </c>
      <c r="U35" s="292"/>
      <c r="V35" s="293">
        <f t="shared" si="4"/>
        <v>5.4981999999999651</v>
      </c>
      <c r="W35" s="292"/>
      <c r="X35" s="294">
        <f t="shared" si="5"/>
        <v>-19.923053474165943</v>
      </c>
      <c r="Y35" s="292"/>
      <c r="Z35" s="295">
        <f t="shared" si="6"/>
        <v>37.190661545379378</v>
      </c>
    </row>
    <row r="36" spans="13:26" x14ac:dyDescent="0.3">
      <c r="M36" s="188">
        <f t="shared" si="1"/>
        <v>15</v>
      </c>
      <c r="N36" s="285">
        <f t="shared" si="7"/>
        <v>-7.2000000000000064</v>
      </c>
      <c r="O36" s="286"/>
      <c r="P36" s="287">
        <f t="shared" si="2"/>
        <v>-11.000000000000028</v>
      </c>
      <c r="Q36" s="288"/>
      <c r="R36" s="289">
        <f t="shared" si="0"/>
        <v>38.800000000000026</v>
      </c>
      <c r="S36" s="292"/>
      <c r="T36" s="296">
        <f t="shared" si="3"/>
        <v>-20.679999999999975</v>
      </c>
      <c r="U36" s="292"/>
      <c r="V36" s="293">
        <f t="shared" si="4"/>
        <v>6.5663999999999696</v>
      </c>
      <c r="W36" s="292"/>
      <c r="X36" s="294">
        <f t="shared" si="5"/>
        <v>-19.917530755576696</v>
      </c>
      <c r="Y36" s="292"/>
      <c r="Z36" s="295">
        <f t="shared" si="6"/>
        <v>36.649989332676611</v>
      </c>
    </row>
    <row r="37" spans="13:26" x14ac:dyDescent="0.3">
      <c r="M37" s="188">
        <f t="shared" si="1"/>
        <v>16</v>
      </c>
      <c r="N37" s="285">
        <f t="shared" si="7"/>
        <v>-7.0000000000000062</v>
      </c>
      <c r="O37" s="286"/>
      <c r="P37" s="287">
        <f t="shared" si="2"/>
        <v>-10.000000000000028</v>
      </c>
      <c r="Q37" s="288"/>
      <c r="R37" s="289">
        <f t="shared" si="0"/>
        <v>38.000000000000028</v>
      </c>
      <c r="S37" s="292"/>
      <c r="T37" s="296">
        <f t="shared" si="3"/>
        <v>-21.499999999999975</v>
      </c>
      <c r="U37" s="292"/>
      <c r="V37" s="293">
        <f t="shared" si="4"/>
        <v>7.5249999999999702</v>
      </c>
      <c r="W37" s="292"/>
      <c r="X37" s="294">
        <f t="shared" si="5"/>
        <v>-19.911611652351681</v>
      </c>
      <c r="Y37" s="292"/>
      <c r="Z37" s="295">
        <f t="shared" si="6"/>
        <v>36.137056388801113</v>
      </c>
    </row>
    <row r="38" spans="13:26" x14ac:dyDescent="0.3">
      <c r="M38" s="188">
        <f t="shared" si="1"/>
        <v>17</v>
      </c>
      <c r="N38" s="285">
        <f t="shared" si="7"/>
        <v>-6.800000000000006</v>
      </c>
      <c r="O38" s="286"/>
      <c r="P38" s="287">
        <f t="shared" si="2"/>
        <v>-9.0000000000000284</v>
      </c>
      <c r="Q38" s="288"/>
      <c r="R38" s="289">
        <f t="shared" si="0"/>
        <v>37.200000000000024</v>
      </c>
      <c r="S38" s="292"/>
      <c r="T38" s="296">
        <f t="shared" si="3"/>
        <v>-22.27999999999998</v>
      </c>
      <c r="U38" s="292"/>
      <c r="V38" s="293">
        <f t="shared" si="4"/>
        <v>8.3775999999999797</v>
      </c>
      <c r="W38" s="292"/>
      <c r="X38" s="294">
        <f t="shared" si="5"/>
        <v>-19.905267714593101</v>
      </c>
      <c r="Y38" s="292"/>
      <c r="Z38" s="295">
        <f t="shared" si="6"/>
        <v>35.649154747106792</v>
      </c>
    </row>
    <row r="39" spans="13:26" x14ac:dyDescent="0.3">
      <c r="M39" s="188">
        <f t="shared" si="1"/>
        <v>18</v>
      </c>
      <c r="N39" s="285">
        <f t="shared" si="7"/>
        <v>-6.6000000000000059</v>
      </c>
      <c r="O39" s="286"/>
      <c r="P39" s="287">
        <f t="shared" si="2"/>
        <v>-8.0000000000000284</v>
      </c>
      <c r="Q39" s="288"/>
      <c r="R39" s="289">
        <f t="shared" si="0"/>
        <v>36.40000000000002</v>
      </c>
      <c r="S39" s="292"/>
      <c r="T39" s="296">
        <f t="shared" si="3"/>
        <v>-23.019999999999978</v>
      </c>
      <c r="U39" s="292"/>
      <c r="V39" s="293">
        <f t="shared" si="4"/>
        <v>9.127799999999981</v>
      </c>
      <c r="W39" s="292"/>
      <c r="X39" s="294">
        <f t="shared" si="5"/>
        <v>-19.898468450455471</v>
      </c>
      <c r="Y39" s="292"/>
      <c r="Z39" s="295">
        <f t="shared" si="6"/>
        <v>35.183954590757857</v>
      </c>
    </row>
    <row r="40" spans="13:26" x14ac:dyDescent="0.3">
      <c r="M40" s="188">
        <f t="shared" si="1"/>
        <v>19</v>
      </c>
      <c r="N40" s="285">
        <f t="shared" si="7"/>
        <v>-6.4000000000000057</v>
      </c>
      <c r="O40" s="286"/>
      <c r="P40" s="287">
        <f t="shared" si="2"/>
        <v>-7.0000000000000284</v>
      </c>
      <c r="Q40" s="288"/>
      <c r="R40" s="289">
        <f t="shared" si="0"/>
        <v>35.600000000000023</v>
      </c>
      <c r="S40" s="292"/>
      <c r="T40" s="296">
        <f t="shared" si="3"/>
        <v>-23.719999999999981</v>
      </c>
      <c r="U40" s="292"/>
      <c r="V40" s="293">
        <f t="shared" si="4"/>
        <v>9.7791999999999835</v>
      </c>
      <c r="W40" s="292"/>
      <c r="X40" s="294">
        <f t="shared" si="5"/>
        <v>-19.891181179587985</v>
      </c>
      <c r="Y40" s="292"/>
      <c r="Z40" s="295">
        <f t="shared" si="6"/>
        <v>34.739436965049521</v>
      </c>
    </row>
    <row r="41" spans="13:26" x14ac:dyDescent="0.3">
      <c r="M41" s="188">
        <f t="shared" si="1"/>
        <v>20</v>
      </c>
      <c r="N41" s="285">
        <f t="shared" si="7"/>
        <v>-6.2000000000000055</v>
      </c>
      <c r="O41" s="286"/>
      <c r="P41" s="287">
        <f t="shared" si="2"/>
        <v>-6.0000000000000284</v>
      </c>
      <c r="Q41" s="288"/>
      <c r="R41" s="289">
        <f t="shared" si="0"/>
        <v>34.800000000000026</v>
      </c>
      <c r="S41" s="292"/>
      <c r="T41" s="296">
        <f t="shared" si="3"/>
        <v>-24.379999999999981</v>
      </c>
      <c r="U41" s="292"/>
      <c r="V41" s="293">
        <f t="shared" si="4"/>
        <v>10.335399999999986</v>
      </c>
      <c r="W41" s="292"/>
      <c r="X41" s="294">
        <f t="shared" si="5"/>
        <v>-19.883370876057899</v>
      </c>
      <c r="Y41" s="292"/>
      <c r="Z41" s="295">
        <f t="shared" si="6"/>
        <v>34.313840820861557</v>
      </c>
    </row>
    <row r="42" spans="13:26" x14ac:dyDescent="0.3">
      <c r="M42" s="188">
        <f t="shared" si="1"/>
        <v>21</v>
      </c>
      <c r="N42" s="285">
        <f t="shared" si="7"/>
        <v>-6.0000000000000053</v>
      </c>
      <c r="O42" s="286"/>
      <c r="P42" s="287">
        <f t="shared" si="2"/>
        <v>-5.0000000000000284</v>
      </c>
      <c r="Q42" s="288"/>
      <c r="R42" s="289">
        <f t="shared" si="0"/>
        <v>34.000000000000021</v>
      </c>
      <c r="S42" s="292"/>
      <c r="T42" s="296">
        <f t="shared" si="3"/>
        <v>-24.999999999999982</v>
      </c>
      <c r="U42" s="292"/>
      <c r="V42" s="293">
        <f t="shared" si="4"/>
        <v>10.799999999999988</v>
      </c>
      <c r="W42" s="292"/>
      <c r="X42" s="294">
        <f t="shared" si="5"/>
        <v>-19.875</v>
      </c>
      <c r="Y42" s="292"/>
      <c r="Z42" s="295">
        <f t="shared" si="6"/>
        <v>33.905620875659011</v>
      </c>
    </row>
    <row r="43" spans="13:26" x14ac:dyDescent="0.3">
      <c r="M43" s="188">
        <f t="shared" si="1"/>
        <v>22</v>
      </c>
      <c r="N43" s="285">
        <f t="shared" si="7"/>
        <v>-5.8000000000000052</v>
      </c>
      <c r="O43" s="286"/>
      <c r="P43" s="287">
        <f t="shared" si="2"/>
        <v>-4.0000000000000284</v>
      </c>
      <c r="Q43" s="288"/>
      <c r="R43" s="289">
        <f t="shared" si="0"/>
        <v>33.200000000000017</v>
      </c>
      <c r="S43" s="292"/>
      <c r="T43" s="296">
        <f t="shared" si="3"/>
        <v>-25.579999999999988</v>
      </c>
      <c r="U43" s="292"/>
      <c r="V43" s="293">
        <f t="shared" si="4"/>
        <v>11.176599999999993</v>
      </c>
      <c r="W43" s="292"/>
      <c r="X43" s="294">
        <f t="shared" si="5"/>
        <v>-19.866028317182963</v>
      </c>
      <c r="Y43" s="292"/>
      <c r="Z43" s="295">
        <f t="shared" si="6"/>
        <v>33.513413744126197</v>
      </c>
    </row>
    <row r="44" spans="13:26" x14ac:dyDescent="0.3">
      <c r="M44" s="188">
        <f t="shared" si="1"/>
        <v>23</v>
      </c>
      <c r="N44" s="285">
        <f t="shared" si="7"/>
        <v>-5.600000000000005</v>
      </c>
      <c r="O44" s="286"/>
      <c r="P44" s="287">
        <f t="shared" si="2"/>
        <v>-3.0000000000000284</v>
      </c>
      <c r="Q44" s="288"/>
      <c r="R44" s="289">
        <f t="shared" si="0"/>
        <v>32.40000000000002</v>
      </c>
      <c r="S44" s="292"/>
      <c r="T44" s="296">
        <f t="shared" si="3"/>
        <v>-26.119999999999987</v>
      </c>
      <c r="U44" s="292"/>
      <c r="V44" s="293">
        <f t="shared" si="4"/>
        <v>11.468799999999995</v>
      </c>
      <c r="W44" s="292"/>
      <c r="X44" s="294">
        <f t="shared" si="5"/>
        <v>-19.85641270562537</v>
      </c>
      <c r="Y44" s="292"/>
      <c r="Z44" s="295">
        <f t="shared" si="6"/>
        <v>33.136010464297726</v>
      </c>
    </row>
    <row r="45" spans="13:26" x14ac:dyDescent="0.3">
      <c r="M45" s="188">
        <f t="shared" si="1"/>
        <v>24</v>
      </c>
      <c r="N45" s="285">
        <f t="shared" si="7"/>
        <v>-5.4000000000000048</v>
      </c>
      <c r="O45" s="286"/>
      <c r="P45" s="287">
        <f t="shared" si="2"/>
        <v>-2.0000000000000284</v>
      </c>
      <c r="Q45" s="288"/>
      <c r="R45" s="289">
        <f t="shared" si="0"/>
        <v>31.600000000000019</v>
      </c>
      <c r="S45" s="292"/>
      <c r="T45" s="296">
        <f t="shared" si="3"/>
        <v>-26.619999999999987</v>
      </c>
      <c r="U45" s="292"/>
      <c r="V45" s="293">
        <f t="shared" si="4"/>
        <v>11.680199999999996</v>
      </c>
      <c r="W45" s="292"/>
      <c r="X45" s="294">
        <f t="shared" si="5"/>
        <v>-19.846106948331887</v>
      </c>
      <c r="Y45" s="292"/>
      <c r="Z45" s="295">
        <f t="shared" si="6"/>
        <v>32.772334022588979</v>
      </c>
    </row>
    <row r="46" spans="13:26" x14ac:dyDescent="0.3">
      <c r="M46" s="188">
        <f t="shared" si="1"/>
        <v>25</v>
      </c>
      <c r="N46" s="285">
        <f t="shared" si="7"/>
        <v>-5.2000000000000046</v>
      </c>
      <c r="O46" s="286"/>
      <c r="P46" s="287">
        <f t="shared" si="2"/>
        <v>-1.0000000000000213</v>
      </c>
      <c r="Q46" s="288"/>
      <c r="R46" s="289">
        <f t="shared" si="0"/>
        <v>30.800000000000018</v>
      </c>
      <c r="S46" s="292"/>
      <c r="T46" s="296">
        <f t="shared" si="3"/>
        <v>-27.079999999999991</v>
      </c>
      <c r="U46" s="292"/>
      <c r="V46" s="293">
        <f t="shared" si="4"/>
        <v>11.814399999999999</v>
      </c>
      <c r="W46" s="292"/>
      <c r="X46" s="294">
        <f t="shared" si="5"/>
        <v>-19.835061511153388</v>
      </c>
      <c r="Y46" s="292"/>
      <c r="Z46" s="295">
        <f t="shared" si="6"/>
        <v>32.421420824476272</v>
      </c>
    </row>
    <row r="47" spans="13:26" x14ac:dyDescent="0.3">
      <c r="M47" s="188">
        <f t="shared" si="1"/>
        <v>26</v>
      </c>
      <c r="N47" s="285">
        <f t="shared" si="7"/>
        <v>-5.0000000000000044</v>
      </c>
      <c r="O47" s="286"/>
      <c r="P47" s="287">
        <f t="shared" si="2"/>
        <v>0</v>
      </c>
      <c r="Q47" s="288"/>
      <c r="R47" s="289">
        <f t="shared" si="0"/>
        <v>30.000000000000018</v>
      </c>
      <c r="S47" s="292"/>
      <c r="T47" s="296">
        <f t="shared" si="3"/>
        <v>-27.499999999999993</v>
      </c>
      <c r="U47" s="292"/>
      <c r="V47" s="293">
        <f t="shared" si="4"/>
        <v>11.875</v>
      </c>
      <c r="W47" s="292"/>
      <c r="X47" s="294">
        <f t="shared" si="5"/>
        <v>-19.823223304703362</v>
      </c>
      <c r="Y47" s="292"/>
      <c r="Z47" s="295">
        <f t="shared" si="6"/>
        <v>32.082405307719455</v>
      </c>
    </row>
    <row r="48" spans="13:26" x14ac:dyDescent="0.3">
      <c r="M48" s="188">
        <f t="shared" si="1"/>
        <v>27</v>
      </c>
      <c r="N48" s="285">
        <f t="shared" si="7"/>
        <v>-4.8000000000000043</v>
      </c>
      <c r="O48" s="286"/>
      <c r="P48" s="287">
        <f t="shared" si="2"/>
        <v>0.99999999999997868</v>
      </c>
      <c r="Q48" s="288"/>
      <c r="R48" s="289">
        <f t="shared" si="0"/>
        <v>29.200000000000017</v>
      </c>
      <c r="S48" s="292"/>
      <c r="T48" s="296">
        <f t="shared" si="3"/>
        <v>-27.879999999999992</v>
      </c>
      <c r="U48" s="292"/>
      <c r="V48" s="293">
        <f t="shared" si="4"/>
        <v>11.865600000000001</v>
      </c>
      <c r="W48" s="292"/>
      <c r="X48" s="294">
        <f t="shared" si="5"/>
        <v>-19.810535429186199</v>
      </c>
      <c r="Y48" s="292"/>
      <c r="Z48" s="295">
        <f t="shared" si="6"/>
        <v>31.754507079489549</v>
      </c>
    </row>
    <row r="49" spans="13:26" x14ac:dyDescent="0.3">
      <c r="M49" s="188">
        <f t="shared" si="1"/>
        <v>28</v>
      </c>
      <c r="N49" s="285">
        <f t="shared" si="7"/>
        <v>-4.6000000000000041</v>
      </c>
      <c r="O49" s="286"/>
      <c r="P49" s="287">
        <f t="shared" si="2"/>
        <v>1.9999999999999787</v>
      </c>
      <c r="Q49" s="288"/>
      <c r="R49" s="289">
        <f t="shared" si="0"/>
        <v>28.400000000000016</v>
      </c>
      <c r="S49" s="292"/>
      <c r="T49" s="296">
        <f t="shared" si="3"/>
        <v>-28.219999999999992</v>
      </c>
      <c r="U49" s="292"/>
      <c r="V49" s="293">
        <f t="shared" si="4"/>
        <v>11.789800000000001</v>
      </c>
      <c r="W49" s="292"/>
      <c r="X49" s="294">
        <f t="shared" si="5"/>
        <v>-19.796936900910943</v>
      </c>
      <c r="Y49" s="292"/>
      <c r="Z49" s="295">
        <f t="shared" si="6"/>
        <v>31.437020096343744</v>
      </c>
    </row>
    <row r="50" spans="13:26" x14ac:dyDescent="0.3">
      <c r="M50" s="188">
        <f t="shared" si="1"/>
        <v>29</v>
      </c>
      <c r="N50" s="285">
        <f t="shared" si="7"/>
        <v>-4.4000000000000039</v>
      </c>
      <c r="O50" s="286"/>
      <c r="P50" s="287">
        <f t="shared" si="2"/>
        <v>2.9999999999999787</v>
      </c>
      <c r="Q50" s="288"/>
      <c r="R50" s="289">
        <f t="shared" si="0"/>
        <v>27.600000000000016</v>
      </c>
      <c r="S50" s="292"/>
      <c r="T50" s="296">
        <f t="shared" si="3"/>
        <v>-28.519999999999996</v>
      </c>
      <c r="U50" s="292"/>
      <c r="V50" s="293">
        <f t="shared" si="4"/>
        <v>11.651200000000003</v>
      </c>
      <c r="W50" s="292"/>
      <c r="X50" s="294">
        <f t="shared" si="5"/>
        <v>-19.78236235917597</v>
      </c>
      <c r="Y50" s="292"/>
      <c r="Z50" s="295">
        <f t="shared" si="6"/>
        <v>31.129303509676205</v>
      </c>
    </row>
    <row r="51" spans="13:26" x14ac:dyDescent="0.3">
      <c r="M51" s="188">
        <f t="shared" si="1"/>
        <v>30</v>
      </c>
      <c r="N51" s="285">
        <f t="shared" si="7"/>
        <v>-4.2000000000000037</v>
      </c>
      <c r="O51" s="286"/>
      <c r="P51" s="287">
        <f t="shared" si="2"/>
        <v>3.9999999999999858</v>
      </c>
      <c r="Q51" s="288"/>
      <c r="R51" s="289">
        <f t="shared" si="0"/>
        <v>26.800000000000015</v>
      </c>
      <c r="S51" s="292"/>
      <c r="T51" s="296">
        <f t="shared" si="3"/>
        <v>-28.779999999999994</v>
      </c>
      <c r="U51" s="292"/>
      <c r="V51" s="293">
        <f t="shared" si="4"/>
        <v>11.453400000000006</v>
      </c>
      <c r="W51" s="292"/>
      <c r="X51" s="294">
        <f t="shared" si="5"/>
        <v>-19.766741752115799</v>
      </c>
      <c r="Y51" s="292"/>
      <c r="Z51" s="295">
        <f t="shared" si="6"/>
        <v>30.830773878179397</v>
      </c>
    </row>
    <row r="52" spans="13:26" x14ac:dyDescent="0.3">
      <c r="M52" s="188">
        <f t="shared" si="1"/>
        <v>31</v>
      </c>
      <c r="N52" s="285">
        <f t="shared" si="7"/>
        <v>-4.0000000000000036</v>
      </c>
      <c r="O52" s="286"/>
      <c r="P52" s="287">
        <f t="shared" si="2"/>
        <v>4.9999999999999858</v>
      </c>
      <c r="Q52" s="288"/>
      <c r="R52" s="289">
        <f t="shared" si="0"/>
        <v>26.000000000000014</v>
      </c>
      <c r="S52" s="292"/>
      <c r="T52" s="296">
        <f t="shared" si="3"/>
        <v>-28.999999999999996</v>
      </c>
      <c r="U52" s="292"/>
      <c r="V52" s="293">
        <f t="shared" si="4"/>
        <v>11.200000000000006</v>
      </c>
      <c r="W52" s="292"/>
      <c r="X52" s="294">
        <f t="shared" si="5"/>
        <v>-19.75</v>
      </c>
      <c r="Y52" s="292"/>
      <c r="Z52" s="295">
        <f t="shared" si="6"/>
        <v>30.540898509446873</v>
      </c>
    </row>
    <row r="53" spans="13:26" x14ac:dyDescent="0.3">
      <c r="M53" s="188">
        <f t="shared" si="1"/>
        <v>32</v>
      </c>
      <c r="N53" s="285">
        <f t="shared" si="7"/>
        <v>-3.8000000000000034</v>
      </c>
      <c r="O53" s="286"/>
      <c r="P53" s="287">
        <f t="shared" si="2"/>
        <v>5.9999999999999858</v>
      </c>
      <c r="Q53" s="288"/>
      <c r="R53" s="289">
        <f t="shared" si="0"/>
        <v>25.200000000000014</v>
      </c>
      <c r="S53" s="292"/>
      <c r="T53" s="296">
        <f t="shared" si="3"/>
        <v>-29.179999999999996</v>
      </c>
      <c r="U53" s="292"/>
      <c r="V53" s="293">
        <f t="shared" si="4"/>
        <v>10.894600000000004</v>
      </c>
      <c r="W53" s="292"/>
      <c r="X53" s="294">
        <f t="shared" si="5"/>
        <v>-19.732056634365929</v>
      </c>
      <c r="Y53" s="292"/>
      <c r="Z53" s="295">
        <f t="shared" si="6"/>
        <v>30.259189739779909</v>
      </c>
    </row>
    <row r="54" spans="13:26" x14ac:dyDescent="0.3">
      <c r="M54" s="188">
        <f t="shared" si="1"/>
        <v>33</v>
      </c>
      <c r="N54" s="285">
        <f t="shared" si="7"/>
        <v>-3.6000000000000032</v>
      </c>
      <c r="O54" s="286"/>
      <c r="P54" s="287">
        <f t="shared" ref="P54:P85" si="8">$G$7*ABS($H$7*N54+$I$7)+$J$7</f>
        <v>6.9999999999999858</v>
      </c>
      <c r="Q54" s="288"/>
      <c r="R54" s="289">
        <f t="shared" ref="R54:R85" si="9">$G$9 * N54 +$H$9</f>
        <v>24.400000000000013</v>
      </c>
      <c r="S54" s="292"/>
      <c r="T54" s="296">
        <f t="shared" si="3"/>
        <v>-29.32</v>
      </c>
      <c r="U54" s="292"/>
      <c r="V54" s="293">
        <f t="shared" si="4"/>
        <v>10.540800000000006</v>
      </c>
      <c r="W54" s="292"/>
      <c r="X54" s="294">
        <f t="shared" si="5"/>
        <v>-19.712825411250741</v>
      </c>
      <c r="Y54" s="292"/>
      <c r="Z54" s="295">
        <f t="shared" si="6"/>
        <v>29.985199997898761</v>
      </c>
    </row>
    <row r="55" spans="13:26" x14ac:dyDescent="0.3">
      <c r="M55" s="188">
        <f t="shared" ref="M55:M86" si="10">M54+1</f>
        <v>34</v>
      </c>
      <c r="N55" s="285">
        <f t="shared" ref="N55:N86" si="11">N54+$I$20</f>
        <v>-3.400000000000003</v>
      </c>
      <c r="O55" s="286"/>
      <c r="P55" s="287">
        <f t="shared" si="8"/>
        <v>7.9999999999999858</v>
      </c>
      <c r="Q55" s="288"/>
      <c r="R55" s="289">
        <f t="shared" si="9"/>
        <v>23.600000000000012</v>
      </c>
      <c r="S55" s="292"/>
      <c r="T55" s="296">
        <f t="shared" si="3"/>
        <v>-29.42</v>
      </c>
      <c r="U55" s="292"/>
      <c r="V55" s="293">
        <f t="shared" si="4"/>
        <v>10.142200000000008</v>
      </c>
      <c r="W55" s="292"/>
      <c r="X55" s="294">
        <f t="shared" si="5"/>
        <v>-19.69221389666377</v>
      </c>
      <c r="Y55" s="292"/>
      <c r="Z55" s="295">
        <f t="shared" si="6"/>
        <v>29.718517527077147</v>
      </c>
    </row>
    <row r="56" spans="13:26" x14ac:dyDescent="0.3">
      <c r="M56" s="188">
        <f t="shared" si="10"/>
        <v>35</v>
      </c>
      <c r="N56" s="285">
        <f t="shared" si="11"/>
        <v>-3.2000000000000028</v>
      </c>
      <c r="O56" s="286"/>
      <c r="P56" s="287">
        <f t="shared" si="8"/>
        <v>8.9999999999999858</v>
      </c>
      <c r="Q56" s="288"/>
      <c r="R56" s="289">
        <f t="shared" si="9"/>
        <v>22.800000000000011</v>
      </c>
      <c r="S56" s="292"/>
      <c r="T56" s="296">
        <f t="shared" si="3"/>
        <v>-29.48</v>
      </c>
      <c r="U56" s="292"/>
      <c r="V56" s="293">
        <f t="shared" si="4"/>
        <v>9.7024000000000061</v>
      </c>
      <c r="W56" s="292"/>
      <c r="X56" s="294">
        <f t="shared" si="5"/>
        <v>-19.670123022306775</v>
      </c>
      <c r="Y56" s="292"/>
      <c r="Z56" s="295">
        <f t="shared" si="6"/>
        <v>29.458762663044542</v>
      </c>
    </row>
    <row r="57" spans="13:26" x14ac:dyDescent="0.3">
      <c r="M57" s="188">
        <f t="shared" si="10"/>
        <v>36</v>
      </c>
      <c r="N57" s="285">
        <f t="shared" si="11"/>
        <v>-3.0000000000000027</v>
      </c>
      <c r="O57" s="286"/>
      <c r="P57" s="287">
        <f t="shared" si="8"/>
        <v>9.9999999999999858</v>
      </c>
      <c r="Q57" s="288"/>
      <c r="R57" s="289">
        <f t="shared" si="9"/>
        <v>22.000000000000011</v>
      </c>
      <c r="S57" s="292"/>
      <c r="T57" s="296">
        <f t="shared" si="3"/>
        <v>-29.5</v>
      </c>
      <c r="U57" s="292"/>
      <c r="V57" s="293">
        <f t="shared" si="4"/>
        <v>9.225000000000005</v>
      </c>
      <c r="W57" s="292"/>
      <c r="X57" s="294">
        <f t="shared" si="5"/>
        <v>-19.646446609406727</v>
      </c>
      <c r="Y57" s="292"/>
      <c r="Z57" s="295">
        <f t="shared" si="6"/>
        <v>29.205584583201642</v>
      </c>
    </row>
    <row r="58" spans="13:26" x14ac:dyDescent="0.3">
      <c r="M58" s="188">
        <f t="shared" si="10"/>
        <v>37</v>
      </c>
      <c r="N58" s="285">
        <f t="shared" si="11"/>
        <v>-2.8000000000000025</v>
      </c>
      <c r="O58" s="286"/>
      <c r="P58" s="287">
        <f t="shared" si="8"/>
        <v>10.999999999999986</v>
      </c>
      <c r="Q58" s="288"/>
      <c r="R58" s="289">
        <f t="shared" si="9"/>
        <v>21.20000000000001</v>
      </c>
      <c r="S58" s="292"/>
      <c r="T58" s="296">
        <f t="shared" si="3"/>
        <v>-29.48</v>
      </c>
      <c r="U58" s="292"/>
      <c r="V58" s="293">
        <f t="shared" si="4"/>
        <v>8.7136000000000067</v>
      </c>
      <c r="W58" s="292"/>
      <c r="X58" s="294">
        <f t="shared" si="5"/>
        <v>-19.621070858372402</v>
      </c>
      <c r="Y58" s="292"/>
      <c r="Z58" s="295">
        <f t="shared" si="6"/>
        <v>28.958658457297929</v>
      </c>
    </row>
    <row r="59" spans="13:26" x14ac:dyDescent="0.3">
      <c r="M59" s="188">
        <f t="shared" si="10"/>
        <v>38</v>
      </c>
      <c r="N59" s="285">
        <f t="shared" si="11"/>
        <v>-2.6000000000000023</v>
      </c>
      <c r="O59" s="286"/>
      <c r="P59" s="287">
        <f t="shared" si="8"/>
        <v>11.999999999999986</v>
      </c>
      <c r="Q59" s="288"/>
      <c r="R59" s="289">
        <f t="shared" si="9"/>
        <v>20.400000000000009</v>
      </c>
      <c r="S59" s="292"/>
      <c r="T59" s="296">
        <f t="shared" si="3"/>
        <v>-29.42</v>
      </c>
      <c r="U59" s="292"/>
      <c r="V59" s="293">
        <f t="shared" si="4"/>
        <v>8.1718000000000064</v>
      </c>
      <c r="W59" s="292"/>
      <c r="X59" s="294">
        <f t="shared" si="5"/>
        <v>-19.593873801821882</v>
      </c>
      <c r="Y59" s="292"/>
      <c r="Z59" s="295">
        <f t="shared" si="6"/>
        <v>28.71768294150732</v>
      </c>
    </row>
    <row r="60" spans="13:26" x14ac:dyDescent="0.3">
      <c r="M60" s="188">
        <f t="shared" si="10"/>
        <v>39</v>
      </c>
      <c r="N60" s="285">
        <f t="shared" si="11"/>
        <v>-2.4000000000000021</v>
      </c>
      <c r="O60" s="286"/>
      <c r="P60" s="287">
        <f t="shared" si="8"/>
        <v>12.999999999999986</v>
      </c>
      <c r="Q60" s="288"/>
      <c r="R60" s="289">
        <f t="shared" si="9"/>
        <v>19.600000000000009</v>
      </c>
      <c r="S60" s="292"/>
      <c r="T60" s="296">
        <f t="shared" si="3"/>
        <v>-29.32</v>
      </c>
      <c r="U60" s="292"/>
      <c r="V60" s="293">
        <f t="shared" si="4"/>
        <v>7.6032000000000064</v>
      </c>
      <c r="W60" s="292"/>
      <c r="X60" s="294">
        <f t="shared" si="5"/>
        <v>-19.56472471835194</v>
      </c>
      <c r="Y60" s="292"/>
      <c r="Z60" s="295">
        <f t="shared" si="6"/>
        <v>28.48237796740538</v>
      </c>
    </row>
    <row r="61" spans="13:26" x14ac:dyDescent="0.3">
      <c r="M61" s="188">
        <f t="shared" si="10"/>
        <v>40</v>
      </c>
      <c r="N61" s="285">
        <f t="shared" si="11"/>
        <v>-2.200000000000002</v>
      </c>
      <c r="O61" s="286"/>
      <c r="P61" s="287">
        <f t="shared" si="8"/>
        <v>13.999999999999986</v>
      </c>
      <c r="Q61" s="288"/>
      <c r="R61" s="289">
        <f t="shared" si="9"/>
        <v>18.800000000000008</v>
      </c>
      <c r="S61" s="292"/>
      <c r="T61" s="296">
        <f t="shared" si="3"/>
        <v>-29.18</v>
      </c>
      <c r="U61" s="292"/>
      <c r="V61" s="293">
        <f t="shared" si="4"/>
        <v>7.0114000000000063</v>
      </c>
      <c r="W61" s="292"/>
      <c r="X61" s="294">
        <f t="shared" si="5"/>
        <v>-19.533483504231597</v>
      </c>
      <c r="Y61" s="292"/>
      <c r="Z61" s="295">
        <f t="shared" si="6"/>
        <v>28.252482785158396</v>
      </c>
    </row>
    <row r="62" spans="13:26" x14ac:dyDescent="0.3">
      <c r="M62" s="188">
        <f t="shared" si="10"/>
        <v>41</v>
      </c>
      <c r="N62" s="285">
        <f t="shared" si="11"/>
        <v>-2.0000000000000018</v>
      </c>
      <c r="O62" s="286"/>
      <c r="P62" s="287">
        <f t="shared" si="8"/>
        <v>14.999999999999993</v>
      </c>
      <c r="Q62" s="288"/>
      <c r="R62" s="289">
        <f t="shared" si="9"/>
        <v>18.000000000000007</v>
      </c>
      <c r="S62" s="292"/>
      <c r="T62" s="296">
        <f t="shared" si="3"/>
        <v>-29</v>
      </c>
      <c r="U62" s="292"/>
      <c r="V62" s="293">
        <f t="shared" si="4"/>
        <v>6.4000000000000057</v>
      </c>
      <c r="W62" s="292"/>
      <c r="X62" s="294">
        <f t="shared" si="5"/>
        <v>-19.5</v>
      </c>
      <c r="Y62" s="292"/>
      <c r="Z62" s="295">
        <f t="shared" si="6"/>
        <v>28.027754226637811</v>
      </c>
    </row>
    <row r="63" spans="13:26" x14ac:dyDescent="0.3">
      <c r="M63" s="188">
        <f t="shared" si="10"/>
        <v>42</v>
      </c>
      <c r="N63" s="285">
        <f t="shared" si="11"/>
        <v>-1.8000000000000018</v>
      </c>
      <c r="O63" s="286"/>
      <c r="P63" s="287">
        <f t="shared" si="8"/>
        <v>15.999999999999993</v>
      </c>
      <c r="Q63" s="288"/>
      <c r="R63" s="289">
        <f t="shared" si="9"/>
        <v>17.200000000000006</v>
      </c>
      <c r="S63" s="292"/>
      <c r="T63" s="296">
        <f t="shared" si="3"/>
        <v>-28.78</v>
      </c>
      <c r="U63" s="292"/>
      <c r="V63" s="293">
        <f t="shared" si="4"/>
        <v>5.7726000000000059</v>
      </c>
      <c r="W63" s="292"/>
      <c r="X63" s="294">
        <f t="shared" si="5"/>
        <v>-19.464113268731854</v>
      </c>
      <c r="Y63" s="292"/>
      <c r="Z63" s="295">
        <f t="shared" si="6"/>
        <v>27.807965159450056</v>
      </c>
    </row>
    <row r="64" spans="13:26" x14ac:dyDescent="0.3">
      <c r="M64" s="188">
        <f t="shared" si="10"/>
        <v>43</v>
      </c>
      <c r="N64" s="285">
        <f t="shared" si="11"/>
        <v>-1.6000000000000019</v>
      </c>
      <c r="O64" s="286"/>
      <c r="P64" s="287">
        <f t="shared" si="8"/>
        <v>16.999999999999993</v>
      </c>
      <c r="Q64" s="288"/>
      <c r="R64" s="289">
        <f t="shared" si="9"/>
        <v>16.400000000000006</v>
      </c>
      <c r="S64" s="292"/>
      <c r="T64" s="296">
        <f t="shared" si="3"/>
        <v>-28.520000000000003</v>
      </c>
      <c r="U64" s="292"/>
      <c r="V64" s="293">
        <f t="shared" si="4"/>
        <v>5.1328000000000067</v>
      </c>
      <c r="W64" s="292"/>
      <c r="X64" s="294">
        <f t="shared" si="5"/>
        <v>-19.425650822501481</v>
      </c>
      <c r="Y64" s="292"/>
      <c r="Z64" s="295">
        <f t="shared" si="6"/>
        <v>27.592903107240421</v>
      </c>
    </row>
    <row r="65" spans="13:26" x14ac:dyDescent="0.3">
      <c r="M65" s="188">
        <f t="shared" si="10"/>
        <v>44</v>
      </c>
      <c r="N65" s="285">
        <f t="shared" si="11"/>
        <v>-1.4000000000000019</v>
      </c>
      <c r="O65" s="286"/>
      <c r="P65" s="287">
        <f t="shared" si="8"/>
        <v>17.999999999999993</v>
      </c>
      <c r="Q65" s="288"/>
      <c r="R65" s="289">
        <f t="shared" si="9"/>
        <v>15.600000000000009</v>
      </c>
      <c r="S65" s="292"/>
      <c r="T65" s="296">
        <f t="shared" si="3"/>
        <v>-28.220000000000002</v>
      </c>
      <c r="U65" s="292"/>
      <c r="V65" s="293">
        <f t="shared" si="4"/>
        <v>4.4842000000000057</v>
      </c>
      <c r="W65" s="292"/>
      <c r="X65" s="294">
        <f t="shared" si="5"/>
        <v>-19.384427793327543</v>
      </c>
      <c r="Y65" s="292"/>
      <c r="Z65" s="295">
        <f t="shared" si="6"/>
        <v>27.3823690152621</v>
      </c>
    </row>
    <row r="66" spans="13:26" x14ac:dyDescent="0.3">
      <c r="M66" s="188">
        <f t="shared" si="10"/>
        <v>45</v>
      </c>
      <c r="N66" s="285">
        <f t="shared" si="11"/>
        <v>-1.200000000000002</v>
      </c>
      <c r="O66" s="286"/>
      <c r="P66" s="287">
        <f t="shared" si="8"/>
        <v>18.999999999999989</v>
      </c>
      <c r="Q66" s="288"/>
      <c r="R66" s="289">
        <f t="shared" si="9"/>
        <v>14.800000000000008</v>
      </c>
      <c r="S66" s="292"/>
      <c r="T66" s="296">
        <f t="shared" si="3"/>
        <v>-27.880000000000003</v>
      </c>
      <c r="U66" s="292"/>
      <c r="V66" s="293">
        <f t="shared" si="4"/>
        <v>3.8304000000000062</v>
      </c>
      <c r="W66" s="292"/>
      <c r="X66" s="294">
        <f t="shared" si="5"/>
        <v>-19.340246044613554</v>
      </c>
      <c r="Y66" s="292"/>
      <c r="Z66" s="295">
        <f t="shared" si="6"/>
        <v>27.176176143234741</v>
      </c>
    </row>
    <row r="67" spans="13:26" x14ac:dyDescent="0.3">
      <c r="M67" s="188">
        <f t="shared" si="10"/>
        <v>46</v>
      </c>
      <c r="N67" s="285">
        <f t="shared" si="11"/>
        <v>-1.000000000000002</v>
      </c>
      <c r="O67" s="286"/>
      <c r="P67" s="287">
        <f t="shared" si="8"/>
        <v>19.999999999999989</v>
      </c>
      <c r="Q67" s="288"/>
      <c r="R67" s="289">
        <f t="shared" si="9"/>
        <v>14.000000000000007</v>
      </c>
      <c r="S67" s="292"/>
      <c r="T67" s="296">
        <f t="shared" si="3"/>
        <v>-27.500000000000004</v>
      </c>
      <c r="U67" s="292"/>
      <c r="V67" s="293">
        <f t="shared" si="4"/>
        <v>3.1750000000000069</v>
      </c>
      <c r="W67" s="292"/>
      <c r="X67" s="294">
        <f t="shared" si="5"/>
        <v>-19.292893218813454</v>
      </c>
      <c r="Y67" s="292"/>
      <c r="Z67" s="295">
        <f t="shared" si="6"/>
        <v>26.974149070059546</v>
      </c>
    </row>
    <row r="68" spans="13:26" x14ac:dyDescent="0.3">
      <c r="M68" s="188">
        <f t="shared" si="10"/>
        <v>47</v>
      </c>
      <c r="N68" s="285">
        <f t="shared" si="11"/>
        <v>-0.80000000000000204</v>
      </c>
      <c r="O68" s="286"/>
      <c r="P68" s="287">
        <f t="shared" si="8"/>
        <v>20.999999999999989</v>
      </c>
      <c r="Q68" s="288"/>
      <c r="R68" s="289">
        <f t="shared" si="9"/>
        <v>13.200000000000008</v>
      </c>
      <c r="S68" s="292"/>
      <c r="T68" s="296">
        <f t="shared" si="3"/>
        <v>-27.080000000000005</v>
      </c>
      <c r="U68" s="292"/>
      <c r="V68" s="293">
        <f t="shared" si="4"/>
        <v>2.5216000000000065</v>
      </c>
      <c r="W68" s="292"/>
      <c r="X68" s="294">
        <f t="shared" si="5"/>
        <v>-19.242141716744801</v>
      </c>
      <c r="Y68" s="292"/>
      <c r="Z68" s="295">
        <f t="shared" si="6"/>
        <v>26.776122797097749</v>
      </c>
    </row>
    <row r="69" spans="13:26" x14ac:dyDescent="0.3">
      <c r="M69" s="188">
        <f t="shared" si="10"/>
        <v>48</v>
      </c>
      <c r="N69" s="285">
        <f t="shared" si="11"/>
        <v>-0.60000000000000209</v>
      </c>
      <c r="O69" s="286"/>
      <c r="P69" s="287">
        <f t="shared" si="8"/>
        <v>21.999999999999989</v>
      </c>
      <c r="Q69" s="288"/>
      <c r="R69" s="289">
        <f t="shared" si="9"/>
        <v>12.400000000000009</v>
      </c>
      <c r="S69" s="292"/>
      <c r="T69" s="296">
        <f t="shared" si="3"/>
        <v>-26.620000000000005</v>
      </c>
      <c r="U69" s="292"/>
      <c r="V69" s="293">
        <f t="shared" si="4"/>
        <v>1.8738000000000068</v>
      </c>
      <c r="W69" s="292"/>
      <c r="X69" s="294">
        <f t="shared" si="5"/>
        <v>-19.187747603643764</v>
      </c>
      <c r="Y69" s="292"/>
      <c r="Z69" s="295">
        <f t="shared" si="6"/>
        <v>26.581941938526729</v>
      </c>
    </row>
    <row r="70" spans="13:26" x14ac:dyDescent="0.3">
      <c r="M70" s="188">
        <f t="shared" si="10"/>
        <v>49</v>
      </c>
      <c r="N70" s="285">
        <f t="shared" si="11"/>
        <v>-0.40000000000000208</v>
      </c>
      <c r="O70" s="286"/>
      <c r="P70" s="287">
        <f t="shared" si="8"/>
        <v>22.999999999999989</v>
      </c>
      <c r="Q70" s="288"/>
      <c r="R70" s="289">
        <f t="shared" si="9"/>
        <v>11.600000000000009</v>
      </c>
      <c r="S70" s="292"/>
      <c r="T70" s="296">
        <f t="shared" si="3"/>
        <v>-26.120000000000005</v>
      </c>
      <c r="U70" s="292"/>
      <c r="V70" s="293">
        <f t="shared" si="4"/>
        <v>1.2352000000000065</v>
      </c>
      <c r="W70" s="292"/>
      <c r="X70" s="294">
        <f t="shared" si="5"/>
        <v>-19.129449436703876</v>
      </c>
      <c r="Y70" s="292"/>
      <c r="Z70" s="295">
        <f t="shared" si="6"/>
        <v>26.391459988819786</v>
      </c>
    </row>
    <row r="71" spans="13:26" x14ac:dyDescent="0.3">
      <c r="M71" s="188">
        <f t="shared" si="10"/>
        <v>50</v>
      </c>
      <c r="N71" s="285">
        <f t="shared" si="11"/>
        <v>-0.20000000000000207</v>
      </c>
      <c r="O71" s="286"/>
      <c r="P71" s="287">
        <f t="shared" si="8"/>
        <v>23.999999999999989</v>
      </c>
      <c r="Q71" s="288"/>
      <c r="R71" s="289">
        <f t="shared" si="9"/>
        <v>10.800000000000008</v>
      </c>
      <c r="S71" s="292"/>
      <c r="T71" s="296">
        <f t="shared" si="3"/>
        <v>-25.580000000000005</v>
      </c>
      <c r="U71" s="292"/>
      <c r="V71" s="293">
        <f t="shared" si="4"/>
        <v>0.60940000000000638</v>
      </c>
      <c r="W71" s="292"/>
      <c r="X71" s="294">
        <f t="shared" si="5"/>
        <v>-19.066967008463195</v>
      </c>
      <c r="Y71" s="292"/>
      <c r="Z71" s="295">
        <f t="shared" si="6"/>
        <v>26.204538658698265</v>
      </c>
    </row>
    <row r="72" spans="13:26" x14ac:dyDescent="0.3">
      <c r="M72" s="188">
        <f t="shared" si="10"/>
        <v>51</v>
      </c>
      <c r="N72" s="285">
        <f t="shared" si="11"/>
        <v>-2.0539125955565396E-15</v>
      </c>
      <c r="O72" s="286"/>
      <c r="P72" s="287">
        <f t="shared" si="8"/>
        <v>24.999999999999989</v>
      </c>
      <c r="Q72" s="288"/>
      <c r="R72" s="289">
        <f t="shared" si="9"/>
        <v>10.000000000000009</v>
      </c>
      <c r="S72" s="292"/>
      <c r="T72" s="296">
        <f t="shared" si="3"/>
        <v>-25.000000000000007</v>
      </c>
      <c r="U72" s="292"/>
      <c r="V72" s="293">
        <f t="shared" si="4"/>
        <v>6.1617377866696196E-15</v>
      </c>
      <c r="W72" s="292"/>
      <c r="X72" s="294">
        <f t="shared" si="5"/>
        <v>-19</v>
      </c>
      <c r="Y72" s="292"/>
      <c r="Z72" s="295">
        <f t="shared" si="6"/>
        <v>26.021047272016297</v>
      </c>
    </row>
    <row r="73" spans="13:26" x14ac:dyDescent="0.3">
      <c r="M73" s="188">
        <f t="shared" si="10"/>
        <v>52</v>
      </c>
      <c r="N73" s="285">
        <f t="shared" si="11"/>
        <v>0.19999999999999796</v>
      </c>
      <c r="O73" s="286"/>
      <c r="P73" s="287">
        <f t="shared" si="8"/>
        <v>25.999999999999989</v>
      </c>
      <c r="Q73" s="288"/>
      <c r="R73" s="289">
        <f t="shared" si="9"/>
        <v>9.2000000000000082</v>
      </c>
      <c r="S73" s="292"/>
      <c r="T73" s="296">
        <f t="shared" si="3"/>
        <v>-24.380000000000006</v>
      </c>
      <c r="U73" s="292"/>
      <c r="V73" s="293">
        <f t="shared" si="4"/>
        <v>-0.58939999999999415</v>
      </c>
      <c r="W73" s="292"/>
      <c r="X73" s="294">
        <f t="shared" si="5"/>
        <v>-18.928226537463708</v>
      </c>
      <c r="Y73" s="292"/>
      <c r="Z73" s="295">
        <f t="shared" si="6"/>
        <v>25.840862216989514</v>
      </c>
    </row>
    <row r="74" spans="13:26" x14ac:dyDescent="0.3">
      <c r="M74" s="188">
        <f t="shared" si="10"/>
        <v>53</v>
      </c>
      <c r="N74" s="285">
        <f t="shared" si="11"/>
        <v>0.39999999999999797</v>
      </c>
      <c r="O74" s="286"/>
      <c r="P74" s="287">
        <f t="shared" si="8"/>
        <v>26.999999999999989</v>
      </c>
      <c r="Q74" s="288"/>
      <c r="R74" s="289">
        <f t="shared" si="9"/>
        <v>8.4000000000000075</v>
      </c>
      <c r="S74" s="292"/>
      <c r="T74" s="296">
        <f t="shared" si="3"/>
        <v>-23.720000000000006</v>
      </c>
      <c r="U74" s="292"/>
      <c r="V74" s="293">
        <f t="shared" si="4"/>
        <v>-1.1551999999999945</v>
      </c>
      <c r="W74" s="292"/>
      <c r="X74" s="294">
        <f t="shared" si="5"/>
        <v>-18.851301645002966</v>
      </c>
      <c r="Y74" s="292"/>
      <c r="Z74" s="295">
        <f t="shared" si="6"/>
        <v>25.663866445995502</v>
      </c>
    </row>
    <row r="75" spans="13:26" x14ac:dyDescent="0.3">
      <c r="M75" s="188">
        <f t="shared" si="10"/>
        <v>54</v>
      </c>
      <c r="N75" s="285">
        <f t="shared" si="11"/>
        <v>0.59999999999999798</v>
      </c>
      <c r="O75" s="286"/>
      <c r="P75" s="287">
        <f t="shared" si="8"/>
        <v>27.999999999999989</v>
      </c>
      <c r="Q75" s="288"/>
      <c r="R75" s="289">
        <f t="shared" si="9"/>
        <v>7.6000000000000085</v>
      </c>
      <c r="S75" s="292"/>
      <c r="T75" s="296">
        <f t="shared" si="3"/>
        <v>-23.020000000000007</v>
      </c>
      <c r="U75" s="292"/>
      <c r="V75" s="293">
        <f t="shared" si="4"/>
        <v>-1.6937999999999949</v>
      </c>
      <c r="W75" s="292"/>
      <c r="X75" s="294">
        <f t="shared" si="5"/>
        <v>-18.768855586655086</v>
      </c>
      <c r="Y75" s="292"/>
      <c r="Z75" s="295">
        <f t="shared" si="6"/>
        <v>25.489949018876814</v>
      </c>
    </row>
    <row r="76" spans="13:26" x14ac:dyDescent="0.3">
      <c r="M76" s="188">
        <f t="shared" si="10"/>
        <v>55</v>
      </c>
      <c r="N76" s="285">
        <f t="shared" si="11"/>
        <v>0.79999999999999805</v>
      </c>
      <c r="O76" s="286"/>
      <c r="P76" s="287">
        <f t="shared" si="8"/>
        <v>28.999999999999989</v>
      </c>
      <c r="Q76" s="288"/>
      <c r="R76" s="289">
        <f t="shared" si="9"/>
        <v>6.8000000000000078</v>
      </c>
      <c r="S76" s="292"/>
      <c r="T76" s="296">
        <f t="shared" si="3"/>
        <v>-22.280000000000008</v>
      </c>
      <c r="U76" s="292"/>
      <c r="V76" s="293">
        <f t="shared" si="4"/>
        <v>-2.2015999999999951</v>
      </c>
      <c r="W76" s="292"/>
      <c r="X76" s="294">
        <f t="shared" si="5"/>
        <v>-18.680492089227108</v>
      </c>
      <c r="Y76" s="292"/>
      <c r="Z76" s="295">
        <f t="shared" si="6"/>
        <v>25.319004685283812</v>
      </c>
    </row>
    <row r="77" spans="13:26" x14ac:dyDescent="0.3">
      <c r="M77" s="188">
        <f t="shared" si="10"/>
        <v>56</v>
      </c>
      <c r="N77" s="285">
        <f t="shared" si="11"/>
        <v>0.999999999999998</v>
      </c>
      <c r="O77" s="286"/>
      <c r="P77" s="287">
        <f t="shared" si="8"/>
        <v>29.999999999999989</v>
      </c>
      <c r="Q77" s="288"/>
      <c r="R77" s="289">
        <f t="shared" si="9"/>
        <v>6.000000000000008</v>
      </c>
      <c r="S77" s="292"/>
      <c r="T77" s="296">
        <f t="shared" si="3"/>
        <v>-21.500000000000007</v>
      </c>
      <c r="U77" s="292"/>
      <c r="V77" s="293">
        <f t="shared" si="4"/>
        <v>-2.6749999999999954</v>
      </c>
      <c r="W77" s="292"/>
      <c r="X77" s="294">
        <f t="shared" si="5"/>
        <v>-18.585786437626908</v>
      </c>
      <c r="Y77" s="292"/>
      <c r="Z77" s="295">
        <f t="shared" si="6"/>
        <v>25.150933502119997</v>
      </c>
    </row>
    <row r="78" spans="13:26" x14ac:dyDescent="0.3">
      <c r="M78" s="188">
        <f t="shared" si="10"/>
        <v>57</v>
      </c>
      <c r="N78" s="285">
        <f t="shared" si="11"/>
        <v>1.199999999999998</v>
      </c>
      <c r="O78" s="286"/>
      <c r="P78" s="287">
        <f t="shared" si="8"/>
        <v>30.999999999999989</v>
      </c>
      <c r="Q78" s="288"/>
      <c r="R78" s="289">
        <f t="shared" si="9"/>
        <v>5.2000000000000082</v>
      </c>
      <c r="S78" s="292"/>
      <c r="T78" s="296">
        <f t="shared" si="3"/>
        <v>-20.680000000000007</v>
      </c>
      <c r="U78" s="292"/>
      <c r="V78" s="293">
        <f t="shared" si="4"/>
        <v>-3.1103999999999958</v>
      </c>
      <c r="W78" s="292"/>
      <c r="X78" s="294">
        <f t="shared" si="5"/>
        <v>-18.484283433489605</v>
      </c>
      <c r="Y78" s="292"/>
      <c r="Z78" s="295">
        <f t="shared" si="6"/>
        <v>24.985640482607891</v>
      </c>
    </row>
    <row r="79" spans="13:26" x14ac:dyDescent="0.3">
      <c r="M79" s="188">
        <f t="shared" si="10"/>
        <v>58</v>
      </c>
      <c r="N79" s="285">
        <f t="shared" si="11"/>
        <v>1.3999999999999979</v>
      </c>
      <c r="O79" s="286"/>
      <c r="P79" s="287">
        <f t="shared" si="8"/>
        <v>31.999999999999989</v>
      </c>
      <c r="Q79" s="288"/>
      <c r="R79" s="289">
        <f t="shared" si="9"/>
        <v>4.4000000000000083</v>
      </c>
      <c r="S79" s="292"/>
      <c r="T79" s="296">
        <f t="shared" si="3"/>
        <v>-19.820000000000007</v>
      </c>
      <c r="U79" s="292"/>
      <c r="V79" s="293">
        <f t="shared" si="4"/>
        <v>-3.5041999999999964</v>
      </c>
      <c r="W79" s="292"/>
      <c r="X79" s="294">
        <f t="shared" si="5"/>
        <v>-18.375495207287528</v>
      </c>
      <c r="Y79" s="292"/>
      <c r="Z79" s="295">
        <f t="shared" si="6"/>
        <v>24.823035273890088</v>
      </c>
    </row>
    <row r="80" spans="13:26" x14ac:dyDescent="0.3">
      <c r="M80" s="188">
        <f t="shared" si="10"/>
        <v>59</v>
      </c>
      <c r="N80" s="285">
        <f t="shared" si="11"/>
        <v>1.5999999999999979</v>
      </c>
      <c r="O80" s="286"/>
      <c r="P80" s="287">
        <f t="shared" si="8"/>
        <v>32.999999999999986</v>
      </c>
      <c r="Q80" s="288"/>
      <c r="R80" s="289">
        <f t="shared" si="9"/>
        <v>3.6000000000000085</v>
      </c>
      <c r="S80" s="292"/>
      <c r="T80" s="296">
        <f t="shared" si="3"/>
        <v>-18.920000000000009</v>
      </c>
      <c r="U80" s="292"/>
      <c r="V80" s="293">
        <f t="shared" si="4"/>
        <v>-3.8527999999999967</v>
      </c>
      <c r="W80" s="292"/>
      <c r="X80" s="294">
        <f t="shared" si="5"/>
        <v>-18.258898873407752</v>
      </c>
      <c r="Y80" s="292"/>
      <c r="Z80" s="295">
        <f t="shared" si="6"/>
        <v>24.663031860425679</v>
      </c>
    </row>
    <row r="81" spans="13:26" x14ac:dyDescent="0.3">
      <c r="M81" s="188">
        <f t="shared" si="10"/>
        <v>60</v>
      </c>
      <c r="N81" s="285">
        <f t="shared" si="11"/>
        <v>1.7999999999999978</v>
      </c>
      <c r="O81" s="286"/>
      <c r="P81" s="287">
        <f t="shared" si="8"/>
        <v>33.999999999999986</v>
      </c>
      <c r="Q81" s="288"/>
      <c r="R81" s="289">
        <f t="shared" si="9"/>
        <v>2.8000000000000087</v>
      </c>
      <c r="S81" s="292"/>
      <c r="T81" s="296">
        <f t="shared" si="3"/>
        <v>-17.980000000000011</v>
      </c>
      <c r="U81" s="292"/>
      <c r="V81" s="293">
        <f t="shared" si="4"/>
        <v>-4.152599999999997</v>
      </c>
      <c r="W81" s="292"/>
      <c r="X81" s="294">
        <f t="shared" si="5"/>
        <v>-18.133934016926386</v>
      </c>
      <c r="Y81" s="292"/>
      <c r="Z81" s="295">
        <f t="shared" si="6"/>
        <v>24.505548290744287</v>
      </c>
    </row>
    <row r="82" spans="13:26" x14ac:dyDescent="0.3">
      <c r="M82" s="188">
        <f t="shared" si="10"/>
        <v>61</v>
      </c>
      <c r="N82" s="285">
        <f t="shared" si="11"/>
        <v>1.9999999999999978</v>
      </c>
      <c r="O82" s="286"/>
      <c r="P82" s="287">
        <f t="shared" si="8"/>
        <v>34.999999999999986</v>
      </c>
      <c r="Q82" s="288"/>
      <c r="R82" s="289">
        <f t="shared" si="9"/>
        <v>2.0000000000000089</v>
      </c>
      <c r="S82" s="292"/>
      <c r="T82" s="296">
        <f t="shared" si="3"/>
        <v>-17.000000000000011</v>
      </c>
      <c r="U82" s="292"/>
      <c r="V82" s="293">
        <f t="shared" si="4"/>
        <v>-4.3999999999999968</v>
      </c>
      <c r="W82" s="292"/>
      <c r="X82" s="294">
        <f t="shared" si="5"/>
        <v>-18</v>
      </c>
      <c r="Y82" s="292"/>
      <c r="Z82" s="295">
        <f t="shared" si="6"/>
        <v>24.350506425384634</v>
      </c>
    </row>
    <row r="83" spans="13:26" x14ac:dyDescent="0.3">
      <c r="M83" s="188">
        <f t="shared" si="10"/>
        <v>62</v>
      </c>
      <c r="N83" s="285">
        <f t="shared" si="11"/>
        <v>2.199999999999998</v>
      </c>
      <c r="O83" s="286"/>
      <c r="P83" s="287">
        <f t="shared" si="8"/>
        <v>35.999999999999986</v>
      </c>
      <c r="Q83" s="288"/>
      <c r="R83" s="289">
        <f t="shared" si="9"/>
        <v>1.2000000000000082</v>
      </c>
      <c r="S83" s="292"/>
      <c r="T83" s="296">
        <f t="shared" si="3"/>
        <v>-15.980000000000011</v>
      </c>
      <c r="U83" s="292"/>
      <c r="V83" s="293">
        <f t="shared" si="4"/>
        <v>-4.5913999999999984</v>
      </c>
      <c r="W83" s="292"/>
      <c r="X83" s="294">
        <f t="shared" si="5"/>
        <v>-17.856453074927416</v>
      </c>
      <c r="Y83" s="292"/>
      <c r="Z83" s="295">
        <f t="shared" si="6"/>
        <v>24.197831704076748</v>
      </c>
    </row>
    <row r="84" spans="13:26" x14ac:dyDescent="0.3">
      <c r="M84" s="188">
        <f t="shared" si="10"/>
        <v>63</v>
      </c>
      <c r="N84" s="285">
        <f t="shared" si="11"/>
        <v>2.3999999999999981</v>
      </c>
      <c r="O84" s="286"/>
      <c r="P84" s="287">
        <f t="shared" si="8"/>
        <v>36.999999999999993</v>
      </c>
      <c r="Q84" s="288"/>
      <c r="R84" s="289">
        <f t="shared" si="9"/>
        <v>0.40000000000000746</v>
      </c>
      <c r="S84" s="292"/>
      <c r="T84" s="296">
        <f t="shared" si="3"/>
        <v>-14.920000000000011</v>
      </c>
      <c r="U84" s="292"/>
      <c r="V84" s="293">
        <f t="shared" si="4"/>
        <v>-4.7231999999999985</v>
      </c>
      <c r="W84" s="292"/>
      <c r="X84" s="294">
        <f t="shared" si="5"/>
        <v>-17.702603290005932</v>
      </c>
      <c r="Y84" s="292"/>
      <c r="Z84" s="295">
        <f t="shared" si="6"/>
        <v>24.047452930431344</v>
      </c>
    </row>
    <row r="85" spans="13:26" x14ac:dyDescent="0.3">
      <c r="M85" s="188">
        <f t="shared" si="10"/>
        <v>64</v>
      </c>
      <c r="N85" s="285">
        <f t="shared" si="11"/>
        <v>2.5999999999999983</v>
      </c>
      <c r="O85" s="286"/>
      <c r="P85" s="287">
        <f t="shared" si="8"/>
        <v>37.999999999999993</v>
      </c>
      <c r="Q85" s="288"/>
      <c r="R85" s="289">
        <f t="shared" si="9"/>
        <v>-0.39999999999999325</v>
      </c>
      <c r="S85" s="292"/>
      <c r="T85" s="296">
        <f t="shared" si="3"/>
        <v>-13.820000000000009</v>
      </c>
      <c r="U85" s="292"/>
      <c r="V85" s="293">
        <f t="shared" si="4"/>
        <v>-4.7918000000000003</v>
      </c>
      <c r="W85" s="292"/>
      <c r="X85" s="294">
        <f t="shared" si="5"/>
        <v>-17.537711173310168</v>
      </c>
      <c r="Y85" s="292"/>
      <c r="Z85" s="295">
        <f t="shared" si="6"/>
        <v>23.899302072579939</v>
      </c>
    </row>
    <row r="86" spans="13:26" x14ac:dyDescent="0.3">
      <c r="M86" s="188">
        <f t="shared" si="10"/>
        <v>65</v>
      </c>
      <c r="N86" s="285">
        <f t="shared" si="11"/>
        <v>2.7999999999999985</v>
      </c>
      <c r="O86" s="286"/>
      <c r="P86" s="287">
        <f t="shared" ref="P86:P122" si="12">$G$7*ABS($H$7*N86+$I$7)+$J$7</f>
        <v>38.999999999999993</v>
      </c>
      <c r="Q86" s="288"/>
      <c r="R86" s="289">
        <f t="shared" ref="R86:R122" si="13">$G$9 * N86 +$H$9</f>
        <v>-1.199999999999994</v>
      </c>
      <c r="S86" s="292"/>
      <c r="T86" s="296">
        <f t="shared" si="3"/>
        <v>-12.680000000000009</v>
      </c>
      <c r="U86" s="292"/>
      <c r="V86" s="293">
        <f t="shared" si="4"/>
        <v>-4.7935999999999996</v>
      </c>
      <c r="W86" s="292"/>
      <c r="X86" s="294">
        <f t="shared" si="5"/>
        <v>-17.360984178454213</v>
      </c>
      <c r="Y86" s="292"/>
      <c r="Z86" s="295">
        <f t="shared" si="6"/>
        <v>23.753314078368412</v>
      </c>
    </row>
    <row r="87" spans="13:26" x14ac:dyDescent="0.3">
      <c r="M87" s="188">
        <f t="shared" ref="M87:M122" si="14">M86+1</f>
        <v>66</v>
      </c>
      <c r="N87" s="285">
        <f t="shared" ref="N87:N121" si="15">N86+$I$20</f>
        <v>2.9999999999999987</v>
      </c>
      <c r="O87" s="286"/>
      <c r="P87" s="287">
        <f t="shared" si="12"/>
        <v>39.999999999999993</v>
      </c>
      <c r="Q87" s="288"/>
      <c r="R87" s="289">
        <f t="shared" si="13"/>
        <v>-1.9999999999999947</v>
      </c>
      <c r="S87" s="292"/>
      <c r="T87" s="296">
        <f t="shared" ref="T87:T122" si="16">$G$11*(N87^2) +$H$11*N87 +$I$11</f>
        <v>-11.500000000000007</v>
      </c>
      <c r="U87" s="292"/>
      <c r="V87" s="293">
        <f t="shared" ref="V87:V122" si="17">$G$13*(N87^3)+$H$13*(N87^2) +$I$13 *N87+$J$13</f>
        <v>-4.7250000000000005</v>
      </c>
      <c r="W87" s="292"/>
      <c r="X87" s="294">
        <f t="shared" ref="X87:X122" si="18">$G$15*($H$15^($I$15*N87+$J$15)+$K$15)</f>
        <v>-17.171572875253812</v>
      </c>
      <c r="Y87" s="292"/>
      <c r="Z87" s="295">
        <f t="shared" ref="Z87:Z122" si="19">$G$17*LN($H$17*N87+$I$17)+$J$17</f>
        <v>23.609426703847415</v>
      </c>
    </row>
    <row r="88" spans="13:26" x14ac:dyDescent="0.3">
      <c r="M88" s="188">
        <f t="shared" si="14"/>
        <v>67</v>
      </c>
      <c r="N88" s="285">
        <f t="shared" si="15"/>
        <v>3.1999999999999988</v>
      </c>
      <c r="O88" s="286"/>
      <c r="P88" s="287">
        <f t="shared" si="12"/>
        <v>40.999999999999993</v>
      </c>
      <c r="Q88" s="288"/>
      <c r="R88" s="289">
        <f t="shared" si="13"/>
        <v>-2.7999999999999954</v>
      </c>
      <c r="S88" s="292"/>
      <c r="T88" s="296">
        <f t="shared" si="16"/>
        <v>-10.280000000000008</v>
      </c>
      <c r="U88" s="292"/>
      <c r="V88" s="293">
        <f t="shared" si="17"/>
        <v>-4.5824000000000007</v>
      </c>
      <c r="W88" s="292"/>
      <c r="X88" s="294">
        <f t="shared" si="18"/>
        <v>-16.968566866979206</v>
      </c>
      <c r="Y88" s="292"/>
      <c r="Z88" s="295">
        <f t="shared" si="19"/>
        <v>23.46758035392785</v>
      </c>
    </row>
    <row r="89" spans="13:26" x14ac:dyDescent="0.3">
      <c r="M89" s="188">
        <f t="shared" si="14"/>
        <v>68</v>
      </c>
      <c r="N89" s="285">
        <f t="shared" si="15"/>
        <v>3.399999999999999</v>
      </c>
      <c r="O89" s="286"/>
      <c r="P89" s="287">
        <f t="shared" si="12"/>
        <v>42</v>
      </c>
      <c r="Q89" s="288"/>
      <c r="R89" s="289">
        <f t="shared" si="13"/>
        <v>-3.5999999999999961</v>
      </c>
      <c r="S89" s="292"/>
      <c r="T89" s="296">
        <f t="shared" si="16"/>
        <v>-9.0200000000000067</v>
      </c>
      <c r="U89" s="292"/>
      <c r="V89" s="293">
        <f t="shared" si="17"/>
        <v>-4.3622000000000014</v>
      </c>
      <c r="W89" s="292"/>
      <c r="X89" s="294">
        <f t="shared" si="18"/>
        <v>-16.75099041457506</v>
      </c>
      <c r="Y89" s="292"/>
      <c r="Z89" s="295">
        <f t="shared" si="19"/>
        <v>23.327717934180452</v>
      </c>
    </row>
    <row r="90" spans="13:26" x14ac:dyDescent="0.3">
      <c r="M90" s="188">
        <f t="shared" si="14"/>
        <v>69</v>
      </c>
      <c r="N90" s="285">
        <f t="shared" si="15"/>
        <v>3.5999999999999992</v>
      </c>
      <c r="O90" s="286"/>
      <c r="P90" s="287">
        <f t="shared" si="12"/>
        <v>43</v>
      </c>
      <c r="Q90" s="288"/>
      <c r="R90" s="289">
        <f t="shared" si="13"/>
        <v>-4.3999999999999968</v>
      </c>
      <c r="S90" s="292"/>
      <c r="T90" s="296">
        <f t="shared" si="16"/>
        <v>-7.720000000000006</v>
      </c>
      <c r="U90" s="292"/>
      <c r="V90" s="293">
        <f t="shared" si="17"/>
        <v>-4.0608000000000004</v>
      </c>
      <c r="W90" s="292"/>
      <c r="X90" s="294">
        <f t="shared" si="18"/>
        <v>-16.517797746815504</v>
      </c>
      <c r="Y90" s="292"/>
      <c r="Z90" s="295">
        <f t="shared" si="19"/>
        <v>23.18978471285709</v>
      </c>
    </row>
    <row r="91" spans="13:26" x14ac:dyDescent="0.3">
      <c r="M91" s="188">
        <f t="shared" si="14"/>
        <v>70</v>
      </c>
      <c r="N91" s="285">
        <f t="shared" si="15"/>
        <v>3.7999999999999994</v>
      </c>
      <c r="O91" s="286"/>
      <c r="P91" s="287">
        <f t="shared" si="12"/>
        <v>44</v>
      </c>
      <c r="Q91" s="288"/>
      <c r="R91" s="289">
        <f t="shared" si="13"/>
        <v>-5.1999999999999975</v>
      </c>
      <c r="S91" s="292"/>
      <c r="T91" s="296">
        <f t="shared" si="16"/>
        <v>-6.3800000000000026</v>
      </c>
      <c r="U91" s="292"/>
      <c r="V91" s="293">
        <f t="shared" si="17"/>
        <v>-3.6746000000000016</v>
      </c>
      <c r="W91" s="292"/>
      <c r="X91" s="294">
        <f t="shared" si="18"/>
        <v>-16.267868033852771</v>
      </c>
      <c r="Y91" s="292"/>
      <c r="Z91" s="295">
        <f t="shared" si="19"/>
        <v>23.053728192299307</v>
      </c>
    </row>
    <row r="92" spans="13:26" x14ac:dyDescent="0.3">
      <c r="M92" s="188">
        <f t="shared" si="14"/>
        <v>71</v>
      </c>
      <c r="N92" s="285">
        <f t="shared" si="15"/>
        <v>3.9999999999999996</v>
      </c>
      <c r="O92" s="286"/>
      <c r="P92" s="287">
        <f t="shared" si="12"/>
        <v>45</v>
      </c>
      <c r="Q92" s="288"/>
      <c r="R92" s="289">
        <f t="shared" si="13"/>
        <v>-5.9999999999999982</v>
      </c>
      <c r="S92" s="292"/>
      <c r="T92" s="296">
        <f t="shared" si="16"/>
        <v>-5.0000000000000036</v>
      </c>
      <c r="U92" s="292"/>
      <c r="V92" s="293">
        <f t="shared" si="17"/>
        <v>-3.2000000000000011</v>
      </c>
      <c r="W92" s="292"/>
      <c r="X92" s="294">
        <f t="shared" si="18"/>
        <v>-16</v>
      </c>
      <c r="Y92" s="292"/>
      <c r="Z92" s="295">
        <f t="shared" si="19"/>
        <v>22.919497988977898</v>
      </c>
    </row>
    <row r="93" spans="13:26" x14ac:dyDescent="0.3">
      <c r="M93" s="188">
        <f t="shared" si="14"/>
        <v>72</v>
      </c>
      <c r="N93" s="285">
        <f t="shared" si="15"/>
        <v>4.1999999999999993</v>
      </c>
      <c r="O93" s="286"/>
      <c r="P93" s="287">
        <f t="shared" si="12"/>
        <v>46</v>
      </c>
      <c r="Q93" s="288"/>
      <c r="R93" s="289">
        <f t="shared" si="13"/>
        <v>-6.7999999999999972</v>
      </c>
      <c r="S93" s="292"/>
      <c r="T93" s="296">
        <f t="shared" si="16"/>
        <v>-3.5800000000000054</v>
      </c>
      <c r="U93" s="292"/>
      <c r="V93" s="293">
        <f t="shared" si="17"/>
        <v>-2.6334000000000017</v>
      </c>
      <c r="W93" s="292"/>
      <c r="X93" s="294">
        <f t="shared" si="18"/>
        <v>-15.712906149854827</v>
      </c>
      <c r="Y93" s="292"/>
      <c r="Z93" s="295">
        <f t="shared" si="19"/>
        <v>22.787045721477696</v>
      </c>
    </row>
    <row r="94" spans="13:26" x14ac:dyDescent="0.3">
      <c r="M94" s="188">
        <f t="shared" si="14"/>
        <v>73</v>
      </c>
      <c r="N94" s="285">
        <f t="shared" si="15"/>
        <v>4.3999999999999995</v>
      </c>
      <c r="O94" s="286"/>
      <c r="P94" s="287">
        <f t="shared" si="12"/>
        <v>47</v>
      </c>
      <c r="Q94" s="288"/>
      <c r="R94" s="289">
        <f t="shared" si="13"/>
        <v>-7.5999999999999979</v>
      </c>
      <c r="S94" s="292"/>
      <c r="T94" s="296">
        <f t="shared" si="16"/>
        <v>-2.1200000000000045</v>
      </c>
      <c r="U94" s="292"/>
      <c r="V94" s="293">
        <f t="shared" si="17"/>
        <v>-1.9712000000000032</v>
      </c>
      <c r="W94" s="292"/>
      <c r="X94" s="294">
        <f t="shared" si="18"/>
        <v>-15.40520658001186</v>
      </c>
      <c r="Y94" s="292"/>
      <c r="Z94" s="295">
        <f t="shared" si="19"/>
        <v>22.656324905804169</v>
      </c>
    </row>
    <row r="95" spans="13:26" x14ac:dyDescent="0.3">
      <c r="M95" s="188">
        <f t="shared" si="14"/>
        <v>74</v>
      </c>
      <c r="N95" s="285">
        <f t="shared" si="15"/>
        <v>4.5999999999999996</v>
      </c>
      <c r="O95" s="286"/>
      <c r="P95" s="287">
        <f t="shared" si="12"/>
        <v>48</v>
      </c>
      <c r="Q95" s="288"/>
      <c r="R95" s="289">
        <f t="shared" si="13"/>
        <v>-8.3999999999999986</v>
      </c>
      <c r="S95" s="292"/>
      <c r="T95" s="296">
        <f t="shared" si="16"/>
        <v>-0.62000000000000455</v>
      </c>
      <c r="U95" s="292"/>
      <c r="V95" s="293">
        <f t="shared" si="17"/>
        <v>-1.2098000000000031</v>
      </c>
      <c r="W95" s="292"/>
      <c r="X95" s="294">
        <f t="shared" si="18"/>
        <v>-15.075422346620336</v>
      </c>
      <c r="Y95" s="292"/>
      <c r="Z95" s="295">
        <f t="shared" si="19"/>
        <v>22.527290857445088</v>
      </c>
    </row>
    <row r="96" spans="13:26" x14ac:dyDescent="0.3">
      <c r="M96" s="188">
        <f t="shared" si="14"/>
        <v>75</v>
      </c>
      <c r="N96" s="285">
        <f t="shared" si="15"/>
        <v>4.8</v>
      </c>
      <c r="O96" s="286"/>
      <c r="P96" s="287">
        <f t="shared" si="12"/>
        <v>49</v>
      </c>
      <c r="Q96" s="288"/>
      <c r="R96" s="289">
        <f t="shared" si="13"/>
        <v>-9.1999999999999993</v>
      </c>
      <c r="S96" s="292"/>
      <c r="T96" s="296">
        <f t="shared" si="16"/>
        <v>0.91999999999999815</v>
      </c>
      <c r="U96" s="292"/>
      <c r="V96" s="293">
        <f t="shared" si="17"/>
        <v>-0.34559999999999924</v>
      </c>
      <c r="W96" s="292"/>
      <c r="X96" s="294">
        <f t="shared" si="18"/>
        <v>-14.721968356908423</v>
      </c>
      <c r="Y96" s="292"/>
      <c r="Z96" s="295">
        <f t="shared" si="19"/>
        <v>22.39990059967079</v>
      </c>
    </row>
    <row r="97" spans="13:26" x14ac:dyDescent="0.3">
      <c r="M97" s="188">
        <f t="shared" si="14"/>
        <v>76</v>
      </c>
      <c r="N97" s="285">
        <f t="shared" si="15"/>
        <v>5</v>
      </c>
      <c r="O97" s="286"/>
      <c r="P97" s="287">
        <f t="shared" si="12"/>
        <v>50</v>
      </c>
      <c r="Q97" s="288"/>
      <c r="R97" s="289">
        <f t="shared" si="13"/>
        <v>-10</v>
      </c>
      <c r="S97" s="292"/>
      <c r="T97" s="296">
        <f t="shared" si="16"/>
        <v>2.5</v>
      </c>
      <c r="U97" s="292"/>
      <c r="V97" s="293">
        <f t="shared" si="17"/>
        <v>0.625</v>
      </c>
      <c r="W97" s="292"/>
      <c r="X97" s="294">
        <f t="shared" si="18"/>
        <v>-14.34314575050762</v>
      </c>
      <c r="Y97" s="292"/>
      <c r="Z97" s="295">
        <f t="shared" si="19"/>
        <v>22.274112777602188</v>
      </c>
    </row>
    <row r="98" spans="13:26" x14ac:dyDescent="0.3">
      <c r="M98" s="188">
        <f t="shared" si="14"/>
        <v>77</v>
      </c>
      <c r="N98" s="285">
        <f t="shared" si="15"/>
        <v>5.2</v>
      </c>
      <c r="O98" s="286"/>
      <c r="P98" s="287">
        <f t="shared" si="12"/>
        <v>49</v>
      </c>
      <c r="Q98" s="288"/>
      <c r="R98" s="289">
        <f t="shared" si="13"/>
        <v>-10.8</v>
      </c>
      <c r="S98" s="292"/>
      <c r="T98" s="296">
        <f t="shared" si="16"/>
        <v>4.1200000000000045</v>
      </c>
      <c r="U98" s="292"/>
      <c r="V98" s="293">
        <f t="shared" si="17"/>
        <v>1.7056000000000004</v>
      </c>
      <c r="W98" s="292"/>
      <c r="X98" s="294">
        <f t="shared" si="18"/>
        <v>-13.937133733958408</v>
      </c>
      <c r="Y98" s="292"/>
      <c r="Z98" s="295">
        <f t="shared" si="19"/>
        <v>22.149887577616617</v>
      </c>
    </row>
    <row r="99" spans="13:26" x14ac:dyDescent="0.3">
      <c r="M99" s="188">
        <f t="shared" si="14"/>
        <v>78</v>
      </c>
      <c r="N99" s="285">
        <f t="shared" si="15"/>
        <v>5.4</v>
      </c>
      <c r="O99" s="286"/>
      <c r="P99" s="287">
        <f t="shared" si="12"/>
        <v>48</v>
      </c>
      <c r="Q99" s="288"/>
      <c r="R99" s="289">
        <f t="shared" si="13"/>
        <v>-11.600000000000001</v>
      </c>
      <c r="S99" s="292"/>
      <c r="T99" s="296">
        <f t="shared" si="16"/>
        <v>5.7800000000000047</v>
      </c>
      <c r="U99" s="292"/>
      <c r="V99" s="293">
        <f t="shared" si="17"/>
        <v>2.899799999999999</v>
      </c>
      <c r="W99" s="292"/>
      <c r="X99" s="294">
        <f t="shared" si="18"/>
        <v>-13.501980829150115</v>
      </c>
      <c r="Y99" s="292"/>
      <c r="Z99" s="295">
        <f t="shared" si="19"/>
        <v>22.027186651698472</v>
      </c>
    </row>
    <row r="100" spans="13:26" x14ac:dyDescent="0.3">
      <c r="M100" s="188">
        <f t="shared" si="14"/>
        <v>79</v>
      </c>
      <c r="N100" s="285">
        <f t="shared" si="15"/>
        <v>5.6000000000000005</v>
      </c>
      <c r="O100" s="286"/>
      <c r="P100" s="287">
        <f t="shared" si="12"/>
        <v>47</v>
      </c>
      <c r="Q100" s="288"/>
      <c r="R100" s="289">
        <f t="shared" si="13"/>
        <v>-12.400000000000002</v>
      </c>
      <c r="S100" s="292"/>
      <c r="T100" s="296">
        <f t="shared" si="16"/>
        <v>7.480000000000004</v>
      </c>
      <c r="U100" s="292"/>
      <c r="V100" s="293">
        <f t="shared" si="17"/>
        <v>4.2112000000000016</v>
      </c>
      <c r="W100" s="292"/>
      <c r="X100" s="294">
        <f t="shared" si="18"/>
        <v>-13.035595493631007</v>
      </c>
      <c r="Y100" s="292"/>
      <c r="Z100" s="295">
        <f t="shared" si="19"/>
        <v>21.905973046375024</v>
      </c>
    </row>
    <row r="101" spans="13:26" x14ac:dyDescent="0.3">
      <c r="M101" s="188">
        <f t="shared" si="14"/>
        <v>80</v>
      </c>
      <c r="N101" s="285">
        <f t="shared" si="15"/>
        <v>5.8000000000000007</v>
      </c>
      <c r="O101" s="286"/>
      <c r="P101" s="287">
        <f t="shared" si="12"/>
        <v>46</v>
      </c>
      <c r="Q101" s="288"/>
      <c r="R101" s="289">
        <f t="shared" si="13"/>
        <v>-13.200000000000003</v>
      </c>
      <c r="S101" s="292"/>
      <c r="T101" s="296">
        <f t="shared" si="16"/>
        <v>9.220000000000006</v>
      </c>
      <c r="U101" s="292"/>
      <c r="V101" s="293">
        <f t="shared" si="17"/>
        <v>5.6434000000000033</v>
      </c>
      <c r="W101" s="292"/>
      <c r="X101" s="294">
        <f t="shared" si="18"/>
        <v>-12.535736067705539</v>
      </c>
      <c r="Y101" s="292"/>
      <c r="Z101" s="295">
        <f t="shared" si="19"/>
        <v>21.786211135907866</v>
      </c>
    </row>
    <row r="102" spans="13:26" x14ac:dyDescent="0.3">
      <c r="M102" s="188">
        <f t="shared" si="14"/>
        <v>81</v>
      </c>
      <c r="N102" s="285">
        <f t="shared" si="15"/>
        <v>6.0000000000000009</v>
      </c>
      <c r="O102" s="286"/>
      <c r="P102" s="287">
        <f t="shared" si="12"/>
        <v>45</v>
      </c>
      <c r="Q102" s="288"/>
      <c r="R102" s="289">
        <f t="shared" si="13"/>
        <v>-14.000000000000004</v>
      </c>
      <c r="S102" s="292"/>
      <c r="T102" s="296">
        <f t="shared" si="16"/>
        <v>11.000000000000014</v>
      </c>
      <c r="U102" s="292"/>
      <c r="V102" s="293">
        <f t="shared" si="17"/>
        <v>7.2000000000000064</v>
      </c>
      <c r="W102" s="292"/>
      <c r="X102" s="294">
        <f t="shared" si="18"/>
        <v>-11.999999999999998</v>
      </c>
      <c r="Y102" s="292"/>
      <c r="Z102" s="295">
        <f t="shared" si="19"/>
        <v>21.66786655943784</v>
      </c>
    </row>
    <row r="103" spans="13:26" x14ac:dyDescent="0.3">
      <c r="M103" s="188">
        <f t="shared" si="14"/>
        <v>82</v>
      </c>
      <c r="N103" s="285">
        <f t="shared" si="15"/>
        <v>6.2000000000000011</v>
      </c>
      <c r="O103" s="286"/>
      <c r="P103" s="287">
        <f t="shared" si="12"/>
        <v>43.999999999999993</v>
      </c>
      <c r="Q103" s="288"/>
      <c r="R103" s="289">
        <f t="shared" si="13"/>
        <v>-14.800000000000004</v>
      </c>
      <c r="S103" s="292"/>
      <c r="T103" s="296">
        <f t="shared" si="16"/>
        <v>12.820000000000007</v>
      </c>
      <c r="U103" s="292"/>
      <c r="V103" s="293">
        <f t="shared" si="17"/>
        <v>8.8846000000000096</v>
      </c>
      <c r="W103" s="292"/>
      <c r="X103" s="294">
        <f t="shared" si="18"/>
        <v>-11.425812299709653</v>
      </c>
      <c r="Y103" s="292"/>
      <c r="Z103" s="295">
        <f t="shared" si="19"/>
        <v>21.550906161805923</v>
      </c>
    </row>
    <row r="104" spans="13:26" x14ac:dyDescent="0.3">
      <c r="M104" s="188">
        <f t="shared" si="14"/>
        <v>83</v>
      </c>
      <c r="N104" s="285">
        <f t="shared" si="15"/>
        <v>6.4000000000000012</v>
      </c>
      <c r="O104" s="286"/>
      <c r="P104" s="287">
        <f t="shared" si="12"/>
        <v>42.999999999999993</v>
      </c>
      <c r="Q104" s="288"/>
      <c r="R104" s="289">
        <f t="shared" si="13"/>
        <v>-15.600000000000005</v>
      </c>
      <c r="S104" s="292"/>
      <c r="T104" s="296">
        <f t="shared" si="16"/>
        <v>14.680000000000007</v>
      </c>
      <c r="U104" s="292"/>
      <c r="V104" s="293">
        <f t="shared" si="17"/>
        <v>10.700800000000008</v>
      </c>
      <c r="W104" s="292"/>
      <c r="X104" s="294">
        <f t="shared" si="18"/>
        <v>-10.810413160023717</v>
      </c>
      <c r="Y104" s="292"/>
      <c r="Z104" s="295">
        <f t="shared" si="19"/>
        <v>21.435297937795163</v>
      </c>
    </row>
    <row r="105" spans="13:26" x14ac:dyDescent="0.3">
      <c r="M105" s="188">
        <f t="shared" si="14"/>
        <v>84</v>
      </c>
      <c r="N105" s="285">
        <f t="shared" si="15"/>
        <v>6.6000000000000014</v>
      </c>
      <c r="O105" s="286"/>
      <c r="P105" s="287">
        <f t="shared" si="12"/>
        <v>41.999999999999993</v>
      </c>
      <c r="Q105" s="288"/>
      <c r="R105" s="289">
        <f t="shared" si="13"/>
        <v>-16.400000000000006</v>
      </c>
      <c r="S105" s="292"/>
      <c r="T105" s="296">
        <f t="shared" si="16"/>
        <v>16.580000000000013</v>
      </c>
      <c r="U105" s="292"/>
      <c r="V105" s="293">
        <f t="shared" si="17"/>
        <v>12.652200000000015</v>
      </c>
      <c r="W105" s="292"/>
      <c r="X105" s="294">
        <f t="shared" si="18"/>
        <v>-10.150844693240668</v>
      </c>
      <c r="Y105" s="292"/>
      <c r="Z105" s="295">
        <f t="shared" si="19"/>
        <v>21.321010979558935</v>
      </c>
    </row>
    <row r="106" spans="13:26" x14ac:dyDescent="0.3">
      <c r="M106" s="188">
        <f t="shared" si="14"/>
        <v>85</v>
      </c>
      <c r="N106" s="285">
        <f t="shared" si="15"/>
        <v>6.8000000000000016</v>
      </c>
      <c r="O106" s="286"/>
      <c r="P106" s="287">
        <f t="shared" si="12"/>
        <v>40.999999999999993</v>
      </c>
      <c r="Q106" s="288"/>
      <c r="R106" s="289">
        <f t="shared" si="13"/>
        <v>-17.200000000000006</v>
      </c>
      <c r="S106" s="292"/>
      <c r="T106" s="296">
        <f t="shared" si="16"/>
        <v>18.520000000000017</v>
      </c>
      <c r="U106" s="292"/>
      <c r="V106" s="293">
        <f t="shared" si="17"/>
        <v>14.742400000000018</v>
      </c>
      <c r="W106" s="292"/>
      <c r="X106" s="294">
        <f t="shared" si="18"/>
        <v>-9.4439367138168429</v>
      </c>
      <c r="Y106" s="292"/>
      <c r="Z106" s="295">
        <f t="shared" si="19"/>
        <v>21.208015427019603</v>
      </c>
    </row>
    <row r="107" spans="13:26" x14ac:dyDescent="0.3">
      <c r="M107" s="188">
        <f t="shared" si="14"/>
        <v>86</v>
      </c>
      <c r="N107" s="285">
        <f t="shared" si="15"/>
        <v>7.0000000000000018</v>
      </c>
      <c r="O107" s="286"/>
      <c r="P107" s="287">
        <f t="shared" si="12"/>
        <v>39.999999999999993</v>
      </c>
      <c r="Q107" s="288"/>
      <c r="R107" s="289">
        <f t="shared" si="13"/>
        <v>-18.000000000000007</v>
      </c>
      <c r="S107" s="292"/>
      <c r="T107" s="296">
        <f t="shared" si="16"/>
        <v>20.500000000000021</v>
      </c>
      <c r="U107" s="292"/>
      <c r="V107" s="293">
        <f t="shared" si="17"/>
        <v>16.975000000000016</v>
      </c>
      <c r="W107" s="292"/>
      <c r="X107" s="294">
        <f t="shared" si="18"/>
        <v>-8.6862915010152317</v>
      </c>
      <c r="Y107" s="292"/>
      <c r="Z107" s="295">
        <f t="shared" si="19"/>
        <v>21.096282421038353</v>
      </c>
    </row>
    <row r="108" spans="13:26" x14ac:dyDescent="0.3">
      <c r="M108" s="188">
        <f t="shared" si="14"/>
        <v>87</v>
      </c>
      <c r="N108" s="285">
        <f t="shared" si="15"/>
        <v>7.200000000000002</v>
      </c>
      <c r="O108" s="286"/>
      <c r="P108" s="287">
        <f t="shared" si="12"/>
        <v>38.999999999999993</v>
      </c>
      <c r="Q108" s="288"/>
      <c r="R108" s="289">
        <f t="shared" si="13"/>
        <v>-18.800000000000008</v>
      </c>
      <c r="S108" s="292"/>
      <c r="T108" s="296">
        <f t="shared" si="16"/>
        <v>22.520000000000017</v>
      </c>
      <c r="U108" s="292"/>
      <c r="V108" s="293">
        <f t="shared" si="17"/>
        <v>19.353600000000018</v>
      </c>
      <c r="W108" s="292"/>
      <c r="X108" s="294">
        <f t="shared" si="18"/>
        <v>-7.8742674679168054</v>
      </c>
      <c r="Y108" s="292"/>
      <c r="Z108" s="295">
        <f t="shared" si="19"/>
        <v>20.985784059172502</v>
      </c>
    </row>
    <row r="109" spans="13:26" x14ac:dyDescent="0.3">
      <c r="M109" s="188">
        <f t="shared" si="14"/>
        <v>88</v>
      </c>
      <c r="N109" s="285">
        <f t="shared" si="15"/>
        <v>7.4000000000000021</v>
      </c>
      <c r="O109" s="286"/>
      <c r="P109" s="287">
        <f t="shared" si="12"/>
        <v>37.999999999999986</v>
      </c>
      <c r="Q109" s="288"/>
      <c r="R109" s="289">
        <f t="shared" si="13"/>
        <v>-19.600000000000009</v>
      </c>
      <c r="S109" s="292"/>
      <c r="T109" s="296">
        <f t="shared" si="16"/>
        <v>24.580000000000027</v>
      </c>
      <c r="U109" s="292"/>
      <c r="V109" s="293">
        <f t="shared" si="17"/>
        <v>21.88180000000003</v>
      </c>
      <c r="W109" s="292"/>
      <c r="X109" s="294">
        <f t="shared" si="18"/>
        <v>-7.0039616583002218</v>
      </c>
      <c r="Y109" s="292"/>
      <c r="Z109" s="295">
        <f t="shared" si="19"/>
        <v>20.876493353850599</v>
      </c>
    </row>
    <row r="110" spans="13:26" x14ac:dyDescent="0.3">
      <c r="M110" s="188">
        <f t="shared" si="14"/>
        <v>89</v>
      </c>
      <c r="N110" s="285">
        <f t="shared" si="15"/>
        <v>7.6000000000000023</v>
      </c>
      <c r="O110" s="286"/>
      <c r="P110" s="287">
        <f t="shared" si="12"/>
        <v>36.999999999999986</v>
      </c>
      <c r="Q110" s="288"/>
      <c r="R110" s="289">
        <f t="shared" si="13"/>
        <v>-20.400000000000009</v>
      </c>
      <c r="S110" s="292"/>
      <c r="T110" s="296">
        <f t="shared" si="16"/>
        <v>26.680000000000021</v>
      </c>
      <c r="U110" s="292"/>
      <c r="V110" s="293">
        <f t="shared" si="17"/>
        <v>24.563200000000027</v>
      </c>
      <c r="W110" s="292"/>
      <c r="X110" s="294">
        <f t="shared" si="18"/>
        <v>-6.0711909872620033</v>
      </c>
      <c r="Y110" s="292"/>
      <c r="Z110" s="295">
        <f t="shared" si="19"/>
        <v>20.768384192808441</v>
      </c>
    </row>
    <row r="111" spans="13:26" x14ac:dyDescent="0.3">
      <c r="M111" s="188">
        <f t="shared" si="14"/>
        <v>90</v>
      </c>
      <c r="N111" s="285">
        <f t="shared" si="15"/>
        <v>7.8000000000000025</v>
      </c>
      <c r="O111" s="286"/>
      <c r="P111" s="287">
        <f t="shared" si="12"/>
        <v>35.999999999999986</v>
      </c>
      <c r="Q111" s="288"/>
      <c r="R111" s="289">
        <f t="shared" si="13"/>
        <v>-21.20000000000001</v>
      </c>
      <c r="S111" s="292"/>
      <c r="T111" s="296">
        <f t="shared" si="16"/>
        <v>28.820000000000022</v>
      </c>
      <c r="U111" s="292"/>
      <c r="V111" s="293">
        <f t="shared" si="17"/>
        <v>27.401400000000038</v>
      </c>
      <c r="W111" s="292"/>
      <c r="X111" s="294">
        <f t="shared" si="18"/>
        <v>-5.071472135411069</v>
      </c>
      <c r="Y111" s="292"/>
      <c r="Z111" s="295">
        <f t="shared" si="19"/>
        <v>20.661431301640963</v>
      </c>
    </row>
    <row r="112" spans="13:26" x14ac:dyDescent="0.3">
      <c r="M112" s="188">
        <f t="shared" si="14"/>
        <v>91</v>
      </c>
      <c r="N112" s="285">
        <f t="shared" si="15"/>
        <v>8.0000000000000018</v>
      </c>
      <c r="O112" s="286"/>
      <c r="P112" s="287">
        <f t="shared" si="12"/>
        <v>34.999999999999993</v>
      </c>
      <c r="Q112" s="288"/>
      <c r="R112" s="289">
        <f t="shared" si="13"/>
        <v>-22.000000000000007</v>
      </c>
      <c r="S112" s="292"/>
      <c r="T112" s="296">
        <f t="shared" si="16"/>
        <v>31.000000000000021</v>
      </c>
      <c r="U112" s="292"/>
      <c r="V112" s="293">
        <f t="shared" si="17"/>
        <v>30.400000000000027</v>
      </c>
      <c r="W112" s="292"/>
      <c r="X112" s="294">
        <f t="shared" si="18"/>
        <v>-3.9999999999999929</v>
      </c>
      <c r="Y112" s="292"/>
      <c r="Z112" s="295">
        <f t="shared" si="19"/>
        <v>20.555610208335597</v>
      </c>
    </row>
    <row r="113" spans="13:26" x14ac:dyDescent="0.3">
      <c r="M113" s="188">
        <f t="shared" si="14"/>
        <v>92</v>
      </c>
      <c r="N113" s="285">
        <f t="shared" si="15"/>
        <v>8.2000000000000011</v>
      </c>
      <c r="O113" s="286"/>
      <c r="P113" s="287">
        <f t="shared" si="12"/>
        <v>33.999999999999993</v>
      </c>
      <c r="Q113" s="288"/>
      <c r="R113" s="289">
        <f t="shared" si="13"/>
        <v>-22.800000000000004</v>
      </c>
      <c r="S113" s="292"/>
      <c r="T113" s="296">
        <f t="shared" si="16"/>
        <v>33.220000000000013</v>
      </c>
      <c r="U113" s="292"/>
      <c r="V113" s="293">
        <f t="shared" si="17"/>
        <v>33.562600000000025</v>
      </c>
      <c r="W113" s="292"/>
      <c r="X113" s="294">
        <f t="shared" si="18"/>
        <v>-2.8516245994193028</v>
      </c>
      <c r="Y113" s="292"/>
      <c r="Z113" s="295">
        <f t="shared" si="19"/>
        <v>20.450897209662639</v>
      </c>
    </row>
    <row r="114" spans="13:26" x14ac:dyDescent="0.3">
      <c r="M114" s="188">
        <f t="shared" si="14"/>
        <v>93</v>
      </c>
      <c r="N114" s="285">
        <f t="shared" si="15"/>
        <v>8.4</v>
      </c>
      <c r="O114" s="286"/>
      <c r="P114" s="287">
        <f t="shared" si="12"/>
        <v>33</v>
      </c>
      <c r="Q114" s="288"/>
      <c r="R114" s="289">
        <f t="shared" si="13"/>
        <v>-23.6</v>
      </c>
      <c r="S114" s="292"/>
      <c r="T114" s="296">
        <f t="shared" si="16"/>
        <v>35.480000000000004</v>
      </c>
      <c r="U114" s="292"/>
      <c r="V114" s="293">
        <f t="shared" si="17"/>
        <v>36.892800000000001</v>
      </c>
      <c r="W114" s="292"/>
      <c r="X114" s="294">
        <f t="shared" si="18"/>
        <v>-1.620826320047442</v>
      </c>
      <c r="Y114" s="292"/>
      <c r="Z114" s="295">
        <f t="shared" si="19"/>
        <v>20.347269339307175</v>
      </c>
    </row>
    <row r="115" spans="13:26" x14ac:dyDescent="0.3">
      <c r="M115" s="188">
        <f t="shared" si="14"/>
        <v>94</v>
      </c>
      <c r="N115" s="285">
        <f t="shared" si="15"/>
        <v>8.6</v>
      </c>
      <c r="O115" s="286"/>
      <c r="P115" s="287">
        <f t="shared" si="12"/>
        <v>32</v>
      </c>
      <c r="Q115" s="288"/>
      <c r="R115" s="289">
        <f t="shared" si="13"/>
        <v>-24.4</v>
      </c>
      <c r="S115" s="292"/>
      <c r="T115" s="296">
        <f t="shared" si="16"/>
        <v>37.779999999999994</v>
      </c>
      <c r="U115" s="292"/>
      <c r="V115" s="293">
        <f t="shared" si="17"/>
        <v>40.394199999999998</v>
      </c>
      <c r="W115" s="292"/>
      <c r="X115" s="294">
        <f t="shared" si="18"/>
        <v>-0.30168938648133903</v>
      </c>
      <c r="Y115" s="292"/>
      <c r="Z115" s="295">
        <f t="shared" si="19"/>
        <v>20.244704337635284</v>
      </c>
    </row>
    <row r="116" spans="13:26" x14ac:dyDescent="0.3">
      <c r="M116" s="188">
        <f t="shared" si="14"/>
        <v>95</v>
      </c>
      <c r="N116" s="285">
        <f t="shared" si="15"/>
        <v>8.7999999999999989</v>
      </c>
      <c r="O116" s="286"/>
      <c r="P116" s="287">
        <f t="shared" si="12"/>
        <v>31.000000000000007</v>
      </c>
      <c r="Q116" s="288"/>
      <c r="R116" s="289">
        <f t="shared" si="13"/>
        <v>-25.199999999999996</v>
      </c>
      <c r="S116" s="292"/>
      <c r="T116" s="296">
        <f t="shared" si="16"/>
        <v>40.11999999999999</v>
      </c>
      <c r="U116" s="292"/>
      <c r="V116" s="293">
        <f t="shared" si="17"/>
        <v>44.070399999999971</v>
      </c>
      <c r="W116" s="292"/>
      <c r="X116" s="294">
        <f t="shared" si="18"/>
        <v>1.1121265723662965</v>
      </c>
      <c r="Y116" s="292"/>
      <c r="Z116" s="295">
        <f t="shared" si="19"/>
        <v>20.143180622995107</v>
      </c>
    </row>
    <row r="117" spans="13:26" x14ac:dyDescent="0.3">
      <c r="M117" s="188">
        <f t="shared" si="14"/>
        <v>96</v>
      </c>
      <c r="N117" s="285">
        <f t="shared" si="15"/>
        <v>8.9999999999999982</v>
      </c>
      <c r="O117" s="286"/>
      <c r="P117" s="287">
        <f t="shared" si="12"/>
        <v>30.000000000000007</v>
      </c>
      <c r="Q117" s="288"/>
      <c r="R117" s="289">
        <f t="shared" si="13"/>
        <v>-25.999999999999993</v>
      </c>
      <c r="S117" s="292"/>
      <c r="T117" s="296">
        <f t="shared" si="16"/>
        <v>42.499999999999972</v>
      </c>
      <c r="U117" s="292"/>
      <c r="V117" s="293">
        <f t="shared" si="17"/>
        <v>47.924999999999962</v>
      </c>
      <c r="W117" s="292"/>
      <c r="X117" s="294">
        <f t="shared" si="18"/>
        <v>2.627416997969501</v>
      </c>
      <c r="Y117" s="292"/>
      <c r="Z117" s="295">
        <f t="shared" si="19"/>
        <v>20.042677264460092</v>
      </c>
    </row>
    <row r="118" spans="13:26" x14ac:dyDescent="0.3">
      <c r="M118" s="188">
        <f t="shared" si="14"/>
        <v>97</v>
      </c>
      <c r="N118" s="285">
        <f t="shared" si="15"/>
        <v>9.1999999999999975</v>
      </c>
      <c r="O118" s="286"/>
      <c r="P118" s="287">
        <f t="shared" si="12"/>
        <v>29.000000000000014</v>
      </c>
      <c r="Q118" s="288"/>
      <c r="R118" s="289">
        <f t="shared" si="13"/>
        <v>-26.79999999999999</v>
      </c>
      <c r="S118" s="292"/>
      <c r="T118" s="296">
        <f t="shared" si="16"/>
        <v>44.919999999999973</v>
      </c>
      <c r="U118" s="292"/>
      <c r="V118" s="293">
        <f t="shared" si="17"/>
        <v>51.961599999999947</v>
      </c>
      <c r="W118" s="292"/>
      <c r="X118" s="294">
        <f t="shared" si="18"/>
        <v>4.2514650641663465</v>
      </c>
      <c r="Y118" s="292"/>
      <c r="Z118" s="295">
        <f t="shared" si="19"/>
        <v>19.943173955928412</v>
      </c>
    </row>
    <row r="119" spans="13:26" x14ac:dyDescent="0.3">
      <c r="M119" s="188">
        <f t="shared" si="14"/>
        <v>98</v>
      </c>
      <c r="N119" s="285">
        <f t="shared" si="15"/>
        <v>9.3999999999999968</v>
      </c>
      <c r="O119" s="286"/>
      <c r="P119" s="287">
        <f t="shared" si="12"/>
        <v>28.000000000000014</v>
      </c>
      <c r="Q119" s="288"/>
      <c r="R119" s="289">
        <f t="shared" si="13"/>
        <v>-27.599999999999987</v>
      </c>
      <c r="S119" s="292"/>
      <c r="T119" s="296">
        <f t="shared" si="16"/>
        <v>47.379999999999967</v>
      </c>
      <c r="U119" s="292"/>
      <c r="V119" s="293">
        <f t="shared" si="17"/>
        <v>56.183799999999934</v>
      </c>
      <c r="W119" s="292"/>
      <c r="X119" s="294">
        <f t="shared" si="18"/>
        <v>5.9920766833994996</v>
      </c>
      <c r="Y119" s="292"/>
      <c r="Z119" s="295">
        <f t="shared" si="19"/>
        <v>19.844650991498295</v>
      </c>
    </row>
    <row r="120" spans="13:26" x14ac:dyDescent="0.3">
      <c r="M120" s="188">
        <f t="shared" si="14"/>
        <v>99</v>
      </c>
      <c r="N120" s="285">
        <f t="shared" si="15"/>
        <v>9.5999999999999961</v>
      </c>
      <c r="O120" s="286"/>
      <c r="P120" s="287">
        <f t="shared" si="12"/>
        <v>27.000000000000021</v>
      </c>
      <c r="Q120" s="288"/>
      <c r="R120" s="289">
        <f t="shared" si="13"/>
        <v>-28.399999999999984</v>
      </c>
      <c r="S120" s="292"/>
      <c r="T120" s="296">
        <f t="shared" si="16"/>
        <v>49.879999999999953</v>
      </c>
      <c r="U120" s="292"/>
      <c r="V120" s="293">
        <f t="shared" si="17"/>
        <v>60.595199999999913</v>
      </c>
      <c r="W120" s="292"/>
      <c r="X120" s="294">
        <f t="shared" si="18"/>
        <v>7.8576180254759365</v>
      </c>
      <c r="Y120" s="292"/>
      <c r="Z120" s="295">
        <f t="shared" si="19"/>
        <v>19.747089242044652</v>
      </c>
    </row>
    <row r="121" spans="13:26" x14ac:dyDescent="0.3">
      <c r="M121" s="188">
        <f t="shared" si="14"/>
        <v>100</v>
      </c>
      <c r="N121" s="285">
        <f t="shared" si="15"/>
        <v>9.7999999999999954</v>
      </c>
      <c r="O121" s="286"/>
      <c r="P121" s="287">
        <f t="shared" si="12"/>
        <v>26.000000000000021</v>
      </c>
      <c r="Q121" s="288"/>
      <c r="R121" s="289">
        <f t="shared" si="13"/>
        <v>-29.199999999999982</v>
      </c>
      <c r="S121" s="292"/>
      <c r="T121" s="296">
        <f t="shared" si="16"/>
        <v>52.419999999999931</v>
      </c>
      <c r="U121" s="292"/>
      <c r="V121" s="293">
        <f t="shared" si="17"/>
        <v>65.199399999999883</v>
      </c>
      <c r="W121" s="292"/>
      <c r="X121" s="294">
        <f t="shared" si="18"/>
        <v>9.8570557291777838</v>
      </c>
      <c r="Y121" s="292"/>
      <c r="Z121" s="295">
        <f t="shared" si="19"/>
        <v>19.650470132927282</v>
      </c>
    </row>
    <row r="122" spans="13:26" ht="15" thickBot="1" x14ac:dyDescent="0.35">
      <c r="M122" s="188">
        <f t="shared" si="14"/>
        <v>101</v>
      </c>
      <c r="N122" s="297">
        <f>N121+$I$20</f>
        <v>9.9999999999999947</v>
      </c>
      <c r="O122" s="298"/>
      <c r="P122" s="299">
        <f t="shared" si="12"/>
        <v>25.000000000000028</v>
      </c>
      <c r="Q122" s="300"/>
      <c r="R122" s="301">
        <f t="shared" si="13"/>
        <v>-29.999999999999979</v>
      </c>
      <c r="S122" s="302"/>
      <c r="T122" s="303">
        <f t="shared" si="16"/>
        <v>54.999999999999929</v>
      </c>
      <c r="U122" s="302"/>
      <c r="V122" s="304">
        <f t="shared" si="17"/>
        <v>69.999999999999858</v>
      </c>
      <c r="W122" s="302"/>
      <c r="X122" s="305">
        <f t="shared" si="18"/>
        <v>11.999999999999943</v>
      </c>
      <c r="Y122" s="302"/>
      <c r="Z122" s="306">
        <f t="shared" si="19"/>
        <v>19.554775622765774</v>
      </c>
    </row>
    <row r="123" spans="13:26" x14ac:dyDescent="0.3">
      <c r="N123" s="189"/>
      <c r="R123" s="205"/>
    </row>
  </sheetData>
  <mergeCells count="17">
    <mergeCell ref="B2:AB2"/>
    <mergeCell ref="E4:F5"/>
    <mergeCell ref="G4:L4"/>
    <mergeCell ref="E7:F7"/>
    <mergeCell ref="E9:F9"/>
    <mergeCell ref="N7:O7"/>
    <mergeCell ref="E11:F11"/>
    <mergeCell ref="E19:F20"/>
    <mergeCell ref="G19:H19"/>
    <mergeCell ref="I19:J19"/>
    <mergeCell ref="K19:L19"/>
    <mergeCell ref="G20:H20"/>
    <mergeCell ref="I20:J20"/>
    <mergeCell ref="K20:L20"/>
    <mergeCell ref="E17:F17"/>
    <mergeCell ref="E13:F13"/>
    <mergeCell ref="E15:F15"/>
  </mergeCells>
  <conditionalFormatting sqref="R9:R122">
    <cfRule type="colorScale" priority="10">
      <colorScale>
        <cfvo type="min"/>
        <cfvo type="max"/>
        <color rgb="FFFFFF00"/>
        <color theme="0"/>
      </colorScale>
    </cfRule>
  </conditionalFormatting>
  <conditionalFormatting sqref="P7:P122">
    <cfRule type="colorScale" priority="9">
      <colorScale>
        <cfvo type="min"/>
        <cfvo type="max"/>
        <color rgb="FFA80000"/>
        <color theme="0"/>
      </colorScale>
    </cfRule>
  </conditionalFormatting>
  <conditionalFormatting sqref="P22:P122">
    <cfRule type="colorScale" priority="8">
      <colorScale>
        <cfvo type="min"/>
        <cfvo type="max"/>
        <color rgb="FFC00000"/>
        <color theme="0"/>
      </colorScale>
    </cfRule>
  </conditionalFormatting>
  <conditionalFormatting sqref="N7:O7">
    <cfRule type="colorScale" priority="7">
      <colorScale>
        <cfvo type="min"/>
        <cfvo type="max"/>
        <color theme="1"/>
        <color theme="0"/>
      </colorScale>
    </cfRule>
  </conditionalFormatting>
  <conditionalFormatting sqref="T22:T122">
    <cfRule type="colorScale" priority="6">
      <colorScale>
        <cfvo type="min"/>
        <cfvo type="max"/>
        <color rgb="FF00B050"/>
        <color theme="0"/>
      </colorScale>
    </cfRule>
  </conditionalFormatting>
  <conditionalFormatting sqref="V22:V122">
    <cfRule type="colorScale" priority="5">
      <colorScale>
        <cfvo type="min"/>
        <cfvo type="max"/>
        <color theme="0"/>
        <color rgb="FF00B0F0"/>
      </colorScale>
    </cfRule>
  </conditionalFormatting>
  <conditionalFormatting sqref="X22:X122">
    <cfRule type="colorScale" priority="3">
      <colorScale>
        <cfvo type="min"/>
        <cfvo type="max"/>
        <color theme="8" tint="-0.249977111117893"/>
        <color theme="0"/>
      </colorScale>
    </cfRule>
    <cfRule type="colorScale" priority="4">
      <colorScale>
        <cfvo type="min"/>
        <cfvo type="max"/>
        <color rgb="FF010DFF"/>
        <color theme="0"/>
      </colorScale>
    </cfRule>
  </conditionalFormatting>
  <conditionalFormatting sqref="Z22:Z122">
    <cfRule type="colorScale" priority="1">
      <colorScale>
        <cfvo type="min"/>
        <cfvo type="max"/>
        <color rgb="FF7030A0"/>
        <color theme="0"/>
      </colorScale>
    </cfRule>
    <cfRule type="colorScale" priority="2">
      <colorScale>
        <cfvo type="min"/>
        <cfvo type="max"/>
        <color theme="0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19"/>
  <sheetViews>
    <sheetView showGridLines="0" topLeftCell="A5" zoomScale="89" zoomScaleNormal="100" workbookViewId="0">
      <selection activeCell="J9" sqref="J9"/>
    </sheetView>
  </sheetViews>
  <sheetFormatPr baseColWidth="10" defaultColWidth="11.5546875" defaultRowHeight="10.199999999999999" customHeight="1" x14ac:dyDescent="0.2"/>
  <cols>
    <col min="1" max="1" width="1.109375" style="1" customWidth="1"/>
    <col min="2" max="2" width="0.5546875" style="1" customWidth="1"/>
    <col min="3" max="3" width="1.6640625" style="1" customWidth="1"/>
    <col min="4" max="4" width="0.5546875" style="1" customWidth="1"/>
    <col min="5" max="5" width="19.5546875" style="1" customWidth="1"/>
    <col min="6" max="6" width="33.33203125" style="4" customWidth="1"/>
    <col min="7" max="10" width="11.109375" style="2" customWidth="1"/>
    <col min="11" max="11" width="2.6640625" style="2" customWidth="1"/>
    <col min="12" max="12" width="3.33203125" style="2" hidden="1" customWidth="1"/>
    <col min="13" max="13" width="0.5546875" style="2" hidden="1" customWidth="1"/>
    <col min="14" max="14" width="11.109375" style="2" hidden="1" customWidth="1"/>
    <col min="15" max="15" width="0.6640625" style="2" hidden="1" customWidth="1"/>
    <col min="16" max="16" width="11.109375" style="2" hidden="1" customWidth="1"/>
    <col min="17" max="17" width="0.5546875" style="2" hidden="1" customWidth="1"/>
    <col min="18" max="18" width="11.109375" style="2" hidden="1" customWidth="1"/>
    <col min="19" max="19" width="0.5546875" style="2" hidden="1" customWidth="1"/>
    <col min="20" max="20" width="11.109375" style="2" hidden="1" customWidth="1"/>
    <col min="21" max="16384" width="11.5546875" style="1"/>
  </cols>
  <sheetData>
    <row r="1" spans="2:20" ht="6" customHeight="1" x14ac:dyDescent="0.2"/>
    <row r="2" spans="2:20" ht="18" customHeight="1" x14ac:dyDescent="0.2">
      <c r="B2" s="338" t="s">
        <v>30</v>
      </c>
      <c r="C2" s="338"/>
      <c r="D2" s="338"/>
      <c r="E2" s="338"/>
      <c r="F2" s="338"/>
      <c r="G2" s="338"/>
      <c r="H2" s="338"/>
      <c r="I2" s="338"/>
      <c r="J2" s="338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2:20" ht="15" customHeight="1" thickBot="1" x14ac:dyDescent="0.25"/>
    <row r="4" spans="2:20" ht="10.199999999999999" customHeight="1" x14ac:dyDescent="0.2">
      <c r="C4" s="25"/>
      <c r="D4" s="23"/>
      <c r="E4" s="339" t="s">
        <v>22</v>
      </c>
      <c r="F4" s="339"/>
      <c r="G4" s="341" t="s">
        <v>23</v>
      </c>
      <c r="H4" s="342"/>
      <c r="I4" s="342"/>
      <c r="J4" s="342"/>
      <c r="K4" s="45"/>
      <c r="L4" s="10"/>
      <c r="M4" s="10"/>
      <c r="N4" s="46"/>
      <c r="O4" s="46"/>
      <c r="P4" s="10"/>
      <c r="Q4" s="10"/>
      <c r="R4" s="10"/>
      <c r="S4" s="10"/>
      <c r="T4" s="10"/>
    </row>
    <row r="5" spans="2:20" ht="10.199999999999999" customHeight="1" thickBot="1" x14ac:dyDescent="0.25">
      <c r="C5" s="26"/>
      <c r="D5" s="24"/>
      <c r="E5" s="340"/>
      <c r="F5" s="340"/>
      <c r="G5" s="14" t="s">
        <v>16</v>
      </c>
      <c r="H5" s="15" t="s">
        <v>17</v>
      </c>
      <c r="I5" s="15" t="s">
        <v>18</v>
      </c>
      <c r="J5" s="16" t="s">
        <v>19</v>
      </c>
      <c r="K5" s="45"/>
      <c r="L5" s="10"/>
      <c r="M5" s="10"/>
      <c r="N5" s="47"/>
      <c r="O5" s="47"/>
      <c r="P5" s="10"/>
      <c r="Q5" s="10"/>
      <c r="R5" s="10"/>
      <c r="S5" s="10"/>
      <c r="T5" s="10"/>
    </row>
    <row r="6" spans="2:20" ht="3" customHeight="1" thickBot="1" x14ac:dyDescent="0.25">
      <c r="E6" s="17"/>
      <c r="F6" s="17"/>
      <c r="G6" s="18"/>
      <c r="H6" s="18"/>
      <c r="I6" s="18"/>
      <c r="J6" s="18"/>
      <c r="K6" s="48"/>
      <c r="L6" s="10"/>
      <c r="M6" s="10"/>
      <c r="N6" s="47"/>
      <c r="O6" s="47"/>
      <c r="P6" s="10"/>
      <c r="Q6" s="10"/>
      <c r="R6" s="10"/>
      <c r="S6" s="10"/>
      <c r="T6" s="10"/>
    </row>
    <row r="7" spans="2:20" s="9" customFormat="1" ht="13.2" customHeight="1" thickBot="1" x14ac:dyDescent="0.35">
      <c r="C7" s="20"/>
      <c r="D7" s="387" t="s">
        <v>27</v>
      </c>
      <c r="E7" s="387"/>
      <c r="F7" s="179" t="s">
        <v>52</v>
      </c>
      <c r="G7" s="172">
        <v>2</v>
      </c>
      <c r="H7" s="173">
        <v>2</v>
      </c>
      <c r="I7" s="173">
        <v>0</v>
      </c>
      <c r="J7" s="173">
        <v>0</v>
      </c>
      <c r="K7" s="49"/>
      <c r="L7" s="50"/>
      <c r="M7" s="50"/>
      <c r="N7" s="47"/>
      <c r="O7" s="47"/>
      <c r="P7" s="51"/>
      <c r="Q7" s="51"/>
      <c r="R7" s="51"/>
      <c r="S7" s="51"/>
      <c r="T7" s="51"/>
    </row>
    <row r="8" spans="2:20" s="9" customFormat="1" ht="3" customHeight="1" thickBot="1" x14ac:dyDescent="0.35">
      <c r="D8" s="3"/>
      <c r="E8" s="3"/>
      <c r="F8" s="180"/>
      <c r="G8" s="73"/>
      <c r="H8" s="73"/>
      <c r="I8" s="73"/>
      <c r="J8" s="73"/>
      <c r="K8" s="49"/>
      <c r="L8" s="50"/>
      <c r="M8" s="50"/>
      <c r="N8" s="47"/>
      <c r="O8" s="47"/>
      <c r="P8" s="51"/>
      <c r="Q8" s="51"/>
      <c r="R8" s="51"/>
      <c r="S8" s="51"/>
      <c r="T8" s="51"/>
    </row>
    <row r="9" spans="2:20" s="9" customFormat="1" ht="13.2" customHeight="1" thickBot="1" x14ac:dyDescent="0.25">
      <c r="C9" s="21"/>
      <c r="D9" s="388" t="s">
        <v>28</v>
      </c>
      <c r="E9" s="388"/>
      <c r="F9" s="181" t="s">
        <v>52</v>
      </c>
      <c r="G9" s="174">
        <v>2</v>
      </c>
      <c r="H9" s="175">
        <v>1</v>
      </c>
      <c r="I9" s="175">
        <v>0</v>
      </c>
      <c r="J9" s="175">
        <v>0</v>
      </c>
      <c r="K9" s="49"/>
      <c r="L9" s="50"/>
      <c r="M9" s="50"/>
      <c r="N9" s="50"/>
      <c r="O9" s="50"/>
      <c r="P9" s="52"/>
      <c r="Q9" s="52"/>
      <c r="R9" s="52"/>
      <c r="S9" s="52"/>
      <c r="T9" s="52"/>
    </row>
    <row r="10" spans="2:20" s="9" customFormat="1" ht="3" customHeight="1" thickBot="1" x14ac:dyDescent="0.25">
      <c r="D10" s="3"/>
      <c r="E10" s="3"/>
      <c r="F10" s="180"/>
      <c r="G10" s="73"/>
      <c r="H10" s="73"/>
      <c r="I10" s="73"/>
      <c r="J10" s="49"/>
      <c r="K10" s="49"/>
      <c r="L10" s="50"/>
      <c r="M10" s="50"/>
      <c r="N10" s="50"/>
      <c r="O10" s="50"/>
      <c r="P10" s="52"/>
      <c r="Q10" s="52"/>
      <c r="R10" s="52"/>
      <c r="S10" s="52"/>
      <c r="T10" s="52"/>
    </row>
    <row r="11" spans="2:20" s="9" customFormat="1" ht="13.2" customHeight="1" thickBot="1" x14ac:dyDescent="0.35">
      <c r="C11" s="22"/>
      <c r="D11" s="389" t="s">
        <v>29</v>
      </c>
      <c r="E11" s="389"/>
      <c r="F11" s="182" t="s">
        <v>53</v>
      </c>
      <c r="G11" s="176">
        <v>1</v>
      </c>
      <c r="H11" s="177">
        <v>1</v>
      </c>
      <c r="I11" s="177">
        <v>0</v>
      </c>
      <c r="J11" s="177">
        <v>0</v>
      </c>
      <c r="K11" s="73"/>
      <c r="L11" s="50"/>
      <c r="M11" s="50"/>
      <c r="N11" s="50"/>
      <c r="O11" s="50"/>
      <c r="P11" s="74"/>
      <c r="Q11" s="74"/>
      <c r="R11" s="74"/>
      <c r="S11" s="74"/>
      <c r="T11" s="53"/>
    </row>
    <row r="12" spans="2:20" s="9" customFormat="1" ht="3" customHeight="1" x14ac:dyDescent="0.3">
      <c r="F12" s="19"/>
      <c r="G12" s="72"/>
      <c r="H12" s="72"/>
      <c r="I12" s="72"/>
      <c r="J12" s="72"/>
      <c r="K12" s="49"/>
      <c r="L12" s="50"/>
      <c r="M12" s="50"/>
      <c r="N12" s="50"/>
      <c r="O12" s="50"/>
      <c r="P12" s="74"/>
      <c r="Q12" s="74"/>
      <c r="R12" s="74"/>
      <c r="S12" s="74"/>
      <c r="T12" s="53"/>
    </row>
    <row r="13" spans="2:20" ht="9" customHeight="1" thickBot="1" x14ac:dyDescent="0.25"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2:20" ht="11.25" customHeight="1" x14ac:dyDescent="0.2">
      <c r="B14" s="23"/>
      <c r="C14" s="23"/>
      <c r="D14" s="23"/>
      <c r="E14" s="339" t="s">
        <v>26</v>
      </c>
      <c r="F14" s="343"/>
      <c r="G14" s="60" t="s">
        <v>24</v>
      </c>
      <c r="H14" s="61" t="s">
        <v>25</v>
      </c>
      <c r="I14" s="61" t="s">
        <v>36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2:20" ht="11.25" customHeight="1" thickBot="1" x14ac:dyDescent="0.25">
      <c r="B15" s="24"/>
      <c r="C15" s="24"/>
      <c r="D15" s="24"/>
      <c r="E15" s="344"/>
      <c r="F15" s="345"/>
      <c r="G15" s="178">
        <f>-2*PI()</f>
        <v>-6.2831853071795862</v>
      </c>
      <c r="H15" s="62">
        <f>(I15-G15)/100</f>
        <v>0.12566370614359174</v>
      </c>
      <c r="I15" s="178">
        <f>2*PI()</f>
        <v>6.2831853071795862</v>
      </c>
      <c r="J15" s="10"/>
      <c r="K15" s="11"/>
      <c r="L15" s="10"/>
      <c r="M15" s="10"/>
      <c r="N15" s="10"/>
      <c r="O15" s="10"/>
      <c r="P15" s="10"/>
      <c r="Q15" s="10"/>
      <c r="R15" s="10"/>
      <c r="S15" s="10"/>
      <c r="T15" s="10"/>
    </row>
    <row r="16" spans="2:20" ht="9" customHeight="1" x14ac:dyDescent="0.2"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6:20" ht="10.199999999999999" customHeight="1" x14ac:dyDescent="0.2"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6:20" s="6" customFormat="1" ht="10.199999999999999" customHeight="1" x14ac:dyDescent="0.2">
      <c r="G18" s="7"/>
      <c r="H18" s="7"/>
      <c r="I18" s="7"/>
      <c r="J18" s="7"/>
      <c r="K18" s="54"/>
      <c r="L18" s="55"/>
      <c r="M18" s="55"/>
      <c r="N18" s="56" t="s">
        <v>21</v>
      </c>
      <c r="O18" s="56"/>
      <c r="P18" s="56" t="s">
        <v>27</v>
      </c>
      <c r="Q18" s="56"/>
      <c r="R18" s="56" t="s">
        <v>28</v>
      </c>
      <c r="S18" s="56"/>
      <c r="T18" s="56" t="s">
        <v>29</v>
      </c>
    </row>
    <row r="19" spans="6:20" ht="10.199999999999999" customHeight="1" x14ac:dyDescent="0.2">
      <c r="F19" s="1"/>
      <c r="K19" s="10"/>
      <c r="L19" s="48">
        <v>1</v>
      </c>
      <c r="M19" s="48"/>
      <c r="N19" s="57">
        <f>G15</f>
        <v>-6.2831853071795862</v>
      </c>
      <c r="O19" s="57"/>
      <c r="P19" s="57">
        <f>$G$7*COS($H$7*N19+$I$7)+$J$7</f>
        <v>2</v>
      </c>
      <c r="Q19" s="57"/>
      <c r="R19" s="57">
        <f>$G$9*SIN($H$9*N19+$I$9)+$J$9</f>
        <v>4.90059381963448E-16</v>
      </c>
      <c r="S19" s="57"/>
      <c r="T19" s="63">
        <f>$G$11*TAN($H$11*N19+$I$11)+$J$11</f>
        <v>2.45029690981724E-16</v>
      </c>
    </row>
    <row r="20" spans="6:20" ht="10.199999999999999" customHeight="1" x14ac:dyDescent="0.2">
      <c r="K20" s="10"/>
      <c r="L20" s="48">
        <v>2</v>
      </c>
      <c r="M20" s="48"/>
      <c r="N20" s="57">
        <f>N19+$H$15</f>
        <v>-6.1575216010359943</v>
      </c>
      <c r="O20" s="57"/>
      <c r="P20" s="57">
        <f t="shared" ref="P20:P83" si="0">$G$7*COS($H$7*N20+$I$7)+$J$7</f>
        <v>1.9371663222572619</v>
      </c>
      <c r="Q20" s="57"/>
      <c r="R20" s="57">
        <f t="shared" ref="R20:R83" si="1">$G$9*SIN($H$9*N20+$I$9)+$J$9</f>
        <v>0.25066646712860929</v>
      </c>
      <c r="S20" s="57"/>
      <c r="T20" s="63">
        <f t="shared" ref="T20:T83" si="2">$G$11*TAN($H$11*N20+$I$11)+$J$11</f>
        <v>0.12632937844610859</v>
      </c>
    </row>
    <row r="21" spans="6:20" ht="10.199999999999999" customHeight="1" x14ac:dyDescent="0.2">
      <c r="K21" s="10"/>
      <c r="L21" s="48">
        <v>3</v>
      </c>
      <c r="M21" s="48"/>
      <c r="N21" s="57">
        <f t="shared" ref="N21:N84" si="3">N20+$H$15</f>
        <v>-6.0318578948924024</v>
      </c>
      <c r="O21" s="57"/>
      <c r="P21" s="57">
        <f t="shared" si="0"/>
        <v>1.7526133600877261</v>
      </c>
      <c r="Q21" s="57"/>
      <c r="R21" s="57">
        <f t="shared" si="1"/>
        <v>0.4973797743297107</v>
      </c>
      <c r="S21" s="57"/>
      <c r="T21" s="63">
        <f t="shared" si="2"/>
        <v>0.25675636036772742</v>
      </c>
    </row>
    <row r="22" spans="6:20" ht="10.199999999999999" customHeight="1" x14ac:dyDescent="0.2">
      <c r="F22" s="1"/>
      <c r="G22" s="1"/>
      <c r="H22" s="1"/>
      <c r="I22" s="1"/>
      <c r="J22" s="1"/>
      <c r="K22" s="58"/>
      <c r="L22" s="48">
        <v>4</v>
      </c>
      <c r="M22" s="48"/>
      <c r="N22" s="57">
        <f t="shared" si="3"/>
        <v>-5.9061941887488105</v>
      </c>
      <c r="O22" s="57"/>
      <c r="P22" s="57">
        <f t="shared" si="0"/>
        <v>1.4579372548428209</v>
      </c>
      <c r="Q22" s="57"/>
      <c r="R22" s="57">
        <f t="shared" si="1"/>
        <v>0.73624910536935739</v>
      </c>
      <c r="S22" s="57"/>
      <c r="T22" s="63">
        <f t="shared" si="2"/>
        <v>0.39592800879772216</v>
      </c>
    </row>
    <row r="23" spans="6:20" ht="10.199999999999999" customHeight="1" x14ac:dyDescent="0.2">
      <c r="F23" s="1"/>
      <c r="G23" s="1"/>
      <c r="H23" s="1"/>
      <c r="I23" s="1"/>
      <c r="J23" s="1"/>
      <c r="K23" s="58"/>
      <c r="L23" s="48">
        <v>5</v>
      </c>
      <c r="M23" s="48"/>
      <c r="N23" s="57">
        <f t="shared" si="3"/>
        <v>-5.7805304826052186</v>
      </c>
      <c r="O23" s="57"/>
      <c r="P23" s="57">
        <f t="shared" si="0"/>
        <v>1.07165358995799</v>
      </c>
      <c r="Q23" s="57"/>
      <c r="R23" s="57">
        <f t="shared" si="1"/>
        <v>0.9635073482034322</v>
      </c>
      <c r="S23" s="57"/>
      <c r="T23" s="63">
        <f t="shared" si="2"/>
        <v>0.54975465219277131</v>
      </c>
    </row>
    <row r="24" spans="6:20" ht="10.199999999999999" customHeight="1" x14ac:dyDescent="0.2">
      <c r="F24" s="1"/>
      <c r="G24" s="1"/>
      <c r="H24" s="1"/>
      <c r="I24" s="1"/>
      <c r="J24" s="1"/>
      <c r="K24" s="58"/>
      <c r="L24" s="48">
        <v>6</v>
      </c>
      <c r="M24" s="48"/>
      <c r="N24" s="57">
        <f t="shared" si="3"/>
        <v>-5.6548667764616267</v>
      </c>
      <c r="O24" s="57"/>
      <c r="P24" s="57">
        <f t="shared" si="0"/>
        <v>0.61803398874989068</v>
      </c>
      <c r="Q24" s="57"/>
      <c r="R24" s="57">
        <f t="shared" si="1"/>
        <v>1.1755705045849481</v>
      </c>
      <c r="S24" s="57"/>
      <c r="T24" s="63">
        <f t="shared" si="2"/>
        <v>0.72654252800536256</v>
      </c>
    </row>
    <row r="25" spans="6:20" ht="10.199999999999999" customHeight="1" x14ac:dyDescent="0.2">
      <c r="F25" s="1"/>
      <c r="G25" s="1"/>
      <c r="H25" s="1"/>
      <c r="I25" s="1"/>
      <c r="J25" s="1"/>
      <c r="K25" s="58"/>
      <c r="L25" s="48">
        <v>7</v>
      </c>
      <c r="M25" s="48"/>
      <c r="N25" s="57">
        <f t="shared" si="3"/>
        <v>-5.5292030703180348</v>
      </c>
      <c r="O25" s="57"/>
      <c r="P25" s="57">
        <f t="shared" si="0"/>
        <v>0.12558103905862164</v>
      </c>
      <c r="Q25" s="57"/>
      <c r="R25" s="57">
        <f t="shared" si="1"/>
        <v>1.3690942118573792</v>
      </c>
      <c r="S25" s="57"/>
      <c r="T25" s="63">
        <f t="shared" si="2"/>
        <v>0.93906250581749473</v>
      </c>
    </row>
    <row r="26" spans="6:20" ht="10.199999999999999" customHeight="1" x14ac:dyDescent="0.2">
      <c r="F26" s="1"/>
      <c r="G26" s="1"/>
      <c r="H26" s="1"/>
      <c r="I26" s="1"/>
      <c r="J26" s="1"/>
      <c r="K26" s="58"/>
      <c r="L26" s="48">
        <v>8</v>
      </c>
      <c r="M26" s="48"/>
      <c r="N26" s="57">
        <f t="shared" si="3"/>
        <v>-5.4035393641744429</v>
      </c>
      <c r="O26" s="57"/>
      <c r="P26" s="57">
        <f t="shared" si="0"/>
        <v>-0.37476262917145498</v>
      </c>
      <c r="Q26" s="57"/>
      <c r="R26" s="57">
        <f t="shared" si="1"/>
        <v>1.5410264855515803</v>
      </c>
      <c r="S26" s="57"/>
      <c r="T26" s="63">
        <f t="shared" si="2"/>
        <v>1.2087923504096127</v>
      </c>
    </row>
    <row r="27" spans="6:20" ht="10.199999999999999" customHeight="1" x14ac:dyDescent="0.2">
      <c r="F27" s="1"/>
      <c r="G27" s="1"/>
      <c r="H27" s="1"/>
      <c r="I27" s="1"/>
      <c r="J27" s="1"/>
      <c r="K27" s="58"/>
      <c r="L27" s="48">
        <v>9</v>
      </c>
      <c r="M27" s="48"/>
      <c r="N27" s="57">
        <f t="shared" si="3"/>
        <v>-5.277875658030851</v>
      </c>
      <c r="O27" s="57"/>
      <c r="P27" s="57">
        <f t="shared" si="0"/>
        <v>-0.8515585831301512</v>
      </c>
      <c r="Q27" s="57"/>
      <c r="R27" s="57">
        <f t="shared" si="1"/>
        <v>1.6886558510040319</v>
      </c>
      <c r="S27" s="57"/>
      <c r="T27" s="63">
        <f t="shared" si="2"/>
        <v>1.5757478599686567</v>
      </c>
    </row>
    <row r="28" spans="6:20" ht="10.199999999999999" customHeight="1" x14ac:dyDescent="0.2">
      <c r="F28" s="1"/>
      <c r="G28" s="1"/>
      <c r="H28" s="1"/>
      <c r="I28" s="1"/>
      <c r="J28" s="1"/>
      <c r="K28" s="58"/>
      <c r="L28" s="48">
        <v>10</v>
      </c>
      <c r="M28" s="48"/>
      <c r="N28" s="57">
        <f t="shared" si="3"/>
        <v>-5.1522119518872591</v>
      </c>
      <c r="O28" s="57"/>
      <c r="P28" s="57">
        <f t="shared" si="0"/>
        <v>-1.274847979497385</v>
      </c>
      <c r="Q28" s="57"/>
      <c r="R28" s="57">
        <f t="shared" si="1"/>
        <v>1.8096541049320405</v>
      </c>
      <c r="S28" s="57"/>
      <c r="T28" s="63">
        <f t="shared" si="2"/>
        <v>2.1251081731572126</v>
      </c>
    </row>
    <row r="29" spans="6:20" ht="10.199999999999999" customHeight="1" x14ac:dyDescent="0.2">
      <c r="F29" s="1"/>
      <c r="G29" s="1"/>
      <c r="H29" s="1"/>
      <c r="I29" s="1"/>
      <c r="J29" s="1"/>
      <c r="K29" s="58"/>
      <c r="L29" s="48">
        <v>11</v>
      </c>
      <c r="M29" s="48"/>
      <c r="N29" s="57">
        <f t="shared" si="3"/>
        <v>-5.0265482457436672</v>
      </c>
      <c r="O29" s="57"/>
      <c r="P29" s="57">
        <f t="shared" si="0"/>
        <v>-1.6180339887498996</v>
      </c>
      <c r="Q29" s="57"/>
      <c r="R29" s="57">
        <f t="shared" si="1"/>
        <v>1.9021130325903084</v>
      </c>
      <c r="S29" s="57"/>
      <c r="T29" s="63">
        <f t="shared" si="2"/>
        <v>3.077683537175274</v>
      </c>
    </row>
    <row r="30" spans="6:20" ht="10.199999999999999" customHeight="1" x14ac:dyDescent="0.2">
      <c r="F30" s="1"/>
      <c r="G30" s="1"/>
      <c r="H30" s="1"/>
      <c r="I30" s="1"/>
      <c r="J30" s="1"/>
      <c r="K30" s="58"/>
      <c r="L30" s="48">
        <v>12</v>
      </c>
      <c r="M30" s="48"/>
      <c r="N30" s="57">
        <f t="shared" si="3"/>
        <v>-4.9008845396000753</v>
      </c>
      <c r="O30" s="57"/>
      <c r="P30" s="57">
        <f t="shared" si="0"/>
        <v>-1.859552971776506</v>
      </c>
      <c r="Q30" s="57"/>
      <c r="R30" s="57">
        <f t="shared" si="1"/>
        <v>1.9645745014573781</v>
      </c>
      <c r="S30" s="57"/>
      <c r="T30" s="63">
        <f t="shared" si="2"/>
        <v>5.2421835811132382</v>
      </c>
    </row>
    <row r="31" spans="6:20" ht="10.199999999999999" customHeight="1" x14ac:dyDescent="0.2">
      <c r="F31" s="1"/>
      <c r="G31" s="1"/>
      <c r="H31" s="1"/>
      <c r="I31" s="1"/>
      <c r="J31" s="1"/>
      <c r="K31" s="58"/>
      <c r="L31" s="48">
        <v>13</v>
      </c>
      <c r="M31" s="48"/>
      <c r="N31" s="57">
        <f t="shared" si="3"/>
        <v>-4.7752208334564834</v>
      </c>
      <c r="O31" s="57"/>
      <c r="P31" s="57">
        <f t="shared" si="0"/>
        <v>-1.9842294026289569</v>
      </c>
      <c r="Q31" s="57"/>
      <c r="R31" s="57">
        <f t="shared" si="1"/>
        <v>1.9960534568565433</v>
      </c>
      <c r="S31" s="57"/>
      <c r="T31" s="63">
        <f t="shared" si="2"/>
        <v>15.894544843865891</v>
      </c>
    </row>
    <row r="32" spans="6:20" ht="10.199999999999999" customHeight="1" x14ac:dyDescent="0.2">
      <c r="F32" s="1"/>
      <c r="G32" s="1"/>
      <c r="H32" s="1"/>
      <c r="I32" s="1"/>
      <c r="J32" s="1"/>
      <c r="K32" s="58"/>
      <c r="L32" s="48">
        <v>14</v>
      </c>
      <c r="M32" s="48"/>
      <c r="N32" s="57">
        <f t="shared" si="3"/>
        <v>-4.6495571273128915</v>
      </c>
      <c r="O32" s="57"/>
      <c r="P32" s="57">
        <f t="shared" si="0"/>
        <v>-1.9842294026289544</v>
      </c>
      <c r="Q32" s="57"/>
      <c r="R32" s="57">
        <f t="shared" si="1"/>
        <v>1.9960534568565429</v>
      </c>
      <c r="S32" s="57"/>
      <c r="T32" s="63">
        <f t="shared" si="2"/>
        <v>-15.894544843864672</v>
      </c>
    </row>
    <row r="33" spans="6:20" ht="10.199999999999999" customHeight="1" x14ac:dyDescent="0.2">
      <c r="F33" s="1"/>
      <c r="G33" s="1"/>
      <c r="H33" s="1"/>
      <c r="I33" s="1"/>
      <c r="J33" s="1"/>
      <c r="K33" s="58"/>
      <c r="L33" s="48">
        <v>15</v>
      </c>
      <c r="M33" s="48"/>
      <c r="N33" s="57">
        <f t="shared" si="3"/>
        <v>-4.5238934211692996</v>
      </c>
      <c r="O33" s="57"/>
      <c r="P33" s="57">
        <f t="shared" si="0"/>
        <v>-1.8595529717764989</v>
      </c>
      <c r="Q33" s="57"/>
      <c r="R33" s="57">
        <f t="shared" si="1"/>
        <v>1.9645745014573763</v>
      </c>
      <c r="S33" s="57"/>
      <c r="T33" s="63">
        <f t="shared" si="2"/>
        <v>-5.2421835811131006</v>
      </c>
    </row>
    <row r="34" spans="6:20" ht="10.199999999999999" customHeight="1" x14ac:dyDescent="0.2">
      <c r="F34" s="1"/>
      <c r="G34" s="1"/>
      <c r="H34" s="1"/>
      <c r="I34" s="1"/>
      <c r="J34" s="1"/>
      <c r="K34" s="58"/>
      <c r="L34" s="48">
        <v>16</v>
      </c>
      <c r="M34" s="48"/>
      <c r="N34" s="57">
        <f t="shared" si="3"/>
        <v>-4.3982297150257077</v>
      </c>
      <c r="O34" s="57"/>
      <c r="P34" s="57">
        <f t="shared" si="0"/>
        <v>-1.6180339887498882</v>
      </c>
      <c r="Q34" s="57"/>
      <c r="R34" s="57">
        <f t="shared" si="1"/>
        <v>1.9021130325903053</v>
      </c>
      <c r="S34" s="57"/>
      <c r="T34" s="63">
        <f t="shared" si="2"/>
        <v>-3.0776835371752238</v>
      </c>
    </row>
    <row r="35" spans="6:20" ht="10.199999999999999" customHeight="1" x14ac:dyDescent="0.2">
      <c r="F35" s="1"/>
      <c r="G35" s="1"/>
      <c r="H35" s="1"/>
      <c r="I35" s="1"/>
      <c r="J35" s="1"/>
      <c r="K35" s="58"/>
      <c r="L35" s="48">
        <v>17</v>
      </c>
      <c r="M35" s="48"/>
      <c r="N35" s="57">
        <f t="shared" si="3"/>
        <v>-4.2725660088821158</v>
      </c>
      <c r="O35" s="57"/>
      <c r="P35" s="57">
        <f t="shared" si="0"/>
        <v>-1.2748479794973702</v>
      </c>
      <c r="Q35" s="57"/>
      <c r="R35" s="57">
        <f t="shared" si="1"/>
        <v>1.8096541049320365</v>
      </c>
      <c r="S35" s="57"/>
      <c r="T35" s="63">
        <f t="shared" si="2"/>
        <v>-2.1251081731571864</v>
      </c>
    </row>
    <row r="36" spans="6:20" ht="10.199999999999999" customHeight="1" x14ac:dyDescent="0.2">
      <c r="F36" s="1"/>
      <c r="G36" s="1"/>
      <c r="H36" s="1"/>
      <c r="I36" s="1"/>
      <c r="J36" s="1"/>
      <c r="K36" s="58"/>
      <c r="L36" s="48">
        <v>18</v>
      </c>
      <c r="M36" s="48"/>
      <c r="N36" s="57">
        <f t="shared" si="3"/>
        <v>-4.1469023027385239</v>
      </c>
      <c r="O36" s="57"/>
      <c r="P36" s="57">
        <f t="shared" si="0"/>
        <v>-0.85155858313013377</v>
      </c>
      <c r="Q36" s="57"/>
      <c r="R36" s="57">
        <f t="shared" si="1"/>
        <v>1.6886558510040268</v>
      </c>
      <c r="S36" s="57"/>
      <c r="T36" s="63">
        <f t="shared" si="2"/>
        <v>-1.5757478599686401</v>
      </c>
    </row>
    <row r="37" spans="6:20" ht="10.199999999999999" customHeight="1" x14ac:dyDescent="0.2">
      <c r="F37" s="1"/>
      <c r="G37" s="1"/>
      <c r="H37" s="1"/>
      <c r="I37" s="1"/>
      <c r="J37" s="1"/>
      <c r="K37" s="58"/>
      <c r="L37" s="48">
        <v>19</v>
      </c>
      <c r="M37" s="48"/>
      <c r="N37" s="57">
        <f t="shared" si="3"/>
        <v>-4.021238596594932</v>
      </c>
      <c r="O37" s="57"/>
      <c r="P37" s="57">
        <f t="shared" si="0"/>
        <v>-0.3747626291714361</v>
      </c>
      <c r="Q37" s="57"/>
      <c r="R37" s="57">
        <f t="shared" si="1"/>
        <v>1.5410264855515743</v>
      </c>
      <c r="S37" s="57"/>
      <c r="T37" s="63">
        <f t="shared" si="2"/>
        <v>-1.208792350409601</v>
      </c>
    </row>
    <row r="38" spans="6:20" ht="10.199999999999999" customHeight="1" x14ac:dyDescent="0.2">
      <c r="F38" s="1"/>
      <c r="G38" s="1"/>
      <c r="H38" s="1"/>
      <c r="I38" s="1"/>
      <c r="J38" s="1"/>
      <c r="K38" s="58"/>
      <c r="L38" s="48">
        <v>20</v>
      </c>
      <c r="M38" s="48"/>
      <c r="N38" s="57">
        <f t="shared" si="3"/>
        <v>-3.8955748904513401</v>
      </c>
      <c r="O38" s="57"/>
      <c r="P38" s="57">
        <f t="shared" si="0"/>
        <v>0.12558103905864082</v>
      </c>
      <c r="Q38" s="57"/>
      <c r="R38" s="57">
        <f t="shared" si="1"/>
        <v>1.3690942118573721</v>
      </c>
      <c r="S38" s="57"/>
      <c r="T38" s="63">
        <f t="shared" si="2"/>
        <v>-0.93906250581748574</v>
      </c>
    </row>
    <row r="39" spans="6:20" ht="10.199999999999999" customHeight="1" x14ac:dyDescent="0.2">
      <c r="F39" s="1"/>
      <c r="G39" s="1"/>
      <c r="H39" s="1"/>
      <c r="I39" s="1"/>
      <c r="J39" s="1"/>
      <c r="K39" s="58"/>
      <c r="L39" s="48">
        <v>21</v>
      </c>
      <c r="M39" s="48"/>
      <c r="N39" s="57">
        <f t="shared" si="3"/>
        <v>-3.7699111843077482</v>
      </c>
      <c r="O39" s="57"/>
      <c r="P39" s="57">
        <f t="shared" si="0"/>
        <v>0.61803398874990889</v>
      </c>
      <c r="Q39" s="57"/>
      <c r="R39" s="57">
        <f t="shared" si="1"/>
        <v>1.1755705045849403</v>
      </c>
      <c r="S39" s="57"/>
      <c r="T39" s="63">
        <f t="shared" si="2"/>
        <v>-0.72654252800535524</v>
      </c>
    </row>
    <row r="40" spans="6:20" ht="10.199999999999999" customHeight="1" x14ac:dyDescent="0.2">
      <c r="F40" s="1"/>
      <c r="G40" s="1"/>
      <c r="H40" s="1"/>
      <c r="I40" s="1"/>
      <c r="J40" s="1"/>
      <c r="K40" s="58"/>
      <c r="L40" s="48">
        <v>22</v>
      </c>
      <c r="M40" s="48"/>
      <c r="N40" s="57">
        <f t="shared" si="3"/>
        <v>-3.6442474781641563</v>
      </c>
      <c r="O40" s="57"/>
      <c r="P40" s="57">
        <f t="shared" si="0"/>
        <v>1.0716535899580064</v>
      </c>
      <c r="Q40" s="57"/>
      <c r="R40" s="57">
        <f t="shared" si="1"/>
        <v>0.96350734820342376</v>
      </c>
      <c r="S40" s="57"/>
      <c r="T40" s="63">
        <f t="shared" si="2"/>
        <v>-0.54975465219276498</v>
      </c>
    </row>
    <row r="41" spans="6:20" ht="10.199999999999999" customHeight="1" x14ac:dyDescent="0.2">
      <c r="F41" s="1"/>
      <c r="G41" s="1"/>
      <c r="H41" s="1"/>
      <c r="I41" s="1"/>
      <c r="J41" s="1"/>
      <c r="K41" s="58"/>
      <c r="L41" s="48">
        <v>23</v>
      </c>
      <c r="M41" s="48"/>
      <c r="N41" s="57">
        <f t="shared" si="3"/>
        <v>-3.5185837720205644</v>
      </c>
      <c r="O41" s="57"/>
      <c r="P41" s="57">
        <f t="shared" si="0"/>
        <v>1.4579372548428342</v>
      </c>
      <c r="Q41" s="57"/>
      <c r="R41" s="57">
        <f t="shared" si="1"/>
        <v>0.7362491053693484</v>
      </c>
      <c r="S41" s="57"/>
      <c r="T41" s="63">
        <f t="shared" si="2"/>
        <v>-0.39592800879771656</v>
      </c>
    </row>
    <row r="42" spans="6:20" ht="10.199999999999999" customHeight="1" x14ac:dyDescent="0.2">
      <c r="F42" s="1"/>
      <c r="G42" s="1"/>
      <c r="H42" s="1"/>
      <c r="I42" s="1"/>
      <c r="J42" s="1"/>
      <c r="K42" s="58"/>
      <c r="L42" s="48">
        <v>24</v>
      </c>
      <c r="M42" s="48"/>
      <c r="N42" s="57">
        <f t="shared" si="3"/>
        <v>-3.3929200658769725</v>
      </c>
      <c r="O42" s="57"/>
      <c r="P42" s="57">
        <f t="shared" si="0"/>
        <v>1.7526133600877354</v>
      </c>
      <c r="Q42" s="57"/>
      <c r="R42" s="57">
        <f t="shared" si="1"/>
        <v>0.49737977432970143</v>
      </c>
      <c r="S42" s="57"/>
      <c r="T42" s="63">
        <f t="shared" si="2"/>
        <v>-0.25675636036772231</v>
      </c>
    </row>
    <row r="43" spans="6:20" ht="10.199999999999999" customHeight="1" x14ac:dyDescent="0.2">
      <c r="F43" s="1"/>
      <c r="G43" s="1"/>
      <c r="H43" s="1"/>
      <c r="I43" s="1"/>
      <c r="J43" s="1"/>
      <c r="K43" s="58"/>
      <c r="L43" s="48">
        <v>25</v>
      </c>
      <c r="M43" s="48"/>
      <c r="N43" s="57">
        <f t="shared" si="3"/>
        <v>-3.2672563597333806</v>
      </c>
      <c r="O43" s="57"/>
      <c r="P43" s="57">
        <f t="shared" si="0"/>
        <v>1.9371663222572666</v>
      </c>
      <c r="Q43" s="57"/>
      <c r="R43" s="57">
        <f t="shared" si="1"/>
        <v>0.2506664671285998</v>
      </c>
      <c r="S43" s="57"/>
      <c r="T43" s="63">
        <f t="shared" si="2"/>
        <v>-0.1263293784461037</v>
      </c>
    </row>
    <row r="44" spans="6:20" ht="10.199999999999999" customHeight="1" x14ac:dyDescent="0.2">
      <c r="F44" s="1"/>
      <c r="G44" s="1"/>
      <c r="H44" s="1"/>
      <c r="I44" s="1"/>
      <c r="J44" s="1"/>
      <c r="K44" s="58"/>
      <c r="L44" s="48">
        <v>26</v>
      </c>
      <c r="M44" s="48"/>
      <c r="N44" s="57">
        <f t="shared" si="3"/>
        <v>-3.1415926535897887</v>
      </c>
      <c r="O44" s="57"/>
      <c r="P44" s="57">
        <f t="shared" si="0"/>
        <v>2</v>
      </c>
      <c r="Q44" s="57"/>
      <c r="R44" s="57">
        <f t="shared" si="1"/>
        <v>-9.1268138879829763E-15</v>
      </c>
      <c r="S44" s="57"/>
      <c r="T44" s="63">
        <f t="shared" si="2"/>
        <v>4.5634069439914882E-15</v>
      </c>
    </row>
    <row r="45" spans="6:20" ht="10.199999999999999" customHeight="1" x14ac:dyDescent="0.2">
      <c r="F45" s="1"/>
      <c r="G45" s="1"/>
      <c r="H45" s="1"/>
      <c r="I45" s="1"/>
      <c r="J45" s="1"/>
      <c r="K45" s="58"/>
      <c r="L45" s="48">
        <v>27</v>
      </c>
      <c r="M45" s="48"/>
      <c r="N45" s="57">
        <f t="shared" si="3"/>
        <v>-3.0159289474461968</v>
      </c>
      <c r="O45" s="57"/>
      <c r="P45" s="57">
        <f t="shared" si="0"/>
        <v>1.9371663222572575</v>
      </c>
      <c r="Q45" s="57"/>
      <c r="R45" s="57">
        <f t="shared" si="1"/>
        <v>-0.2506664671286179</v>
      </c>
      <c r="S45" s="57"/>
      <c r="T45" s="63">
        <f t="shared" si="2"/>
        <v>0.126329378446113</v>
      </c>
    </row>
    <row r="46" spans="6:20" ht="10.199999999999999" customHeight="1" x14ac:dyDescent="0.2">
      <c r="F46" s="1"/>
      <c r="G46" s="1"/>
      <c r="H46" s="1"/>
      <c r="I46" s="1"/>
      <c r="J46" s="1"/>
      <c r="K46" s="58"/>
      <c r="L46" s="48">
        <v>28</v>
      </c>
      <c r="M46" s="48"/>
      <c r="N46" s="57">
        <f t="shared" si="3"/>
        <v>-2.8902652413026049</v>
      </c>
      <c r="O46" s="57"/>
      <c r="P46" s="57">
        <f t="shared" si="0"/>
        <v>1.7526133600877176</v>
      </c>
      <c r="Q46" s="57"/>
      <c r="R46" s="57">
        <f t="shared" si="1"/>
        <v>-0.49737977432971908</v>
      </c>
      <c r="S46" s="57"/>
      <c r="T46" s="63">
        <f t="shared" si="2"/>
        <v>0.25675636036773203</v>
      </c>
    </row>
    <row r="47" spans="6:20" ht="10.199999999999999" customHeight="1" x14ac:dyDescent="0.2">
      <c r="F47" s="1"/>
      <c r="G47" s="1"/>
      <c r="H47" s="1"/>
      <c r="I47" s="1"/>
      <c r="J47" s="1"/>
      <c r="K47" s="58"/>
      <c r="L47" s="48">
        <v>29</v>
      </c>
      <c r="M47" s="48"/>
      <c r="N47" s="57">
        <f t="shared" si="3"/>
        <v>-2.764601535159013</v>
      </c>
      <c r="O47" s="57"/>
      <c r="P47" s="57">
        <f t="shared" si="0"/>
        <v>1.4579372548428091</v>
      </c>
      <c r="Q47" s="57"/>
      <c r="R47" s="57">
        <f t="shared" si="1"/>
        <v>-0.73624910536936539</v>
      </c>
      <c r="S47" s="57"/>
      <c r="T47" s="63">
        <f t="shared" si="2"/>
        <v>0.39592800879772716</v>
      </c>
    </row>
    <row r="48" spans="6:20" ht="10.199999999999999" customHeight="1" x14ac:dyDescent="0.2">
      <c r="F48" s="1"/>
      <c r="G48" s="1"/>
      <c r="H48" s="1"/>
      <c r="I48" s="1"/>
      <c r="J48" s="1"/>
      <c r="K48" s="58"/>
      <c r="L48" s="48">
        <v>30</v>
      </c>
      <c r="M48" s="48"/>
      <c r="N48" s="57">
        <f t="shared" si="3"/>
        <v>-2.6389378290154211</v>
      </c>
      <c r="O48" s="57"/>
      <c r="P48" s="57">
        <f t="shared" si="0"/>
        <v>1.0716535899579755</v>
      </c>
      <c r="Q48" s="57"/>
      <c r="R48" s="57">
        <f t="shared" si="1"/>
        <v>-0.96350734820343975</v>
      </c>
      <c r="S48" s="57"/>
      <c r="T48" s="63">
        <f t="shared" si="2"/>
        <v>0.54975465219277697</v>
      </c>
    </row>
    <row r="49" spans="6:20" ht="10.199999999999999" customHeight="1" x14ac:dyDescent="0.2">
      <c r="F49" s="1"/>
      <c r="G49" s="1"/>
      <c r="H49" s="1"/>
      <c r="I49" s="1"/>
      <c r="J49" s="1"/>
      <c r="K49" s="58"/>
      <c r="L49" s="48">
        <v>31</v>
      </c>
      <c r="M49" s="48"/>
      <c r="N49" s="57">
        <f t="shared" si="3"/>
        <v>-2.5132741228718292</v>
      </c>
      <c r="O49" s="57"/>
      <c r="P49" s="57">
        <f t="shared" si="0"/>
        <v>0.61803398874987425</v>
      </c>
      <c r="Q49" s="57"/>
      <c r="R49" s="57">
        <f t="shared" si="1"/>
        <v>-1.1755705045849549</v>
      </c>
      <c r="S49" s="57"/>
      <c r="T49" s="63">
        <f t="shared" si="2"/>
        <v>0.72654252800536923</v>
      </c>
    </row>
    <row r="50" spans="6:20" ht="10.199999999999999" customHeight="1" x14ac:dyDescent="0.2">
      <c r="F50" s="1"/>
      <c r="G50" s="1"/>
      <c r="H50" s="1"/>
      <c r="I50" s="1"/>
      <c r="J50" s="1"/>
      <c r="K50" s="58"/>
      <c r="L50" s="48">
        <v>32</v>
      </c>
      <c r="M50" s="48"/>
      <c r="N50" s="57">
        <f t="shared" si="3"/>
        <v>-2.3876104167282373</v>
      </c>
      <c r="O50" s="57"/>
      <c r="P50" s="57">
        <f t="shared" si="0"/>
        <v>0.1255810390586044</v>
      </c>
      <c r="Q50" s="57"/>
      <c r="R50" s="57">
        <f t="shared" si="1"/>
        <v>-1.3690942118573854</v>
      </c>
      <c r="S50" s="57"/>
      <c r="T50" s="63">
        <f t="shared" si="2"/>
        <v>0.93906250581750284</v>
      </c>
    </row>
    <row r="51" spans="6:20" ht="10.199999999999999" customHeight="1" x14ac:dyDescent="0.2">
      <c r="F51" s="1"/>
      <c r="G51" s="1"/>
      <c r="H51" s="1"/>
      <c r="I51" s="1"/>
      <c r="J51" s="1"/>
      <c r="K51" s="58"/>
      <c r="L51" s="48">
        <v>33</v>
      </c>
      <c r="M51" s="48"/>
      <c r="N51" s="57">
        <f t="shared" si="3"/>
        <v>-2.2619467105846454</v>
      </c>
      <c r="O51" s="57"/>
      <c r="P51" s="57">
        <f t="shared" si="0"/>
        <v>-0.37476262917147196</v>
      </c>
      <c r="Q51" s="57"/>
      <c r="R51" s="57">
        <f t="shared" si="1"/>
        <v>-1.5410264855515858</v>
      </c>
      <c r="S51" s="57"/>
      <c r="T51" s="63">
        <f t="shared" si="2"/>
        <v>1.2087923504096234</v>
      </c>
    </row>
    <row r="52" spans="6:20" ht="10.199999999999999" customHeight="1" x14ac:dyDescent="0.2">
      <c r="F52" s="1"/>
      <c r="G52" s="1"/>
      <c r="H52" s="1"/>
      <c r="I52" s="1"/>
      <c r="J52" s="1"/>
      <c r="K52" s="58"/>
      <c r="L52" s="48">
        <v>34</v>
      </c>
      <c r="M52" s="48"/>
      <c r="N52" s="57">
        <f t="shared" si="3"/>
        <v>-2.1362830044410535</v>
      </c>
      <c r="O52" s="57"/>
      <c r="P52" s="57">
        <f t="shared" si="0"/>
        <v>-0.85155858313016686</v>
      </c>
      <c r="Q52" s="57"/>
      <c r="R52" s="57">
        <f t="shared" si="1"/>
        <v>-1.6886558510040366</v>
      </c>
      <c r="S52" s="57"/>
      <c r="T52" s="63">
        <f t="shared" si="2"/>
        <v>1.5757478599686718</v>
      </c>
    </row>
    <row r="53" spans="6:20" ht="10.199999999999999" customHeight="1" x14ac:dyDescent="0.2">
      <c r="F53" s="1"/>
      <c r="G53" s="1"/>
      <c r="H53" s="1"/>
      <c r="I53" s="1"/>
      <c r="J53" s="1"/>
      <c r="K53" s="58"/>
      <c r="L53" s="48">
        <v>35</v>
      </c>
      <c r="M53" s="48"/>
      <c r="N53" s="57">
        <f t="shared" si="3"/>
        <v>-2.0106192982974616</v>
      </c>
      <c r="O53" s="57"/>
      <c r="P53" s="57">
        <f t="shared" si="0"/>
        <v>-1.2748479794973984</v>
      </c>
      <c r="Q53" s="57"/>
      <c r="R53" s="57">
        <f t="shared" si="1"/>
        <v>-1.8096541049320443</v>
      </c>
      <c r="S53" s="57"/>
      <c r="T53" s="63">
        <f t="shared" si="2"/>
        <v>2.1251081731572365</v>
      </c>
    </row>
    <row r="54" spans="6:20" ht="10.199999999999999" customHeight="1" x14ac:dyDescent="0.2">
      <c r="F54" s="1"/>
      <c r="G54" s="1"/>
      <c r="H54" s="1"/>
      <c r="I54" s="1"/>
      <c r="J54" s="1"/>
      <c r="K54" s="58"/>
      <c r="L54" s="48">
        <v>36</v>
      </c>
      <c r="M54" s="48"/>
      <c r="N54" s="57">
        <f t="shared" si="3"/>
        <v>-1.8849555921538699</v>
      </c>
      <c r="O54" s="57"/>
      <c r="P54" s="57">
        <f t="shared" si="0"/>
        <v>-1.6180339887499091</v>
      </c>
      <c r="Q54" s="57"/>
      <c r="R54" s="57">
        <f t="shared" si="1"/>
        <v>-1.9021130325903108</v>
      </c>
      <c r="S54" s="57"/>
      <c r="T54" s="63">
        <f t="shared" si="2"/>
        <v>3.0776835371753171</v>
      </c>
    </row>
    <row r="55" spans="6:20" ht="10.199999999999999" customHeight="1" x14ac:dyDescent="0.2">
      <c r="F55" s="1"/>
      <c r="G55" s="1"/>
      <c r="H55" s="1"/>
      <c r="I55" s="1"/>
      <c r="J55" s="1"/>
      <c r="K55" s="58"/>
      <c r="L55" s="48">
        <v>37</v>
      </c>
      <c r="M55" s="48"/>
      <c r="N55" s="57">
        <f t="shared" si="3"/>
        <v>-1.7592918860102782</v>
      </c>
      <c r="O55" s="57"/>
      <c r="P55" s="57">
        <f t="shared" si="0"/>
        <v>-1.8595529717765116</v>
      </c>
      <c r="Q55" s="57"/>
      <c r="R55" s="57">
        <f t="shared" si="1"/>
        <v>-1.9645745014573797</v>
      </c>
      <c r="S55" s="57"/>
      <c r="T55" s="63">
        <f t="shared" si="2"/>
        <v>5.2421835811133484</v>
      </c>
    </row>
    <row r="56" spans="6:20" ht="10.199999999999999" customHeight="1" x14ac:dyDescent="0.2">
      <c r="F56" s="1"/>
      <c r="G56" s="1"/>
      <c r="H56" s="1"/>
      <c r="I56" s="1"/>
      <c r="J56" s="1"/>
      <c r="K56" s="58"/>
      <c r="L56" s="48">
        <v>38</v>
      </c>
      <c r="M56" s="48"/>
      <c r="N56" s="57">
        <f t="shared" si="3"/>
        <v>-1.6336281798666865</v>
      </c>
      <c r="O56" s="57"/>
      <c r="P56" s="57">
        <f t="shared" si="0"/>
        <v>-1.9842294026289586</v>
      </c>
      <c r="Q56" s="57"/>
      <c r="R56" s="57">
        <f t="shared" si="1"/>
        <v>-1.9960534568565438</v>
      </c>
      <c r="S56" s="57"/>
      <c r="T56" s="63">
        <f t="shared" si="2"/>
        <v>15.894544843866818</v>
      </c>
    </row>
    <row r="57" spans="6:20" ht="10.199999999999999" customHeight="1" x14ac:dyDescent="0.2">
      <c r="F57" s="1"/>
      <c r="G57" s="1"/>
      <c r="H57" s="1"/>
      <c r="I57" s="1"/>
      <c r="J57" s="1"/>
      <c r="K57" s="58"/>
      <c r="L57" s="48">
        <v>39</v>
      </c>
      <c r="M57" s="48"/>
      <c r="N57" s="57">
        <f t="shared" si="3"/>
        <v>-1.5079644737230948</v>
      </c>
      <c r="O57" s="57"/>
      <c r="P57" s="57">
        <f t="shared" si="0"/>
        <v>-1.9842294026289526</v>
      </c>
      <c r="Q57" s="57"/>
      <c r="R57" s="57">
        <f t="shared" si="1"/>
        <v>-1.9960534568565425</v>
      </c>
      <c r="S57" s="57"/>
      <c r="T57" s="63">
        <f t="shared" si="2"/>
        <v>-15.894544843863802</v>
      </c>
    </row>
    <row r="58" spans="6:20" ht="10.199999999999999" customHeight="1" x14ac:dyDescent="0.2">
      <c r="F58" s="1"/>
      <c r="G58" s="1"/>
      <c r="H58" s="1"/>
      <c r="I58" s="1"/>
      <c r="J58" s="1"/>
      <c r="K58" s="58"/>
      <c r="L58" s="48">
        <v>40</v>
      </c>
      <c r="M58" s="48"/>
      <c r="N58" s="57">
        <f t="shared" si="3"/>
        <v>-1.3823007675795032</v>
      </c>
      <c r="O58" s="57"/>
      <c r="P58" s="57">
        <f t="shared" si="0"/>
        <v>-1.8595529717764943</v>
      </c>
      <c r="Q58" s="57"/>
      <c r="R58" s="57">
        <f t="shared" si="1"/>
        <v>-1.9645745014573752</v>
      </c>
      <c r="S58" s="57"/>
      <c r="T58" s="63">
        <f t="shared" si="2"/>
        <v>-5.2421835811130091</v>
      </c>
    </row>
    <row r="59" spans="6:20" ht="10.199999999999999" customHeight="1" x14ac:dyDescent="0.2">
      <c r="F59" s="1"/>
      <c r="G59" s="1"/>
      <c r="H59" s="1"/>
      <c r="I59" s="1"/>
      <c r="J59" s="1"/>
      <c r="K59" s="58"/>
      <c r="L59" s="48">
        <v>41</v>
      </c>
      <c r="M59" s="48"/>
      <c r="N59" s="57">
        <f t="shared" si="3"/>
        <v>-1.2566370614359115</v>
      </c>
      <c r="O59" s="57"/>
      <c r="P59" s="57">
        <f t="shared" si="0"/>
        <v>-1.6180339887498811</v>
      </c>
      <c r="Q59" s="57"/>
      <c r="R59" s="57">
        <f t="shared" si="1"/>
        <v>-1.9021130325903035</v>
      </c>
      <c r="S59" s="57"/>
      <c r="T59" s="63">
        <f t="shared" si="2"/>
        <v>-3.0776835371751923</v>
      </c>
    </row>
    <row r="60" spans="6:20" ht="10.199999999999999" customHeight="1" x14ac:dyDescent="0.2">
      <c r="F60" s="1"/>
      <c r="G60" s="1"/>
      <c r="H60" s="1"/>
      <c r="I60" s="1"/>
      <c r="J60" s="1"/>
      <c r="K60" s="58"/>
      <c r="L60" s="48">
        <v>42</v>
      </c>
      <c r="M60" s="10"/>
      <c r="N60" s="57">
        <f t="shared" si="3"/>
        <v>-1.1309733552923198</v>
      </c>
      <c r="O60" s="11"/>
      <c r="P60" s="57">
        <f t="shared" si="0"/>
        <v>-1.2748479794973617</v>
      </c>
      <c r="Q60" s="57"/>
      <c r="R60" s="57">
        <f t="shared" si="1"/>
        <v>-1.809654104932034</v>
      </c>
      <c r="S60" s="57"/>
      <c r="T60" s="63">
        <f t="shared" si="2"/>
        <v>-2.1251081731571708</v>
      </c>
    </row>
    <row r="61" spans="6:20" ht="10.199999999999999" customHeight="1" x14ac:dyDescent="0.2">
      <c r="F61" s="1"/>
      <c r="G61" s="1"/>
      <c r="H61" s="1"/>
      <c r="I61" s="1"/>
      <c r="J61" s="1"/>
      <c r="K61" s="58"/>
      <c r="L61" s="48">
        <v>43</v>
      </c>
      <c r="M61" s="10"/>
      <c r="N61" s="57">
        <f t="shared" si="3"/>
        <v>-1.0053096491487281</v>
      </c>
      <c r="O61" s="11"/>
      <c r="P61" s="57">
        <f t="shared" si="0"/>
        <v>-0.85155858313012456</v>
      </c>
      <c r="Q61" s="57"/>
      <c r="R61" s="57">
        <f t="shared" si="1"/>
        <v>-1.6886558510040239</v>
      </c>
      <c r="S61" s="57"/>
      <c r="T61" s="63">
        <f t="shared" si="2"/>
        <v>-1.5757478599686312</v>
      </c>
    </row>
    <row r="62" spans="6:20" ht="10.199999999999999" customHeight="1" x14ac:dyDescent="0.2">
      <c r="F62" s="1"/>
      <c r="G62" s="1"/>
      <c r="H62" s="1"/>
      <c r="I62" s="1"/>
      <c r="J62" s="1"/>
      <c r="K62" s="58"/>
      <c r="L62" s="48">
        <v>44</v>
      </c>
      <c r="M62" s="10"/>
      <c r="N62" s="57">
        <f t="shared" si="3"/>
        <v>-0.87964594300513643</v>
      </c>
      <c r="O62" s="11"/>
      <c r="P62" s="57">
        <f t="shared" si="0"/>
        <v>-0.37476262917142694</v>
      </c>
      <c r="Q62" s="57"/>
      <c r="R62" s="57">
        <f t="shared" si="1"/>
        <v>-1.5410264855515712</v>
      </c>
      <c r="S62" s="57"/>
      <c r="T62" s="63">
        <f t="shared" si="2"/>
        <v>-1.2087923504095952</v>
      </c>
    </row>
    <row r="63" spans="6:20" ht="10.199999999999999" customHeight="1" x14ac:dyDescent="0.2">
      <c r="F63" s="1"/>
      <c r="G63" s="1"/>
      <c r="H63" s="1"/>
      <c r="I63" s="1"/>
      <c r="J63" s="1"/>
      <c r="K63" s="58"/>
      <c r="L63" s="48">
        <v>45</v>
      </c>
      <c r="M63" s="10"/>
      <c r="N63" s="57">
        <f t="shared" si="3"/>
        <v>-0.75398223686154475</v>
      </c>
      <c r="O63" s="11"/>
      <c r="P63" s="57">
        <f t="shared" si="0"/>
        <v>0.1255810390586492</v>
      </c>
      <c r="Q63" s="57"/>
      <c r="R63" s="57">
        <f t="shared" si="1"/>
        <v>-1.3690942118573692</v>
      </c>
      <c r="S63" s="57"/>
      <c r="T63" s="63">
        <f t="shared" si="2"/>
        <v>-0.93906250581748174</v>
      </c>
    </row>
    <row r="64" spans="6:20" ht="10.199999999999999" customHeight="1" x14ac:dyDescent="0.2">
      <c r="F64" s="1"/>
      <c r="G64" s="1"/>
      <c r="H64" s="1"/>
      <c r="I64" s="1"/>
      <c r="J64" s="1"/>
      <c r="K64" s="1"/>
      <c r="L64" s="48">
        <v>46</v>
      </c>
      <c r="M64" s="10"/>
      <c r="N64" s="57">
        <f t="shared" si="3"/>
        <v>-0.62831853071795307</v>
      </c>
      <c r="O64" s="11"/>
      <c r="P64" s="57">
        <f t="shared" si="0"/>
        <v>0.61803398874991611</v>
      </c>
      <c r="Q64" s="57"/>
      <c r="R64" s="57">
        <f t="shared" si="1"/>
        <v>-1.1755705045849372</v>
      </c>
      <c r="S64" s="57"/>
      <c r="T64" s="63">
        <f t="shared" si="2"/>
        <v>-0.72654252800535235</v>
      </c>
    </row>
    <row r="65" spans="6:20" ht="10.199999999999999" customHeight="1" x14ac:dyDescent="0.2">
      <c r="F65" s="1"/>
      <c r="G65" s="1"/>
      <c r="H65" s="1"/>
      <c r="I65" s="1"/>
      <c r="J65" s="1"/>
      <c r="K65" s="1"/>
      <c r="L65" s="48">
        <v>47</v>
      </c>
      <c r="M65" s="10"/>
      <c r="N65" s="57">
        <f t="shared" si="3"/>
        <v>-0.50265482457436139</v>
      </c>
      <c r="O65" s="11"/>
      <c r="P65" s="57">
        <f t="shared" si="0"/>
        <v>1.071653589958012</v>
      </c>
      <c r="Q65" s="57"/>
      <c r="R65" s="57">
        <f t="shared" si="1"/>
        <v>-0.96350734820342088</v>
      </c>
      <c r="S65" s="57"/>
      <c r="T65" s="63">
        <f t="shared" si="2"/>
        <v>-0.54975465219276287</v>
      </c>
    </row>
    <row r="66" spans="6:20" ht="10.199999999999999" customHeight="1" x14ac:dyDescent="0.2">
      <c r="F66" s="1"/>
      <c r="G66" s="1"/>
      <c r="H66" s="1"/>
      <c r="I66" s="1"/>
      <c r="J66" s="1"/>
      <c r="K66" s="1"/>
      <c r="L66" s="48">
        <v>48</v>
      </c>
      <c r="M66" s="10"/>
      <c r="N66" s="57">
        <f t="shared" si="3"/>
        <v>-0.37699111843076966</v>
      </c>
      <c r="O66" s="11"/>
      <c r="P66" s="57">
        <f t="shared" si="0"/>
        <v>1.4579372548428382</v>
      </c>
      <c r="Q66" s="57"/>
      <c r="R66" s="57">
        <f t="shared" si="1"/>
        <v>-0.73624910536934562</v>
      </c>
      <c r="S66" s="57"/>
      <c r="T66" s="63">
        <f t="shared" si="2"/>
        <v>-0.39592800879771484</v>
      </c>
    </row>
    <row r="67" spans="6:20" ht="10.199999999999999" customHeight="1" x14ac:dyDescent="0.2">
      <c r="L67" s="48">
        <v>49</v>
      </c>
      <c r="N67" s="57">
        <f t="shared" si="3"/>
        <v>-0.25132741228717792</v>
      </c>
      <c r="P67" s="57">
        <f t="shared" si="0"/>
        <v>1.7526133600877378</v>
      </c>
      <c r="Q67" s="57"/>
      <c r="R67" s="57">
        <f t="shared" si="1"/>
        <v>-0.49737977432969882</v>
      </c>
      <c r="S67" s="57"/>
      <c r="T67" s="63">
        <f t="shared" si="2"/>
        <v>-0.25675636036772087</v>
      </c>
    </row>
    <row r="68" spans="6:20" ht="10.199999999999999" customHeight="1" x14ac:dyDescent="0.2">
      <c r="L68" s="48">
        <v>50</v>
      </c>
      <c r="N68" s="57">
        <f t="shared" si="3"/>
        <v>-0.12566370614358618</v>
      </c>
      <c r="P68" s="57">
        <f t="shared" si="0"/>
        <v>1.9371663222572677</v>
      </c>
      <c r="Q68" s="57"/>
      <c r="R68" s="57">
        <f t="shared" si="1"/>
        <v>-0.25066646712859747</v>
      </c>
      <c r="S68" s="57"/>
      <c r="T68" s="63">
        <f t="shared" si="2"/>
        <v>-0.12632937844610254</v>
      </c>
    </row>
    <row r="69" spans="6:20" ht="10.199999999999999" customHeight="1" x14ac:dyDescent="0.2">
      <c r="L69" s="48">
        <v>51</v>
      </c>
      <c r="N69" s="57">
        <f t="shared" si="3"/>
        <v>5.5511151231257827E-15</v>
      </c>
      <c r="P69" s="57">
        <f t="shared" si="0"/>
        <v>2</v>
      </c>
      <c r="Q69" s="57"/>
      <c r="R69" s="57">
        <f t="shared" si="1"/>
        <v>1.1102230246251565E-14</v>
      </c>
      <c r="S69" s="57"/>
      <c r="T69" s="63">
        <f t="shared" si="2"/>
        <v>5.5511151231257827E-15</v>
      </c>
    </row>
    <row r="70" spans="6:20" ht="10.199999999999999" customHeight="1" x14ac:dyDescent="0.2">
      <c r="L70" s="48">
        <v>52</v>
      </c>
      <c r="N70" s="57">
        <f t="shared" si="3"/>
        <v>0.12566370614359729</v>
      </c>
      <c r="P70" s="57">
        <f t="shared" si="0"/>
        <v>1.9371663222572566</v>
      </c>
      <c r="Q70" s="57"/>
      <c r="R70" s="57">
        <f t="shared" si="1"/>
        <v>0.25066646712861951</v>
      </c>
      <c r="S70" s="57"/>
      <c r="T70" s="63">
        <f t="shared" si="2"/>
        <v>0.12632937844611383</v>
      </c>
    </row>
    <row r="71" spans="6:20" ht="10.199999999999999" customHeight="1" x14ac:dyDescent="0.2">
      <c r="L71" s="48">
        <v>53</v>
      </c>
      <c r="N71" s="57">
        <f t="shared" si="3"/>
        <v>0.25132741228718902</v>
      </c>
      <c r="P71" s="57">
        <f t="shared" si="0"/>
        <v>1.7526133600877165</v>
      </c>
      <c r="Q71" s="57"/>
      <c r="R71" s="57">
        <f t="shared" si="1"/>
        <v>0.49737977432972036</v>
      </c>
      <c r="S71" s="57"/>
      <c r="T71" s="63">
        <f t="shared" si="2"/>
        <v>0.25675636036773269</v>
      </c>
    </row>
    <row r="72" spans="6:20" ht="10.199999999999999" customHeight="1" x14ac:dyDescent="0.2">
      <c r="L72" s="48">
        <v>54</v>
      </c>
      <c r="N72" s="57">
        <f t="shared" si="3"/>
        <v>0.37699111843078076</v>
      </c>
      <c r="P72" s="57">
        <f t="shared" si="0"/>
        <v>1.4579372548428078</v>
      </c>
      <c r="Q72" s="57"/>
      <c r="R72" s="57">
        <f t="shared" si="1"/>
        <v>0.73624910536936627</v>
      </c>
      <c r="S72" s="57"/>
      <c r="T72" s="63">
        <f t="shared" si="2"/>
        <v>0.39592800879772772</v>
      </c>
    </row>
    <row r="73" spans="6:20" ht="10.199999999999999" customHeight="1" x14ac:dyDescent="0.2">
      <c r="L73" s="48">
        <v>55</v>
      </c>
      <c r="N73" s="57">
        <f t="shared" si="3"/>
        <v>0.50265482457437249</v>
      </c>
      <c r="P73" s="57">
        <f t="shared" si="0"/>
        <v>1.0716535899579744</v>
      </c>
      <c r="Q73" s="57"/>
      <c r="R73" s="57">
        <f t="shared" si="1"/>
        <v>0.96350734820344031</v>
      </c>
      <c r="S73" s="57"/>
      <c r="T73" s="63">
        <f t="shared" si="2"/>
        <v>0.5497546521927773</v>
      </c>
    </row>
    <row r="74" spans="6:20" ht="10.199999999999999" customHeight="1" x14ac:dyDescent="0.2">
      <c r="L74" s="48">
        <v>56</v>
      </c>
      <c r="N74" s="57">
        <f t="shared" si="3"/>
        <v>0.62831853071796417</v>
      </c>
      <c r="P74" s="57">
        <f t="shared" si="0"/>
        <v>0.61803398874987381</v>
      </c>
      <c r="Q74" s="57"/>
      <c r="R74" s="57">
        <f t="shared" si="1"/>
        <v>1.1755705045849552</v>
      </c>
      <c r="S74" s="57"/>
      <c r="T74" s="63">
        <f t="shared" si="2"/>
        <v>0.72654252800536934</v>
      </c>
    </row>
    <row r="75" spans="6:20" ht="10.199999999999999" customHeight="1" x14ac:dyDescent="0.2">
      <c r="L75" s="48">
        <v>57</v>
      </c>
      <c r="N75" s="57">
        <f t="shared" si="3"/>
        <v>0.75398223686155585</v>
      </c>
      <c r="P75" s="57">
        <f t="shared" si="0"/>
        <v>0.12558103905860488</v>
      </c>
      <c r="Q75" s="57"/>
      <c r="R75" s="57">
        <f t="shared" si="1"/>
        <v>1.3690942118573852</v>
      </c>
      <c r="S75" s="57"/>
      <c r="T75" s="63">
        <f t="shared" si="2"/>
        <v>0.93906250581750261</v>
      </c>
    </row>
    <row r="76" spans="6:20" ht="10.199999999999999" customHeight="1" x14ac:dyDescent="0.2">
      <c r="L76" s="48">
        <v>58</v>
      </c>
      <c r="N76" s="57">
        <f t="shared" si="3"/>
        <v>0.87964594300514753</v>
      </c>
      <c r="P76" s="57">
        <f t="shared" si="0"/>
        <v>-0.37476262917147057</v>
      </c>
      <c r="Q76" s="57"/>
      <c r="R76" s="57">
        <f t="shared" si="1"/>
        <v>1.5410264855515854</v>
      </c>
      <c r="S76" s="57"/>
      <c r="T76" s="63">
        <f t="shared" si="2"/>
        <v>1.2087923504096225</v>
      </c>
    </row>
    <row r="77" spans="6:20" ht="10.199999999999999" customHeight="1" x14ac:dyDescent="0.2">
      <c r="L77" s="48">
        <v>59</v>
      </c>
      <c r="N77" s="57">
        <f t="shared" si="3"/>
        <v>1.0053096491487392</v>
      </c>
      <c r="P77" s="57">
        <f t="shared" si="0"/>
        <v>-0.85155858313016475</v>
      </c>
      <c r="Q77" s="57"/>
      <c r="R77" s="57">
        <f t="shared" si="1"/>
        <v>1.6886558510040359</v>
      </c>
      <c r="S77" s="57"/>
      <c r="T77" s="63">
        <f t="shared" si="2"/>
        <v>1.5757478599686698</v>
      </c>
    </row>
    <row r="78" spans="6:20" ht="10.199999999999999" customHeight="1" x14ac:dyDescent="0.2">
      <c r="L78" s="48">
        <v>60</v>
      </c>
      <c r="N78" s="57">
        <f t="shared" si="3"/>
        <v>1.1309733552923309</v>
      </c>
      <c r="P78" s="57">
        <f t="shared" si="0"/>
        <v>-1.2748479794973959</v>
      </c>
      <c r="Q78" s="57"/>
      <c r="R78" s="57">
        <f t="shared" si="1"/>
        <v>1.8096541049320436</v>
      </c>
      <c r="S78" s="57"/>
      <c r="T78" s="63">
        <f t="shared" si="2"/>
        <v>2.1251081731572321</v>
      </c>
    </row>
    <row r="79" spans="6:20" ht="10.199999999999999" customHeight="1" x14ac:dyDescent="0.2">
      <c r="L79" s="48">
        <v>61</v>
      </c>
      <c r="N79" s="57">
        <f t="shared" si="3"/>
        <v>1.2566370614359226</v>
      </c>
      <c r="P79" s="57">
        <f t="shared" si="0"/>
        <v>-1.6180339887499073</v>
      </c>
      <c r="Q79" s="57"/>
      <c r="R79" s="57">
        <f t="shared" si="1"/>
        <v>1.9021130325903104</v>
      </c>
      <c r="S79" s="57"/>
      <c r="T79" s="63">
        <f t="shared" si="2"/>
        <v>3.0776835371753086</v>
      </c>
    </row>
    <row r="80" spans="6:20" ht="10.199999999999999" customHeight="1" x14ac:dyDescent="0.2">
      <c r="L80" s="48">
        <v>62</v>
      </c>
      <c r="N80" s="57">
        <f t="shared" si="3"/>
        <v>1.3823007675795143</v>
      </c>
      <c r="P80" s="57">
        <f t="shared" si="0"/>
        <v>-1.8595529717765105</v>
      </c>
      <c r="Q80" s="57"/>
      <c r="R80" s="57">
        <f t="shared" si="1"/>
        <v>1.9645745014573792</v>
      </c>
      <c r="S80" s="57"/>
      <c r="T80" s="63">
        <f t="shared" si="2"/>
        <v>5.2421835811133253</v>
      </c>
    </row>
    <row r="81" spans="12:20" ht="10.199999999999999" customHeight="1" x14ac:dyDescent="0.2">
      <c r="L81" s="48">
        <v>63</v>
      </c>
      <c r="N81" s="57">
        <f t="shared" si="3"/>
        <v>1.5079644737231059</v>
      </c>
      <c r="P81" s="57">
        <f t="shared" si="0"/>
        <v>-1.9842294026289582</v>
      </c>
      <c r="Q81" s="57"/>
      <c r="R81" s="57">
        <f t="shared" si="1"/>
        <v>1.9960534568565438</v>
      </c>
      <c r="S81" s="57"/>
      <c r="T81" s="63">
        <f t="shared" si="2"/>
        <v>15.894544843866617</v>
      </c>
    </row>
    <row r="82" spans="12:20" ht="10.199999999999999" customHeight="1" x14ac:dyDescent="0.2">
      <c r="L82" s="48">
        <v>64</v>
      </c>
      <c r="N82" s="57">
        <f t="shared" si="3"/>
        <v>1.6336281798666976</v>
      </c>
      <c r="P82" s="57">
        <f t="shared" si="0"/>
        <v>-1.9842294026289531</v>
      </c>
      <c r="Q82" s="57"/>
      <c r="R82" s="57">
        <f t="shared" si="1"/>
        <v>1.9960534568565425</v>
      </c>
      <c r="S82" s="57"/>
      <c r="T82" s="63">
        <f t="shared" si="2"/>
        <v>-15.894544843864002</v>
      </c>
    </row>
    <row r="83" spans="12:20" ht="10.199999999999999" customHeight="1" x14ac:dyDescent="0.2">
      <c r="L83" s="48">
        <v>65</v>
      </c>
      <c r="N83" s="57">
        <f t="shared" si="3"/>
        <v>1.7592918860102893</v>
      </c>
      <c r="P83" s="57">
        <f t="shared" si="0"/>
        <v>-1.8595529717764954</v>
      </c>
      <c r="Q83" s="57"/>
      <c r="R83" s="57">
        <f t="shared" si="1"/>
        <v>1.9645745014573754</v>
      </c>
      <c r="S83" s="57"/>
      <c r="T83" s="63">
        <f t="shared" si="2"/>
        <v>-5.2421835811130322</v>
      </c>
    </row>
    <row r="84" spans="12:20" ht="10.199999999999999" customHeight="1" x14ac:dyDescent="0.2">
      <c r="L84" s="48">
        <v>66</v>
      </c>
      <c r="N84" s="57">
        <f t="shared" si="3"/>
        <v>1.884955592153881</v>
      </c>
      <c r="P84" s="57">
        <f t="shared" ref="P84:P119" si="4">$G$7*COS($H$7*N84+$I$7)+$J$7</f>
        <v>-1.6180339887498829</v>
      </c>
      <c r="Q84" s="57"/>
      <c r="R84" s="57">
        <f t="shared" ref="R84:R119" si="5">$G$9*SIN($H$9*N84+$I$9)+$J$9</f>
        <v>1.902113032590304</v>
      </c>
      <c r="S84" s="57"/>
      <c r="T84" s="63">
        <f t="shared" ref="T84:T119" si="6">$G$11*TAN($H$11*N84+$I$11)+$J$11</f>
        <v>-3.0776835371752007</v>
      </c>
    </row>
    <row r="85" spans="12:20" ht="10.199999999999999" customHeight="1" x14ac:dyDescent="0.2">
      <c r="L85" s="48">
        <v>67</v>
      </c>
      <c r="N85" s="57">
        <f t="shared" ref="N85:N119" si="7">N84+$H$15</f>
        <v>2.0106192982974727</v>
      </c>
      <c r="P85" s="57">
        <f t="shared" si="4"/>
        <v>-1.2748479794973639</v>
      </c>
      <c r="Q85" s="57"/>
      <c r="R85" s="57">
        <f t="shared" si="5"/>
        <v>1.8096541049320347</v>
      </c>
      <c r="S85" s="57"/>
      <c r="T85" s="63">
        <f t="shared" si="6"/>
        <v>-2.1251081731571753</v>
      </c>
    </row>
    <row r="86" spans="12:20" ht="10.199999999999999" customHeight="1" x14ac:dyDescent="0.2">
      <c r="L86" s="48">
        <v>68</v>
      </c>
      <c r="N86" s="57">
        <f t="shared" si="7"/>
        <v>2.1362830044410646</v>
      </c>
      <c r="P86" s="57">
        <f t="shared" si="4"/>
        <v>-0.85155858313012667</v>
      </c>
      <c r="Q86" s="57"/>
      <c r="R86" s="57">
        <f t="shared" si="5"/>
        <v>1.6886558510040246</v>
      </c>
      <c r="S86" s="57"/>
      <c r="T86" s="63">
        <f t="shared" si="6"/>
        <v>-1.5757478599686332</v>
      </c>
    </row>
    <row r="87" spans="12:20" ht="10.199999999999999" customHeight="1" x14ac:dyDescent="0.2">
      <c r="L87" s="48">
        <v>69</v>
      </c>
      <c r="N87" s="57">
        <f t="shared" si="7"/>
        <v>2.2619467105846565</v>
      </c>
      <c r="P87" s="57">
        <f t="shared" si="4"/>
        <v>-0.37476262917142833</v>
      </c>
      <c r="Q87" s="57"/>
      <c r="R87" s="57">
        <f t="shared" si="5"/>
        <v>1.5410264855515716</v>
      </c>
      <c r="S87" s="57"/>
      <c r="T87" s="63">
        <f t="shared" si="6"/>
        <v>-1.2087923504095961</v>
      </c>
    </row>
    <row r="88" spans="12:20" ht="10.199999999999999" customHeight="1" x14ac:dyDescent="0.2">
      <c r="L88" s="48">
        <v>70</v>
      </c>
      <c r="N88" s="57">
        <f t="shared" si="7"/>
        <v>2.3876104167282484</v>
      </c>
      <c r="P88" s="57">
        <f t="shared" si="4"/>
        <v>0.12558103905864873</v>
      </c>
      <c r="Q88" s="57"/>
      <c r="R88" s="57">
        <f t="shared" si="5"/>
        <v>1.3690942118573692</v>
      </c>
      <c r="S88" s="57"/>
      <c r="T88" s="63">
        <f t="shared" si="6"/>
        <v>-0.93906250581748196</v>
      </c>
    </row>
    <row r="89" spans="12:20" ht="10.199999999999999" customHeight="1" x14ac:dyDescent="0.2">
      <c r="L89" s="48">
        <v>71</v>
      </c>
      <c r="N89" s="57">
        <f t="shared" si="7"/>
        <v>2.5132741228718403</v>
      </c>
      <c r="P89" s="57">
        <f t="shared" si="4"/>
        <v>0.61803398874991644</v>
      </c>
      <c r="Q89" s="57"/>
      <c r="R89" s="57">
        <f t="shared" si="5"/>
        <v>1.1755705045849372</v>
      </c>
      <c r="S89" s="57"/>
      <c r="T89" s="63">
        <f t="shared" si="6"/>
        <v>-0.72654252800535224</v>
      </c>
    </row>
    <row r="90" spans="12:20" ht="10.199999999999999" customHeight="1" x14ac:dyDescent="0.2">
      <c r="L90" s="48">
        <v>72</v>
      </c>
      <c r="N90" s="57">
        <f t="shared" si="7"/>
        <v>2.6389378290154322</v>
      </c>
      <c r="P90" s="57">
        <f t="shared" si="4"/>
        <v>1.0716535899580131</v>
      </c>
      <c r="Q90" s="57"/>
      <c r="R90" s="57">
        <f t="shared" si="5"/>
        <v>0.96350734820342032</v>
      </c>
      <c r="S90" s="57"/>
      <c r="T90" s="63">
        <f t="shared" si="6"/>
        <v>-0.54975465219276243</v>
      </c>
    </row>
    <row r="91" spans="12:20" ht="10.199999999999999" customHeight="1" x14ac:dyDescent="0.2">
      <c r="L91" s="48">
        <v>73</v>
      </c>
      <c r="N91" s="57">
        <f t="shared" si="7"/>
        <v>2.7646015351590241</v>
      </c>
      <c r="P91" s="57">
        <f t="shared" si="4"/>
        <v>1.4579372548428395</v>
      </c>
      <c r="Q91" s="57"/>
      <c r="R91" s="57">
        <f t="shared" si="5"/>
        <v>0.73624910536934474</v>
      </c>
      <c r="S91" s="57"/>
      <c r="T91" s="63">
        <f t="shared" si="6"/>
        <v>-0.39592800879771428</v>
      </c>
    </row>
    <row r="92" spans="12:20" ht="10.199999999999999" customHeight="1" x14ac:dyDescent="0.2">
      <c r="L92" s="48">
        <v>74</v>
      </c>
      <c r="N92" s="57">
        <f t="shared" si="7"/>
        <v>2.890265241302616</v>
      </c>
      <c r="P92" s="57">
        <f t="shared" si="4"/>
        <v>1.7526133600877392</v>
      </c>
      <c r="Q92" s="57"/>
      <c r="R92" s="57">
        <f t="shared" si="5"/>
        <v>0.4973797743296976</v>
      </c>
      <c r="S92" s="57"/>
      <c r="T92" s="63">
        <f t="shared" si="6"/>
        <v>-0.2567563603677202</v>
      </c>
    </row>
    <row r="93" spans="12:20" ht="10.199999999999999" customHeight="1" x14ac:dyDescent="0.2">
      <c r="L93" s="48">
        <v>75</v>
      </c>
      <c r="N93" s="57">
        <f t="shared" si="7"/>
        <v>3.0159289474462079</v>
      </c>
      <c r="P93" s="57">
        <f t="shared" si="4"/>
        <v>1.9371663222572686</v>
      </c>
      <c r="Q93" s="57"/>
      <c r="R93" s="57">
        <f t="shared" si="5"/>
        <v>0.25066646712859586</v>
      </c>
      <c r="S93" s="57"/>
      <c r="T93" s="63">
        <f t="shared" si="6"/>
        <v>-0.1263293784461017</v>
      </c>
    </row>
    <row r="94" spans="12:20" ht="10.199999999999999" customHeight="1" x14ac:dyDescent="0.2">
      <c r="L94" s="48">
        <v>76</v>
      </c>
      <c r="N94" s="57">
        <f t="shared" si="7"/>
        <v>3.1415926535897998</v>
      </c>
      <c r="P94" s="57">
        <f t="shared" si="4"/>
        <v>2</v>
      </c>
      <c r="Q94" s="57"/>
      <c r="R94" s="57">
        <f t="shared" si="5"/>
        <v>-1.3077646604520154E-14</v>
      </c>
      <c r="S94" s="57"/>
      <c r="T94" s="63">
        <f t="shared" si="6"/>
        <v>6.5388233022600772E-15</v>
      </c>
    </row>
    <row r="95" spans="12:20" ht="10.199999999999999" customHeight="1" x14ac:dyDescent="0.2">
      <c r="L95" s="48">
        <v>77</v>
      </c>
      <c r="N95" s="57">
        <f t="shared" si="7"/>
        <v>3.2672563597333917</v>
      </c>
      <c r="P95" s="57">
        <f t="shared" si="4"/>
        <v>1.9371663222572555</v>
      </c>
      <c r="Q95" s="57"/>
      <c r="R95" s="57">
        <f t="shared" si="5"/>
        <v>-0.25066646712862178</v>
      </c>
      <c r="S95" s="57"/>
      <c r="T95" s="63">
        <f t="shared" si="6"/>
        <v>0.126329378446115</v>
      </c>
    </row>
    <row r="96" spans="12:20" ht="10.199999999999999" customHeight="1" x14ac:dyDescent="0.2">
      <c r="L96" s="48">
        <v>78</v>
      </c>
      <c r="N96" s="57">
        <f t="shared" si="7"/>
        <v>3.3929200658769836</v>
      </c>
      <c r="P96" s="57">
        <f t="shared" si="4"/>
        <v>1.7526133600877138</v>
      </c>
      <c r="Q96" s="57"/>
      <c r="R96" s="57">
        <f t="shared" si="5"/>
        <v>-0.49737977432972291</v>
      </c>
      <c r="S96" s="57"/>
      <c r="T96" s="63">
        <f t="shared" si="6"/>
        <v>0.25675636036773414</v>
      </c>
    </row>
    <row r="97" spans="12:20" ht="10.199999999999999" customHeight="1" x14ac:dyDescent="0.2">
      <c r="L97" s="48">
        <v>79</v>
      </c>
      <c r="N97" s="57">
        <f t="shared" si="7"/>
        <v>3.5185837720205755</v>
      </c>
      <c r="P97" s="57">
        <f t="shared" si="4"/>
        <v>1.4579372548428038</v>
      </c>
      <c r="Q97" s="57"/>
      <c r="R97" s="57">
        <f t="shared" si="5"/>
        <v>-0.73624910536936905</v>
      </c>
      <c r="S97" s="57"/>
      <c r="T97" s="63">
        <f t="shared" si="6"/>
        <v>0.39592800879772944</v>
      </c>
    </row>
    <row r="98" spans="12:20" ht="10.199999999999999" customHeight="1" x14ac:dyDescent="0.2">
      <c r="L98" s="48">
        <v>80</v>
      </c>
      <c r="N98" s="57">
        <f t="shared" si="7"/>
        <v>3.6442474781641674</v>
      </c>
      <c r="P98" s="57">
        <f t="shared" si="4"/>
        <v>1.0716535899579689</v>
      </c>
      <c r="Q98" s="57"/>
      <c r="R98" s="57">
        <f t="shared" si="5"/>
        <v>-0.96350734820344319</v>
      </c>
      <c r="S98" s="57"/>
      <c r="T98" s="63">
        <f t="shared" si="6"/>
        <v>0.54975465219277952</v>
      </c>
    </row>
    <row r="99" spans="12:20" ht="10.199999999999999" customHeight="1" x14ac:dyDescent="0.2">
      <c r="L99" s="48">
        <v>81</v>
      </c>
      <c r="N99" s="57">
        <f t="shared" si="7"/>
        <v>3.7699111843077593</v>
      </c>
      <c r="P99" s="57">
        <f t="shared" si="4"/>
        <v>0.6180339887498667</v>
      </c>
      <c r="Q99" s="57"/>
      <c r="R99" s="57">
        <f t="shared" si="5"/>
        <v>-1.1755705045849583</v>
      </c>
      <c r="S99" s="57"/>
      <c r="T99" s="63">
        <f t="shared" si="6"/>
        <v>0.72654252800537222</v>
      </c>
    </row>
    <row r="100" spans="12:20" ht="10.199999999999999" customHeight="1" x14ac:dyDescent="0.2">
      <c r="L100" s="48">
        <v>82</v>
      </c>
      <c r="N100" s="57">
        <f t="shared" si="7"/>
        <v>3.8955748904513512</v>
      </c>
      <c r="P100" s="57">
        <f t="shared" si="4"/>
        <v>0.12558103905859652</v>
      </c>
      <c r="Q100" s="57"/>
      <c r="R100" s="57">
        <f t="shared" si="5"/>
        <v>-1.3690942118573883</v>
      </c>
      <c r="S100" s="57"/>
      <c r="T100" s="63">
        <f t="shared" si="6"/>
        <v>0.93906250581750661</v>
      </c>
    </row>
    <row r="101" spans="12:20" ht="10.199999999999999" customHeight="1" x14ac:dyDescent="0.2">
      <c r="L101" s="48">
        <v>83</v>
      </c>
      <c r="N101" s="57">
        <f t="shared" si="7"/>
        <v>4.0212385965949426</v>
      </c>
      <c r="P101" s="57">
        <f t="shared" si="4"/>
        <v>-0.37476262917147796</v>
      </c>
      <c r="Q101" s="57"/>
      <c r="R101" s="57">
        <f t="shared" si="5"/>
        <v>-1.5410264855515878</v>
      </c>
      <c r="S101" s="57"/>
      <c r="T101" s="63">
        <f t="shared" si="6"/>
        <v>1.2087923504096272</v>
      </c>
    </row>
    <row r="102" spans="12:20" ht="10.199999999999999" customHeight="1" x14ac:dyDescent="0.2">
      <c r="L102" s="48">
        <v>84</v>
      </c>
      <c r="N102" s="57">
        <f t="shared" si="7"/>
        <v>4.1469023027385346</v>
      </c>
      <c r="P102" s="57">
        <f t="shared" si="4"/>
        <v>-0.85155858313017241</v>
      </c>
      <c r="Q102" s="57"/>
      <c r="R102" s="57">
        <f t="shared" si="5"/>
        <v>-1.6886558510040381</v>
      </c>
      <c r="S102" s="57"/>
      <c r="T102" s="63">
        <f t="shared" si="6"/>
        <v>1.5757478599686772</v>
      </c>
    </row>
    <row r="103" spans="12:20" ht="10.199999999999999" customHeight="1" x14ac:dyDescent="0.2">
      <c r="L103" s="48">
        <v>85</v>
      </c>
      <c r="N103" s="57">
        <f t="shared" si="7"/>
        <v>4.2725660088821265</v>
      </c>
      <c r="P103" s="57">
        <f t="shared" si="4"/>
        <v>-1.274847979497403</v>
      </c>
      <c r="Q103" s="57"/>
      <c r="R103" s="57">
        <f t="shared" si="5"/>
        <v>-1.8096541049320456</v>
      </c>
      <c r="S103" s="57"/>
      <c r="T103" s="63">
        <f t="shared" si="6"/>
        <v>2.125108173157245</v>
      </c>
    </row>
    <row r="104" spans="12:20" ht="10.199999999999999" customHeight="1" x14ac:dyDescent="0.2">
      <c r="L104" s="48">
        <v>86</v>
      </c>
      <c r="N104" s="57">
        <f t="shared" si="7"/>
        <v>4.3982297150257184</v>
      </c>
      <c r="P104" s="57">
        <f t="shared" si="4"/>
        <v>-1.6180339887499133</v>
      </c>
      <c r="Q104" s="57"/>
      <c r="R104" s="57">
        <f t="shared" si="5"/>
        <v>-1.9021130325903119</v>
      </c>
      <c r="S104" s="57"/>
      <c r="T104" s="63">
        <f t="shared" si="6"/>
        <v>3.0776835371753353</v>
      </c>
    </row>
    <row r="105" spans="12:20" ht="10.199999999999999" customHeight="1" x14ac:dyDescent="0.2">
      <c r="L105" s="48">
        <v>87</v>
      </c>
      <c r="N105" s="57">
        <f t="shared" si="7"/>
        <v>4.5238934211693103</v>
      </c>
      <c r="P105" s="57">
        <f t="shared" si="4"/>
        <v>-1.8595529717765147</v>
      </c>
      <c r="Q105" s="57"/>
      <c r="R105" s="57">
        <f t="shared" si="5"/>
        <v>-1.9645745014573803</v>
      </c>
      <c r="S105" s="57"/>
      <c r="T105" s="63">
        <f t="shared" si="6"/>
        <v>5.2421835811134043</v>
      </c>
    </row>
    <row r="106" spans="12:20" ht="10.199999999999999" customHeight="1" x14ac:dyDescent="0.2">
      <c r="L106" s="48">
        <v>88</v>
      </c>
      <c r="N106" s="57">
        <f t="shared" si="7"/>
        <v>4.6495571273129022</v>
      </c>
      <c r="P106" s="57">
        <f t="shared" si="4"/>
        <v>-1.9842294026289597</v>
      </c>
      <c r="Q106" s="57"/>
      <c r="R106" s="57">
        <f t="shared" si="5"/>
        <v>-1.9960534568565442</v>
      </c>
      <c r="S106" s="57"/>
      <c r="T106" s="63">
        <f t="shared" si="6"/>
        <v>15.894544843867376</v>
      </c>
    </row>
    <row r="107" spans="12:20" ht="10.199999999999999" customHeight="1" x14ac:dyDescent="0.2">
      <c r="L107" s="48">
        <v>89</v>
      </c>
      <c r="N107" s="57">
        <f t="shared" si="7"/>
        <v>4.7752208334564941</v>
      </c>
      <c r="P107" s="57">
        <f t="shared" si="4"/>
        <v>-1.9842294026289515</v>
      </c>
      <c r="Q107" s="57"/>
      <c r="R107" s="57">
        <f t="shared" si="5"/>
        <v>-1.996053456856542</v>
      </c>
      <c r="S107" s="57"/>
      <c r="T107" s="63">
        <f t="shared" si="6"/>
        <v>-15.894544843863189</v>
      </c>
    </row>
    <row r="108" spans="12:20" ht="10.199999999999999" customHeight="1" x14ac:dyDescent="0.2">
      <c r="L108" s="48">
        <v>90</v>
      </c>
      <c r="N108" s="57">
        <f t="shared" si="7"/>
        <v>4.900884539600086</v>
      </c>
      <c r="P108" s="57">
        <f t="shared" si="4"/>
        <v>-1.8595529717764903</v>
      </c>
      <c r="Q108" s="57"/>
      <c r="R108" s="57">
        <f t="shared" si="5"/>
        <v>-1.9645745014573741</v>
      </c>
      <c r="S108" s="57"/>
      <c r="T108" s="63">
        <f t="shared" si="6"/>
        <v>-5.2421835811129345</v>
      </c>
    </row>
    <row r="109" spans="12:20" ht="10.199999999999999" customHeight="1" x14ac:dyDescent="0.2">
      <c r="L109" s="48">
        <v>91</v>
      </c>
      <c r="N109" s="57">
        <f t="shared" si="7"/>
        <v>5.0265482457436779</v>
      </c>
      <c r="P109" s="57">
        <f t="shared" si="4"/>
        <v>-1.6180339887498745</v>
      </c>
      <c r="Q109" s="57"/>
      <c r="R109" s="57">
        <f t="shared" si="5"/>
        <v>-1.9021130325903017</v>
      </c>
      <c r="S109" s="57"/>
      <c r="T109" s="63">
        <f t="shared" si="6"/>
        <v>-3.0776835371751625</v>
      </c>
    </row>
    <row r="110" spans="12:20" ht="10.199999999999999" customHeight="1" x14ac:dyDescent="0.2">
      <c r="L110" s="48">
        <v>92</v>
      </c>
      <c r="N110" s="57">
        <f t="shared" si="7"/>
        <v>5.1522119518872698</v>
      </c>
      <c r="P110" s="57">
        <f t="shared" si="4"/>
        <v>-1.2748479794973522</v>
      </c>
      <c r="Q110" s="57"/>
      <c r="R110" s="57">
        <f t="shared" si="5"/>
        <v>-1.8096541049320316</v>
      </c>
      <c r="S110" s="57"/>
      <c r="T110" s="63">
        <f t="shared" si="6"/>
        <v>-2.1251081731571539</v>
      </c>
    </row>
    <row r="111" spans="12:20" ht="10.199999999999999" customHeight="1" x14ac:dyDescent="0.2">
      <c r="L111" s="48">
        <v>93</v>
      </c>
      <c r="N111" s="57">
        <f t="shared" si="7"/>
        <v>5.2778756580308617</v>
      </c>
      <c r="P111" s="57">
        <f t="shared" si="4"/>
        <v>-0.85155858313011257</v>
      </c>
      <c r="Q111" s="57"/>
      <c r="R111" s="57">
        <f t="shared" si="5"/>
        <v>-1.6886558510040204</v>
      </c>
      <c r="S111" s="57"/>
      <c r="T111" s="63">
        <f t="shared" si="6"/>
        <v>-1.5757478599686197</v>
      </c>
    </row>
    <row r="112" spans="12:20" ht="10.199999999999999" customHeight="1" x14ac:dyDescent="0.2">
      <c r="L112" s="48">
        <v>94</v>
      </c>
      <c r="N112" s="57">
        <f t="shared" si="7"/>
        <v>5.4035393641744536</v>
      </c>
      <c r="P112" s="57">
        <f t="shared" si="4"/>
        <v>-0.37476262917141312</v>
      </c>
      <c r="Q112" s="57"/>
      <c r="R112" s="57">
        <f t="shared" si="5"/>
        <v>-1.5410264855515667</v>
      </c>
      <c r="S112" s="57"/>
      <c r="T112" s="63">
        <f t="shared" si="6"/>
        <v>-1.2087923504095865</v>
      </c>
    </row>
    <row r="113" spans="12:20" ht="10.199999999999999" customHeight="1" x14ac:dyDescent="0.2">
      <c r="L113" s="48">
        <v>95</v>
      </c>
      <c r="N113" s="57">
        <f t="shared" si="7"/>
        <v>5.5292030703180455</v>
      </c>
      <c r="P113" s="57">
        <f t="shared" si="4"/>
        <v>0.12558103905866419</v>
      </c>
      <c r="Q113" s="57"/>
      <c r="R113" s="57">
        <f t="shared" si="5"/>
        <v>-1.3690942118573637</v>
      </c>
      <c r="S113" s="57"/>
      <c r="T113" s="63">
        <f t="shared" si="6"/>
        <v>-0.93906250581747475</v>
      </c>
    </row>
    <row r="114" spans="12:20" ht="10.199999999999999" customHeight="1" x14ac:dyDescent="0.2">
      <c r="L114" s="48">
        <v>96</v>
      </c>
      <c r="N114" s="57">
        <f t="shared" si="7"/>
        <v>5.6548667764616374</v>
      </c>
      <c r="P114" s="57">
        <f t="shared" si="4"/>
        <v>0.61803398874993121</v>
      </c>
      <c r="Q114" s="57"/>
      <c r="R114" s="57">
        <f t="shared" si="5"/>
        <v>-1.1755705045849307</v>
      </c>
      <c r="S114" s="57"/>
      <c r="T114" s="63">
        <f t="shared" si="6"/>
        <v>-0.72654252800534624</v>
      </c>
    </row>
    <row r="115" spans="12:20" ht="10.199999999999999" customHeight="1" x14ac:dyDescent="0.2">
      <c r="L115" s="48">
        <v>97</v>
      </c>
      <c r="N115" s="57">
        <f t="shared" si="7"/>
        <v>5.7805304826052293</v>
      </c>
      <c r="P115" s="57">
        <f t="shared" si="4"/>
        <v>1.0716535899580262</v>
      </c>
      <c r="Q115" s="57"/>
      <c r="R115" s="57">
        <f t="shared" si="5"/>
        <v>-0.96350734820341355</v>
      </c>
      <c r="S115" s="57"/>
      <c r="T115" s="63">
        <f t="shared" si="6"/>
        <v>-0.54975465219275743</v>
      </c>
    </row>
    <row r="116" spans="12:20" ht="10.199999999999999" customHeight="1" x14ac:dyDescent="0.2">
      <c r="L116" s="48">
        <v>98</v>
      </c>
      <c r="N116" s="57">
        <f t="shared" si="7"/>
        <v>5.9061941887488212</v>
      </c>
      <c r="P116" s="57">
        <f t="shared" si="4"/>
        <v>1.4579372548428502</v>
      </c>
      <c r="Q116" s="57"/>
      <c r="R116" s="57">
        <f t="shared" si="5"/>
        <v>-0.73624910536933752</v>
      </c>
      <c r="S116" s="57"/>
      <c r="T116" s="63">
        <f t="shared" si="6"/>
        <v>-0.39592800879770984</v>
      </c>
    </row>
    <row r="117" spans="12:20" ht="10.199999999999999" customHeight="1" x14ac:dyDescent="0.2">
      <c r="L117" s="48">
        <v>99</v>
      </c>
      <c r="N117" s="57">
        <f t="shared" si="7"/>
        <v>6.0318578948924131</v>
      </c>
      <c r="P117" s="57">
        <f t="shared" si="4"/>
        <v>1.7526133600877465</v>
      </c>
      <c r="Q117" s="57"/>
      <c r="R117" s="57">
        <f t="shared" si="5"/>
        <v>-0.49737977432969005</v>
      </c>
      <c r="S117" s="57"/>
      <c r="T117" s="63">
        <f t="shared" si="6"/>
        <v>-0.25675636036771604</v>
      </c>
    </row>
    <row r="118" spans="12:20" ht="10.199999999999999" customHeight="1" x14ac:dyDescent="0.2">
      <c r="L118" s="48">
        <v>100</v>
      </c>
      <c r="N118" s="57">
        <f t="shared" si="7"/>
        <v>6.157521601036005</v>
      </c>
      <c r="P118" s="57">
        <f t="shared" si="4"/>
        <v>1.9371663222572724</v>
      </c>
      <c r="Q118" s="57"/>
      <c r="R118" s="57">
        <f t="shared" si="5"/>
        <v>-0.25066646712858814</v>
      </c>
      <c r="S118" s="57"/>
      <c r="T118" s="63">
        <f t="shared" si="6"/>
        <v>-0.12632937844609776</v>
      </c>
    </row>
    <row r="119" spans="12:20" ht="10.199999999999999" customHeight="1" x14ac:dyDescent="0.2">
      <c r="L119" s="48">
        <v>101</v>
      </c>
      <c r="N119" s="57">
        <f t="shared" si="7"/>
        <v>6.2831853071795969</v>
      </c>
      <c r="P119" s="57">
        <f t="shared" si="4"/>
        <v>2</v>
      </c>
      <c r="Q119" s="57"/>
      <c r="R119" s="57">
        <f t="shared" si="5"/>
        <v>2.0826222690839558E-14</v>
      </c>
      <c r="S119" s="57"/>
      <c r="T119" s="63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82B6-7D64-4AAA-8030-80D4565C80E1}">
  <dimension ref="B1:P116"/>
  <sheetViews>
    <sheetView tabSelected="1" zoomScale="61" zoomScaleNormal="58" workbookViewId="0">
      <selection activeCell="L24" sqref="L24"/>
    </sheetView>
  </sheetViews>
  <sheetFormatPr baseColWidth="10" defaultRowHeight="14.4" x14ac:dyDescent="0.3"/>
  <cols>
    <col min="1" max="1" width="1.21875" customWidth="1"/>
    <col min="2" max="2" width="0.88671875" customWidth="1"/>
    <col min="3" max="4" width="0.6640625" customWidth="1"/>
    <col min="5" max="5" width="20.6640625" customWidth="1"/>
    <col min="6" max="6" width="37.33203125" customWidth="1"/>
    <col min="7" max="7" width="12.44140625" customWidth="1"/>
    <col min="11" max="11" width="11.5546875" customWidth="1"/>
    <col min="12" max="12" width="1.33203125" customWidth="1"/>
    <col min="13" max="13" width="2.5546875" customWidth="1"/>
    <col min="14" max="14" width="2.109375" customWidth="1"/>
    <col min="15" max="15" width="1.6640625" customWidth="1"/>
    <col min="16" max="16" width="1.21875" customWidth="1"/>
    <col min="17" max="18" width="11.5546875" customWidth="1"/>
  </cols>
  <sheetData>
    <row r="1" spans="2:16" ht="4.2" customHeight="1" x14ac:dyDescent="0.3"/>
    <row r="2" spans="2:16" ht="16.8" customHeight="1" x14ac:dyDescent="0.35">
      <c r="B2" s="394" t="s">
        <v>30</v>
      </c>
      <c r="C2" s="395"/>
      <c r="D2" s="395"/>
      <c r="E2" s="395"/>
      <c r="F2" s="395"/>
      <c r="G2" s="395"/>
      <c r="H2" s="395"/>
      <c r="I2" s="395"/>
      <c r="J2" s="395"/>
    </row>
    <row r="4" spans="2:16" ht="12" customHeight="1" x14ac:dyDescent="0.3">
      <c r="B4" s="396" t="s">
        <v>61</v>
      </c>
      <c r="C4" s="397"/>
      <c r="D4" s="397"/>
      <c r="E4" s="397"/>
      <c r="F4" s="397"/>
      <c r="G4" s="382" t="s">
        <v>23</v>
      </c>
      <c r="H4" s="382"/>
      <c r="I4" s="382"/>
      <c r="J4" s="382"/>
    </row>
    <row r="5" spans="2:16" ht="10.8" customHeight="1" x14ac:dyDescent="0.3">
      <c r="B5" s="397"/>
      <c r="C5" s="397"/>
      <c r="D5" s="397"/>
      <c r="E5" s="397"/>
      <c r="F5" s="397"/>
      <c r="G5" s="311" t="s">
        <v>16</v>
      </c>
      <c r="H5" s="311" t="s">
        <v>17</v>
      </c>
      <c r="I5" s="311" t="s">
        <v>18</v>
      </c>
      <c r="J5" s="311" t="s">
        <v>19</v>
      </c>
    </row>
    <row r="6" spans="2:16" ht="3" customHeight="1" thickBot="1" x14ac:dyDescent="0.35"/>
    <row r="7" spans="2:16" ht="15" thickBot="1" x14ac:dyDescent="0.35">
      <c r="B7" s="398" t="s">
        <v>62</v>
      </c>
      <c r="C7" s="399"/>
      <c r="D7" s="399"/>
      <c r="E7" s="399"/>
      <c r="F7" s="400"/>
      <c r="G7" s="315">
        <v>2</v>
      </c>
      <c r="H7" s="316">
        <v>2</v>
      </c>
      <c r="I7" s="316">
        <v>0</v>
      </c>
      <c r="J7" s="317">
        <v>0</v>
      </c>
      <c r="L7" s="406"/>
      <c r="M7" s="406"/>
      <c r="N7" s="406"/>
      <c r="O7" s="406"/>
      <c r="P7" s="406"/>
    </row>
    <row r="8" spans="2:16" ht="3" customHeight="1" thickBot="1" x14ac:dyDescent="0.35">
      <c r="B8" s="310"/>
      <c r="C8" s="310"/>
      <c r="D8" s="310"/>
      <c r="E8" s="310"/>
      <c r="F8" s="310"/>
      <c r="G8" s="312"/>
      <c r="H8" s="312"/>
      <c r="I8" s="312"/>
      <c r="J8" s="312"/>
      <c r="L8" s="406"/>
      <c r="M8" s="406"/>
      <c r="N8" s="406"/>
      <c r="O8" s="406"/>
      <c r="P8" s="406"/>
    </row>
    <row r="9" spans="2:16" ht="15" thickBot="1" x14ac:dyDescent="0.35">
      <c r="B9" s="401" t="s">
        <v>63</v>
      </c>
      <c r="C9" s="402"/>
      <c r="D9" s="402"/>
      <c r="E9" s="402"/>
      <c r="F9" s="403"/>
      <c r="G9" s="318">
        <v>2</v>
      </c>
      <c r="H9" s="319">
        <v>1</v>
      </c>
      <c r="I9" s="319">
        <v>0</v>
      </c>
      <c r="J9" s="320">
        <v>0</v>
      </c>
      <c r="L9" s="406"/>
      <c r="M9" s="407" t="s">
        <v>74</v>
      </c>
      <c r="N9" s="407"/>
      <c r="O9" s="407"/>
      <c r="P9" s="407"/>
    </row>
    <row r="10" spans="2:16" ht="3" customHeight="1" thickBot="1" x14ac:dyDescent="0.35">
      <c r="B10" s="310"/>
      <c r="C10" s="310"/>
      <c r="D10" s="310"/>
      <c r="E10" s="314"/>
      <c r="F10" s="314"/>
      <c r="G10" s="313"/>
      <c r="H10" s="313"/>
      <c r="I10" s="313"/>
      <c r="J10" s="313"/>
      <c r="L10" s="406"/>
      <c r="M10" s="407"/>
      <c r="N10" s="407"/>
      <c r="O10" s="407"/>
      <c r="P10" s="407"/>
    </row>
    <row r="11" spans="2:16" ht="15" thickBot="1" x14ac:dyDescent="0.35">
      <c r="B11" s="390" t="s">
        <v>64</v>
      </c>
      <c r="C11" s="391"/>
      <c r="D11" s="391"/>
      <c r="E11" s="391"/>
      <c r="F11" s="392"/>
      <c r="G11" s="321">
        <v>1</v>
      </c>
      <c r="H11" s="322">
        <v>1</v>
      </c>
      <c r="I11" s="322">
        <v>0</v>
      </c>
      <c r="J11" s="323">
        <v>0</v>
      </c>
      <c r="L11" s="406"/>
      <c r="M11" s="407"/>
      <c r="N11" s="407"/>
      <c r="O11" s="407"/>
      <c r="P11" s="407"/>
    </row>
    <row r="12" spans="2:16" ht="7.2" customHeight="1" x14ac:dyDescent="0.3">
      <c r="L12" s="406"/>
      <c r="M12" s="407"/>
      <c r="N12" s="407"/>
      <c r="O12" s="407"/>
      <c r="P12" s="407"/>
    </row>
    <row r="13" spans="2:16" ht="4.2" customHeight="1" x14ac:dyDescent="0.3">
      <c r="L13" s="406"/>
      <c r="M13" s="406"/>
      <c r="N13" s="406"/>
      <c r="O13" s="406"/>
      <c r="P13" s="406"/>
    </row>
    <row r="14" spans="2:16" ht="11.4" customHeight="1" x14ac:dyDescent="0.3">
      <c r="B14" s="393" t="s">
        <v>65</v>
      </c>
      <c r="C14" s="381"/>
      <c r="D14" s="381"/>
      <c r="E14" s="381"/>
      <c r="F14" s="381"/>
      <c r="G14" s="330" t="s">
        <v>24</v>
      </c>
      <c r="H14" s="331" t="s">
        <v>25</v>
      </c>
      <c r="I14" s="331" t="s">
        <v>36</v>
      </c>
      <c r="L14" s="406"/>
      <c r="M14" s="406"/>
      <c r="N14" s="406"/>
      <c r="O14" s="406"/>
      <c r="P14" s="406"/>
    </row>
    <row r="15" spans="2:16" ht="15" thickBot="1" x14ac:dyDescent="0.35">
      <c r="B15" s="381"/>
      <c r="C15" s="381"/>
      <c r="D15" s="381"/>
      <c r="E15" s="381"/>
      <c r="F15" s="381"/>
      <c r="G15" s="333">
        <v>-6.2830000000000004</v>
      </c>
      <c r="H15" s="334">
        <v>0.126</v>
      </c>
      <c r="I15" s="334">
        <v>6.2830000000000004</v>
      </c>
      <c r="L15" s="406"/>
      <c r="M15" s="406" t="s">
        <v>60</v>
      </c>
      <c r="N15" s="406" t="s">
        <v>27</v>
      </c>
      <c r="O15" s="406" t="s">
        <v>72</v>
      </c>
      <c r="P15" s="406" t="s">
        <v>73</v>
      </c>
    </row>
    <row r="16" spans="2:16" x14ac:dyDescent="0.3">
      <c r="F16" s="332"/>
      <c r="G16" s="332"/>
      <c r="L16" s="406">
        <v>1</v>
      </c>
      <c r="M16" s="406">
        <f>G15</f>
        <v>-6.2830000000000004</v>
      </c>
      <c r="N16" s="406">
        <f>$G$7*COS($H$7*M16+$I$7)+$J$7</f>
        <v>1.9999998626449984</v>
      </c>
      <c r="O16" s="406">
        <f>$G$9*SIN($H$9*M16+$I$9)+$J$9</f>
        <v>3.7061435705115694E-4</v>
      </c>
      <c r="P16" s="406">
        <f>$G$11*TAN($H$11*M16+$I$11)+$J$11</f>
        <v>1.8530718170718704E-4</v>
      </c>
    </row>
    <row r="17" spans="12:16" x14ac:dyDescent="0.3">
      <c r="L17" s="406">
        <f>L16+1</f>
        <v>2</v>
      </c>
      <c r="M17" s="406">
        <f>M16+$H$15</f>
        <v>-6.157</v>
      </c>
      <c r="N17" s="406">
        <f t="shared" ref="N17:N80" si="0">$G$7*COS($H$7*M17+$I$7)+$J$7</f>
        <v>1.9366464006597808</v>
      </c>
      <c r="O17" s="406">
        <f t="shared" ref="O17:O80" si="1">$G$9*SIN($H$9*M17+$I$9)+$J$9</f>
        <v>0.25170140909462396</v>
      </c>
      <c r="P17" s="406">
        <f t="shared" ref="P17:P80" si="2">$G$11*TAN($H$11*M17+$I$11)+$J$11</f>
        <v>0.12685933874040059</v>
      </c>
    </row>
    <row r="18" spans="12:16" x14ac:dyDescent="0.3">
      <c r="L18" s="406">
        <f t="shared" ref="L18:L81" si="3">L17+1</f>
        <v>3</v>
      </c>
      <c r="M18" s="406">
        <f t="shared" ref="M18:M81" si="4">M17+$H$15</f>
        <v>-6.0309999999999997</v>
      </c>
      <c r="N18" s="406">
        <f t="shared" si="0"/>
        <v>1.7509576050443236</v>
      </c>
      <c r="O18" s="406">
        <f t="shared" si="1"/>
        <v>0.49904147618777767</v>
      </c>
      <c r="P18" s="406">
        <f t="shared" si="2"/>
        <v>0.25767101267078973</v>
      </c>
    </row>
    <row r="19" spans="12:16" x14ac:dyDescent="0.3">
      <c r="L19" s="406">
        <f t="shared" si="3"/>
        <v>4</v>
      </c>
      <c r="M19" s="406">
        <f t="shared" si="4"/>
        <v>-5.9049999999999994</v>
      </c>
      <c r="N19" s="406">
        <f t="shared" si="0"/>
        <v>1.4546631858558041</v>
      </c>
      <c r="O19" s="406">
        <f t="shared" si="1"/>
        <v>0.73846923710077184</v>
      </c>
      <c r="P19" s="406">
        <f t="shared" si="2"/>
        <v>0.39731005147085796</v>
      </c>
    </row>
    <row r="20" spans="12:16" x14ac:dyDescent="0.3">
      <c r="L20" s="406">
        <f t="shared" si="3"/>
        <v>5</v>
      </c>
      <c r="M20" s="406">
        <f t="shared" si="4"/>
        <v>-5.778999999999999</v>
      </c>
      <c r="N20" s="406">
        <f t="shared" si="0"/>
        <v>1.0664796607878269</v>
      </c>
      <c r="O20" s="406">
        <f t="shared" si="1"/>
        <v>0.96618856296903721</v>
      </c>
      <c r="P20" s="406">
        <f t="shared" si="2"/>
        <v>0.55174937272282631</v>
      </c>
    </row>
    <row r="21" spans="12:16" x14ac:dyDescent="0.3">
      <c r="L21" s="406">
        <f t="shared" si="3"/>
        <v>6</v>
      </c>
      <c r="M21" s="406">
        <f t="shared" si="4"/>
        <v>-5.6529999999999987</v>
      </c>
      <c r="N21" s="406">
        <f t="shared" si="0"/>
        <v>0.61092805806360073</v>
      </c>
      <c r="O21" s="406">
        <f t="shared" si="1"/>
        <v>1.1785889622495196</v>
      </c>
      <c r="P21" s="406">
        <f t="shared" si="2"/>
        <v>0.72939858560826298</v>
      </c>
    </row>
    <row r="22" spans="12:16" x14ac:dyDescent="0.3">
      <c r="L22" s="406">
        <f t="shared" si="3"/>
        <v>7</v>
      </c>
      <c r="M22" s="406">
        <f t="shared" si="4"/>
        <v>-5.5269999999999984</v>
      </c>
      <c r="N22" s="406">
        <f t="shared" si="0"/>
        <v>0.11678495625011225</v>
      </c>
      <c r="O22" s="406">
        <f t="shared" si="1"/>
        <v>1.3723028250899609</v>
      </c>
      <c r="P22" s="406">
        <f t="shared" si="2"/>
        <v>0.94321692959671877</v>
      </c>
    </row>
    <row r="23" spans="12:16" x14ac:dyDescent="0.3">
      <c r="L23" s="406">
        <f t="shared" si="3"/>
        <v>8</v>
      </c>
      <c r="M23" s="406">
        <f t="shared" si="4"/>
        <v>-5.400999999999998</v>
      </c>
      <c r="N23" s="406">
        <f t="shared" si="0"/>
        <v>-0.3847352932868755</v>
      </c>
      <c r="O23" s="406">
        <f t="shared" si="1"/>
        <v>1.5442588168072331</v>
      </c>
      <c r="P23" s="406">
        <f t="shared" si="2"/>
        <v>1.2150614368902624</v>
      </c>
    </row>
    <row r="24" spans="12:16" x14ac:dyDescent="0.3">
      <c r="L24" s="406">
        <f t="shared" si="3"/>
        <v>9</v>
      </c>
      <c r="M24" s="406">
        <f t="shared" si="4"/>
        <v>-5.2749999999999977</v>
      </c>
      <c r="N24" s="406">
        <f t="shared" si="0"/>
        <v>-0.86195233473820387</v>
      </c>
      <c r="O24" s="406">
        <f t="shared" si="1"/>
        <v>1.6917305739207422</v>
      </c>
      <c r="P24" s="406">
        <f t="shared" si="2"/>
        <v>1.5858093426187767</v>
      </c>
    </row>
    <row r="25" spans="12:16" x14ac:dyDescent="0.3">
      <c r="L25" s="406">
        <f t="shared" si="3"/>
        <v>10</v>
      </c>
      <c r="M25" s="406">
        <f t="shared" si="4"/>
        <v>-5.1489999999999974</v>
      </c>
      <c r="N25" s="406">
        <f t="shared" si="0"/>
        <v>-1.2847210130770723</v>
      </c>
      <c r="O25" s="406">
        <f t="shared" si="1"/>
        <v>1.8123799306649455</v>
      </c>
      <c r="P25" s="406">
        <f t="shared" si="2"/>
        <v>2.1429473993321628</v>
      </c>
    </row>
    <row r="26" spans="12:16" x14ac:dyDescent="0.3">
      <c r="L26" s="406">
        <f t="shared" si="3"/>
        <v>11</v>
      </c>
      <c r="M26" s="406">
        <f t="shared" si="4"/>
        <v>-5.022999999999997</v>
      </c>
      <c r="N26" s="406">
        <f t="shared" si="0"/>
        <v>-1.6263356027278775</v>
      </c>
      <c r="O26" s="406">
        <f t="shared" si="1"/>
        <v>1.9042939906243146</v>
      </c>
      <c r="P26" s="406">
        <f t="shared" si="2"/>
        <v>3.1152516648024537</v>
      </c>
    </row>
    <row r="27" spans="12:16" x14ac:dyDescent="0.3">
      <c r="L27" s="406">
        <f t="shared" si="3"/>
        <v>12</v>
      </c>
      <c r="M27" s="406">
        <f t="shared" si="4"/>
        <v>-4.8969999999999967</v>
      </c>
      <c r="N27" s="406">
        <f t="shared" si="0"/>
        <v>-1.8652167721287753</v>
      </c>
      <c r="O27" s="406">
        <f t="shared" si="1"/>
        <v>1.9660154557197091</v>
      </c>
      <c r="P27" s="406">
        <f t="shared" si="2"/>
        <v>5.3551174609773442</v>
      </c>
    </row>
    <row r="28" spans="12:16" x14ac:dyDescent="0.3">
      <c r="L28" s="406">
        <f t="shared" si="3"/>
        <v>13</v>
      </c>
      <c r="M28" s="406">
        <f t="shared" si="4"/>
        <v>-4.7709999999999964</v>
      </c>
      <c r="N28" s="406">
        <f t="shared" si="0"/>
        <v>-1.9862747209183347</v>
      </c>
      <c r="O28" s="406">
        <f t="shared" si="1"/>
        <v>1.99656573167986</v>
      </c>
      <c r="P28" s="406">
        <f t="shared" si="2"/>
        <v>17.042096526443199</v>
      </c>
    </row>
    <row r="29" spans="12:16" x14ac:dyDescent="0.3">
      <c r="L29" s="406">
        <f t="shared" si="3"/>
        <v>14</v>
      </c>
      <c r="M29" s="406">
        <f t="shared" si="4"/>
        <v>-4.644999999999996</v>
      </c>
      <c r="N29" s="406">
        <f t="shared" si="0"/>
        <v>-1.9818623822139703</v>
      </c>
      <c r="O29" s="406">
        <f t="shared" si="1"/>
        <v>1.9954604436605528</v>
      </c>
      <c r="P29" s="406">
        <f t="shared" si="2"/>
        <v>-14.816751605132295</v>
      </c>
    </row>
    <row r="30" spans="12:16" x14ac:dyDescent="0.3">
      <c r="L30" s="406">
        <f t="shared" si="3"/>
        <v>15</v>
      </c>
      <c r="M30" s="406">
        <f t="shared" si="4"/>
        <v>-4.5189999999999957</v>
      </c>
      <c r="N30" s="406">
        <f t="shared" si="0"/>
        <v>-1.8522584774835269</v>
      </c>
      <c r="O30" s="406">
        <f t="shared" si="1"/>
        <v>1.9627171160112522</v>
      </c>
      <c r="P30" s="406">
        <f t="shared" si="2"/>
        <v>-5.106301155025827</v>
      </c>
    </row>
    <row r="31" spans="12:16" x14ac:dyDescent="0.3">
      <c r="L31" s="406">
        <f t="shared" si="3"/>
        <v>16</v>
      </c>
      <c r="M31" s="406">
        <f t="shared" si="4"/>
        <v>-4.3929999999999954</v>
      </c>
      <c r="N31" s="406">
        <f t="shared" si="0"/>
        <v>-1.6056499100871529</v>
      </c>
      <c r="O31" s="406">
        <f t="shared" si="1"/>
        <v>1.8988548944264154</v>
      </c>
      <c r="P31" s="406">
        <f t="shared" si="2"/>
        <v>-3.0237842894140581</v>
      </c>
    </row>
    <row r="32" spans="12:16" x14ac:dyDescent="0.3">
      <c r="L32" s="406">
        <f t="shared" si="3"/>
        <v>17</v>
      </c>
      <c r="M32" s="406">
        <f t="shared" si="4"/>
        <v>-4.266999999999995</v>
      </c>
      <c r="N32" s="406">
        <f t="shared" si="0"/>
        <v>-1.2576146096656089</v>
      </c>
      <c r="O32" s="406">
        <f t="shared" si="1"/>
        <v>1.8048863148867877</v>
      </c>
      <c r="P32" s="406">
        <f t="shared" si="2"/>
        <v>-2.0947642028376494</v>
      </c>
    </row>
    <row r="33" spans="12:16" x14ac:dyDescent="0.3">
      <c r="L33" s="406">
        <f t="shared" si="3"/>
        <v>18</v>
      </c>
      <c r="M33" s="406">
        <f t="shared" si="4"/>
        <v>-4.1409999999999947</v>
      </c>
      <c r="N33" s="406">
        <f t="shared" si="0"/>
        <v>-0.83013749539550097</v>
      </c>
      <c r="O33" s="406">
        <f t="shared" si="1"/>
        <v>1.6823012498941743</v>
      </c>
      <c r="P33" s="406">
        <f t="shared" si="2"/>
        <v>-1.5553794504950544</v>
      </c>
    </row>
    <row r="34" spans="12:16" x14ac:dyDescent="0.3">
      <c r="L34" s="406">
        <f t="shared" si="3"/>
        <v>19</v>
      </c>
      <c r="M34" s="406">
        <f t="shared" si="4"/>
        <v>-4.0149999999999944</v>
      </c>
      <c r="N34" s="406">
        <f t="shared" si="0"/>
        <v>-0.35022171838159949</v>
      </c>
      <c r="O34" s="406">
        <f t="shared" si="1"/>
        <v>1.533043286532249</v>
      </c>
      <c r="P34" s="406">
        <f t="shared" si="2"/>
        <v>-1.193552774307163</v>
      </c>
    </row>
    <row r="35" spans="12:16" x14ac:dyDescent="0.3">
      <c r="L35" s="406">
        <f t="shared" si="3"/>
        <v>20</v>
      </c>
      <c r="M35" s="406">
        <f t="shared" si="4"/>
        <v>-3.8889999999999945</v>
      </c>
      <c r="N35" s="406">
        <f t="shared" si="0"/>
        <v>0.15181709087410353</v>
      </c>
      <c r="O35" s="406">
        <f t="shared" si="1"/>
        <v>1.359478910879421</v>
      </c>
      <c r="P35" s="406">
        <f t="shared" si="2"/>
        <v>-0.9267653727245575</v>
      </c>
    </row>
    <row r="36" spans="12:16" x14ac:dyDescent="0.3">
      <c r="L36" s="406">
        <f t="shared" si="3"/>
        <v>21</v>
      </c>
      <c r="M36" s="406">
        <f t="shared" si="4"/>
        <v>-3.7629999999999946</v>
      </c>
      <c r="N36" s="406">
        <f t="shared" si="0"/>
        <v>0.64426581984642162</v>
      </c>
      <c r="O36" s="406">
        <f t="shared" si="1"/>
        <v>1.1643599873551043</v>
      </c>
      <c r="P36" s="406">
        <f t="shared" si="2"/>
        <v>-0.71603576798111146</v>
      </c>
    </row>
    <row r="37" spans="12:16" x14ac:dyDescent="0.3">
      <c r="L37" s="406">
        <f t="shared" si="3"/>
        <v>22</v>
      </c>
      <c r="M37" s="406">
        <f t="shared" si="4"/>
        <v>-3.6369999999999947</v>
      </c>
      <c r="N37" s="406">
        <f t="shared" si="0"/>
        <v>1.0960171484101677</v>
      </c>
      <c r="O37" s="406">
        <f t="shared" si="1"/>
        <v>0.95078012788963584</v>
      </c>
      <c r="P37" s="406">
        <f t="shared" si="2"/>
        <v>-0.54035405793876157</v>
      </c>
    </row>
    <row r="38" spans="12:16" x14ac:dyDescent="0.3">
      <c r="L38" s="406">
        <f t="shared" si="3"/>
        <v>23</v>
      </c>
      <c r="M38" s="406">
        <f t="shared" si="4"/>
        <v>-3.5109999999999948</v>
      </c>
      <c r="N38" s="406">
        <f t="shared" si="0"/>
        <v>1.4785345561768382</v>
      </c>
      <c r="O38" s="406">
        <f t="shared" si="1"/>
        <v>0.72212564268495683</v>
      </c>
      <c r="P38" s="406">
        <f t="shared" si="2"/>
        <v>-0.38718150715586014</v>
      </c>
    </row>
    <row r="39" spans="12:16" x14ac:dyDescent="0.3">
      <c r="L39" s="406">
        <f t="shared" si="3"/>
        <v>24</v>
      </c>
      <c r="M39" s="406">
        <f t="shared" si="4"/>
        <v>-3.3849999999999949</v>
      </c>
      <c r="N39" s="406">
        <f t="shared" si="0"/>
        <v>1.7676549358891831</v>
      </c>
      <c r="O39" s="406">
        <f t="shared" si="1"/>
        <v>0.48202185024209948</v>
      </c>
      <c r="P39" s="406">
        <f t="shared" si="2"/>
        <v>-0.24833113019580119</v>
      </c>
    </row>
    <row r="40" spans="12:16" x14ac:dyDescent="0.3">
      <c r="L40" s="406">
        <f t="shared" si="3"/>
        <v>25</v>
      </c>
      <c r="M40" s="406">
        <f t="shared" si="4"/>
        <v>-3.258999999999995</v>
      </c>
      <c r="N40" s="406">
        <f t="shared" si="0"/>
        <v>1.9451149442237328</v>
      </c>
      <c r="O40" s="406">
        <f t="shared" si="1"/>
        <v>0.23427559791038235</v>
      </c>
      <c r="P40" s="406">
        <f t="shared" si="2"/>
        <v>-0.1179498042086834</v>
      </c>
    </row>
    <row r="41" spans="12:16" x14ac:dyDescent="0.3">
      <c r="L41" s="406">
        <f t="shared" si="3"/>
        <v>26</v>
      </c>
      <c r="M41" s="406">
        <f t="shared" si="4"/>
        <v>-3.1329999999999951</v>
      </c>
      <c r="N41" s="406">
        <f t="shared" si="0"/>
        <v>1.9997046724856242</v>
      </c>
      <c r="O41" s="406">
        <f t="shared" si="1"/>
        <v>-1.7185095704586758E-2</v>
      </c>
      <c r="P41" s="406">
        <f t="shared" si="2"/>
        <v>8.5928650718340941E-3</v>
      </c>
    </row>
    <row r="42" spans="12:16" x14ac:dyDescent="0.3">
      <c r="L42" s="406">
        <f t="shared" si="3"/>
        <v>27</v>
      </c>
      <c r="M42" s="406">
        <f t="shared" si="4"/>
        <v>-3.0069999999999952</v>
      </c>
      <c r="N42" s="406">
        <f t="shared" si="0"/>
        <v>1.9279757613783808</v>
      </c>
      <c r="O42" s="406">
        <f t="shared" si="1"/>
        <v>-0.26837331950404325</v>
      </c>
      <c r="P42" s="406">
        <f t="shared" si="2"/>
        <v>0.13541130963318615</v>
      </c>
    </row>
    <row r="43" spans="12:16" x14ac:dyDescent="0.3">
      <c r="L43" s="406">
        <f t="shared" si="3"/>
        <v>28</v>
      </c>
      <c r="M43" s="406">
        <f t="shared" si="4"/>
        <v>-2.8809999999999953</v>
      </c>
      <c r="N43" s="406">
        <f t="shared" si="0"/>
        <v>1.734459229196436</v>
      </c>
      <c r="O43" s="406">
        <f t="shared" si="1"/>
        <v>-0.51530648240009946</v>
      </c>
      <c r="P43" s="406">
        <f t="shared" si="2"/>
        <v>0.26665623604500688</v>
      </c>
    </row>
    <row r="44" spans="12:16" x14ac:dyDescent="0.3">
      <c r="L44" s="406">
        <f t="shared" si="3"/>
        <v>29</v>
      </c>
      <c r="M44" s="406">
        <f t="shared" si="4"/>
        <v>-2.7549999999999955</v>
      </c>
      <c r="N44" s="406">
        <f t="shared" si="0"/>
        <v>1.4313792535281096</v>
      </c>
      <c r="O44" s="406">
        <f t="shared" si="1"/>
        <v>-0.75406945732597497</v>
      </c>
      <c r="P44" s="406">
        <f t="shared" si="2"/>
        <v>0.40707739810346705</v>
      </c>
    </row>
    <row r="45" spans="12:16" x14ac:dyDescent="0.3">
      <c r="L45" s="406">
        <f t="shared" si="3"/>
        <v>30</v>
      </c>
      <c r="M45" s="406">
        <f t="shared" si="4"/>
        <v>-2.6289999999999956</v>
      </c>
      <c r="N45" s="406">
        <f t="shared" si="0"/>
        <v>1.0378809864917218</v>
      </c>
      <c r="O45" s="406">
        <f t="shared" si="1"/>
        <v>-0.98087665560368908</v>
      </c>
      <c r="P45" s="406">
        <f t="shared" si="2"/>
        <v>0.5627675154822025</v>
      </c>
    </row>
    <row r="46" spans="12:16" x14ac:dyDescent="0.3">
      <c r="L46" s="406">
        <f t="shared" si="3"/>
        <v>31</v>
      </c>
      <c r="M46" s="406">
        <f t="shared" si="4"/>
        <v>-2.5029999999999957</v>
      </c>
      <c r="N46" s="406">
        <f t="shared" si="0"/>
        <v>0.57882118137192895</v>
      </c>
      <c r="O46" s="406">
        <f t="shared" si="1"/>
        <v>-1.1921320474796704</v>
      </c>
      <c r="P46" s="406">
        <f t="shared" si="2"/>
        <v>0.74235860794953468</v>
      </c>
    </row>
    <row r="47" spans="12:16" x14ac:dyDescent="0.3">
      <c r="L47" s="406">
        <f t="shared" si="3"/>
        <v>32</v>
      </c>
      <c r="M47" s="406">
        <f t="shared" si="4"/>
        <v>-2.3769999999999958</v>
      </c>
      <c r="N47" s="406">
        <f t="shared" si="0"/>
        <v>8.3198025135866147E-2</v>
      </c>
      <c r="O47" s="406">
        <f t="shared" si="1"/>
        <v>-1.3844861772022623</v>
      </c>
      <c r="P47" s="406">
        <f t="shared" si="2"/>
        <v>0.95923131106856674</v>
      </c>
    </row>
    <row r="48" spans="12:16" x14ac:dyDescent="0.3">
      <c r="L48" s="406">
        <f t="shared" si="3"/>
        <v>33</v>
      </c>
      <c r="M48" s="406">
        <f t="shared" si="4"/>
        <v>-2.2509999999999959</v>
      </c>
      <c r="N48" s="406">
        <f t="shared" si="0"/>
        <v>-0.4176806378147449</v>
      </c>
      <c r="O48" s="406">
        <f t="shared" si="1"/>
        <v>-1.5548892686666613</v>
      </c>
      <c r="P48" s="406">
        <f t="shared" si="2"/>
        <v>1.2360965520547245</v>
      </c>
    </row>
    <row r="49" spans="12:16" x14ac:dyDescent="0.3">
      <c r="L49" s="406">
        <f t="shared" si="3"/>
        <v>34</v>
      </c>
      <c r="M49" s="406">
        <f t="shared" si="4"/>
        <v>-2.124999999999996</v>
      </c>
      <c r="N49" s="406">
        <f t="shared" si="0"/>
        <v>-0.89217497982759986</v>
      </c>
      <c r="O49" s="406">
        <f t="shared" si="1"/>
        <v>-1.7006395796369083</v>
      </c>
      <c r="P49" s="406">
        <f t="shared" si="2"/>
        <v>1.6157594239734745</v>
      </c>
    </row>
    <row r="50" spans="12:16" x14ac:dyDescent="0.3">
      <c r="L50" s="406">
        <f t="shared" si="3"/>
        <v>35</v>
      </c>
      <c r="M50" s="406">
        <f t="shared" si="4"/>
        <v>-1.9989999999999961</v>
      </c>
      <c r="N50" s="406">
        <f t="shared" si="0"/>
        <v>-1.3103118351167158</v>
      </c>
      <c r="O50" s="406">
        <f t="shared" si="1"/>
        <v>-1.8194262378883943</v>
      </c>
      <c r="P50" s="406">
        <f t="shared" si="2"/>
        <v>2.1908269093209292</v>
      </c>
    </row>
    <row r="51" spans="12:16" x14ac:dyDescent="0.3">
      <c r="L51" s="406">
        <f t="shared" si="3"/>
        <v>36</v>
      </c>
      <c r="M51" s="406">
        <f t="shared" si="4"/>
        <v>-1.8729999999999962</v>
      </c>
      <c r="N51" s="406">
        <f t="shared" si="0"/>
        <v>-1.6456780641035582</v>
      </c>
      <c r="O51" s="406">
        <f t="shared" si="1"/>
        <v>-1.909365880103538</v>
      </c>
      <c r="P51" s="406">
        <f t="shared" si="2"/>
        <v>3.2076733614779225</v>
      </c>
    </row>
    <row r="52" spans="12:16" x14ac:dyDescent="0.3">
      <c r="L52" s="406">
        <f t="shared" si="3"/>
        <v>37</v>
      </c>
      <c r="M52" s="406">
        <f t="shared" si="4"/>
        <v>-1.7469999999999963</v>
      </c>
      <c r="N52" s="406">
        <f t="shared" si="0"/>
        <v>-1.8770890357179211</v>
      </c>
      <c r="O52" s="406">
        <f t="shared" si="1"/>
        <v>-1.9690325126106782</v>
      </c>
      <c r="P52" s="406">
        <f t="shared" si="2"/>
        <v>5.6163940982019902</v>
      </c>
    </row>
    <row r="53" spans="12:16" x14ac:dyDescent="0.3">
      <c r="L53" s="406">
        <f t="shared" si="3"/>
        <v>38</v>
      </c>
      <c r="M53" s="406">
        <f t="shared" si="4"/>
        <v>-1.6209999999999964</v>
      </c>
      <c r="N53" s="406">
        <f t="shared" si="0"/>
        <v>-1.9899268318883914</v>
      </c>
      <c r="O53" s="406">
        <f t="shared" si="1"/>
        <v>-1.9974801205239545</v>
      </c>
      <c r="P53" s="406">
        <f t="shared" si="2"/>
        <v>19.902123863539483</v>
      </c>
    </row>
    <row r="54" spans="12:16" x14ac:dyDescent="0.3">
      <c r="L54" s="406">
        <f t="shared" si="3"/>
        <v>39</v>
      </c>
      <c r="M54" s="406">
        <f t="shared" si="4"/>
        <v>-1.4949999999999966</v>
      </c>
      <c r="N54" s="406">
        <f t="shared" si="0"/>
        <v>-1.97706364165479</v>
      </c>
      <c r="O54" s="406">
        <f t="shared" si="1"/>
        <v>-1.9942576668160987</v>
      </c>
      <c r="P54" s="406">
        <f t="shared" si="2"/>
        <v>-13.167976346854354</v>
      </c>
    </row>
    <row r="55" spans="12:16" x14ac:dyDescent="0.3">
      <c r="L55" s="406">
        <f t="shared" si="3"/>
        <v>40</v>
      </c>
      <c r="M55" s="406">
        <f t="shared" si="4"/>
        <v>-1.3689999999999967</v>
      </c>
      <c r="N55" s="406">
        <f t="shared" si="0"/>
        <v>-1.8393120153454783</v>
      </c>
      <c r="O55" s="406">
        <f t="shared" si="1"/>
        <v>-1.9594162435137354</v>
      </c>
      <c r="P55" s="406">
        <f t="shared" si="2"/>
        <v>-4.8880428238793456</v>
      </c>
    </row>
    <row r="56" spans="12:16" x14ac:dyDescent="0.3">
      <c r="L56" s="406">
        <f t="shared" si="3"/>
        <v>41</v>
      </c>
      <c r="M56" s="406">
        <f t="shared" si="4"/>
        <v>-1.2429999999999968</v>
      </c>
      <c r="N56" s="406">
        <f t="shared" si="0"/>
        <v>-1.5853735368721693</v>
      </c>
      <c r="O56" s="406">
        <f t="shared" si="1"/>
        <v>-1.8935082616329324</v>
      </c>
      <c r="P56" s="406">
        <f t="shared" si="2"/>
        <v>-2.9406185723143499</v>
      </c>
    </row>
    <row r="57" spans="12:16" x14ac:dyDescent="0.3">
      <c r="L57" s="406">
        <f t="shared" si="3"/>
        <v>42</v>
      </c>
      <c r="M57" s="406">
        <f t="shared" si="4"/>
        <v>-1.1169999999999969</v>
      </c>
      <c r="N57" s="406">
        <f t="shared" si="0"/>
        <v>-1.2312891564439479</v>
      </c>
      <c r="O57" s="406">
        <f t="shared" si="1"/>
        <v>-1.7975786926985833</v>
      </c>
      <c r="P57" s="406">
        <f t="shared" si="2"/>
        <v>-2.0502480520082926</v>
      </c>
    </row>
    <row r="58" spans="12:16" x14ac:dyDescent="0.3">
      <c r="L58" s="406">
        <f t="shared" si="3"/>
        <v>43</v>
      </c>
      <c r="M58" s="406">
        <f t="shared" si="4"/>
        <v>-0.99099999999999688</v>
      </c>
      <c r="N58" s="406">
        <f t="shared" si="0"/>
        <v>-0.79942590543948244</v>
      </c>
      <c r="O58" s="406">
        <f t="shared" si="1"/>
        <v>-1.6731485007133953</v>
      </c>
      <c r="P58" s="406">
        <f t="shared" si="2"/>
        <v>-1.5270034016933942</v>
      </c>
    </row>
    <row r="59" spans="12:16" x14ac:dyDescent="0.3">
      <c r="L59" s="406">
        <f t="shared" si="3"/>
        <v>44</v>
      </c>
      <c r="M59" s="406">
        <f t="shared" si="4"/>
        <v>-0.86499999999999688</v>
      </c>
      <c r="N59" s="406">
        <f t="shared" si="0"/>
        <v>-0.31706400128838325</v>
      </c>
      <c r="O59" s="406">
        <f t="shared" si="1"/>
        <v>-1.5221905272627285</v>
      </c>
      <c r="P59" s="406">
        <f t="shared" si="2"/>
        <v>-1.1733706337693091</v>
      </c>
    </row>
    <row r="60" spans="12:16" x14ac:dyDescent="0.3">
      <c r="L60" s="406">
        <f t="shared" si="3"/>
        <v>45</v>
      </c>
      <c r="M60" s="406">
        <f t="shared" si="4"/>
        <v>-0.73899999999999688</v>
      </c>
      <c r="N60" s="406">
        <f t="shared" si="0"/>
        <v>0.18532640696472361</v>
      </c>
      <c r="O60" s="406">
        <f t="shared" si="1"/>
        <v>-1.3470982120971271</v>
      </c>
      <c r="P60" s="406">
        <f t="shared" si="2"/>
        <v>-0.91125747300289139</v>
      </c>
    </row>
    <row r="61" spans="12:16" x14ac:dyDescent="0.3">
      <c r="L61" s="406">
        <f t="shared" si="3"/>
        <v>46</v>
      </c>
      <c r="M61" s="406">
        <f t="shared" si="4"/>
        <v>-0.61299999999999688</v>
      </c>
      <c r="N61" s="406">
        <f t="shared" si="0"/>
        <v>0.67600999676155527</v>
      </c>
      <c r="O61" s="406">
        <f t="shared" si="1"/>
        <v>-1.1506476451279275</v>
      </c>
      <c r="P61" s="406">
        <f t="shared" si="2"/>
        <v>-0.70339372111986542</v>
      </c>
    </row>
    <row r="62" spans="12:16" x14ac:dyDescent="0.3">
      <c r="L62" s="406">
        <f t="shared" si="3"/>
        <v>47</v>
      </c>
      <c r="M62" s="406">
        <f t="shared" si="4"/>
        <v>-0.48699999999999688</v>
      </c>
      <c r="N62" s="406">
        <f t="shared" si="0"/>
        <v>1.1239909494311202</v>
      </c>
      <c r="O62" s="406">
        <f t="shared" si="1"/>
        <v>-0.93595355150182513</v>
      </c>
      <c r="P62" s="406">
        <f t="shared" si="2"/>
        <v>-0.52954078276503691</v>
      </c>
    </row>
    <row r="63" spans="12:16" x14ac:dyDescent="0.3">
      <c r="L63" s="406">
        <f t="shared" si="3"/>
        <v>48</v>
      </c>
      <c r="M63" s="406">
        <f t="shared" si="4"/>
        <v>-0.36099999999999688</v>
      </c>
      <c r="N63" s="406">
        <f t="shared" si="0"/>
        <v>1.5009709141303569</v>
      </c>
      <c r="O63" s="406">
        <f t="shared" si="1"/>
        <v>-0.70641990761136042</v>
      </c>
      <c r="P63" s="406">
        <f t="shared" si="2"/>
        <v>-0.37754496102267854</v>
      </c>
    </row>
    <row r="64" spans="12:16" x14ac:dyDescent="0.3">
      <c r="L64" s="406">
        <f t="shared" si="3"/>
        <v>49</v>
      </c>
      <c r="M64" s="406">
        <f t="shared" si="4"/>
        <v>-0.23499999999999688</v>
      </c>
      <c r="N64" s="406">
        <f t="shared" si="0"/>
        <v>1.7831365763906635</v>
      </c>
      <c r="O64" s="406">
        <f t="shared" si="1"/>
        <v>-0.46568597102482751</v>
      </c>
      <c r="P64" s="406">
        <f t="shared" si="2"/>
        <v>-0.23942370370944582</v>
      </c>
    </row>
    <row r="65" spans="12:16" x14ac:dyDescent="0.3">
      <c r="L65" s="406">
        <f t="shared" si="3"/>
        <v>50</v>
      </c>
      <c r="M65" s="406">
        <f t="shared" si="4"/>
        <v>-0.10899999999999688</v>
      </c>
      <c r="N65" s="406">
        <f t="shared" si="0"/>
        <v>1.9526639129830954</v>
      </c>
      <c r="O65" s="406">
        <f t="shared" si="1"/>
        <v>-0.21756858003145702</v>
      </c>
      <c r="P65" s="406">
        <f t="shared" si="2"/>
        <v>-0.10943373774527267</v>
      </c>
    </row>
    <row r="66" spans="12:16" x14ac:dyDescent="0.3">
      <c r="L66" s="406">
        <f t="shared" si="3"/>
        <v>51</v>
      </c>
      <c r="M66" s="406">
        <f t="shared" si="4"/>
        <v>1.7000000000003124E-2</v>
      </c>
      <c r="N66" s="406">
        <f t="shared" si="0"/>
        <v>1.9988441113570419</v>
      </c>
      <c r="O66" s="406">
        <f t="shared" si="1"/>
        <v>3.3998362357003702E-2</v>
      </c>
      <c r="P66" s="406">
        <f t="shared" si="2"/>
        <v>1.7001637856006207E-2</v>
      </c>
    </row>
    <row r="67" spans="12:16" x14ac:dyDescent="0.3">
      <c r="L67" s="406">
        <f t="shared" si="3"/>
        <v>52</v>
      </c>
      <c r="M67" s="406">
        <f t="shared" si="4"/>
        <v>0.14300000000000312</v>
      </c>
      <c r="N67" s="406">
        <f t="shared" si="0"/>
        <v>1.9187600308443546</v>
      </c>
      <c r="O67" s="406">
        <f t="shared" si="1"/>
        <v>0.28502626046672513</v>
      </c>
      <c r="P67" s="406">
        <f t="shared" si="2"/>
        <v>0.14398277515784177</v>
      </c>
    </row>
    <row r="68" spans="12:16" x14ac:dyDescent="0.3">
      <c r="L68" s="406">
        <f t="shared" si="3"/>
        <v>53</v>
      </c>
      <c r="M68" s="406">
        <f t="shared" si="4"/>
        <v>0.26900000000000313</v>
      </c>
      <c r="N68" s="406">
        <f t="shared" si="0"/>
        <v>1.7174704744896434</v>
      </c>
      <c r="O68" s="406">
        <f t="shared" si="1"/>
        <v>0.531535065174779</v>
      </c>
      <c r="P68" s="406">
        <f t="shared" si="2"/>
        <v>0.27568183832459875</v>
      </c>
    </row>
    <row r="69" spans="12:16" x14ac:dyDescent="0.3">
      <c r="L69" s="406">
        <f t="shared" si="3"/>
        <v>54</v>
      </c>
      <c r="M69" s="406">
        <f t="shared" si="4"/>
        <v>0.39500000000000313</v>
      </c>
      <c r="N69" s="406">
        <f t="shared" si="0"/>
        <v>1.4076906313044633</v>
      </c>
      <c r="O69" s="406">
        <f t="shared" si="1"/>
        <v>0.76961637761649582</v>
      </c>
      <c r="P69" s="406">
        <f t="shared" si="2"/>
        <v>0.41691183224909656</v>
      </c>
    </row>
    <row r="70" spans="12:16" x14ac:dyDescent="0.3">
      <c r="L70" s="406">
        <f t="shared" si="3"/>
        <v>55</v>
      </c>
      <c r="M70" s="406">
        <f t="shared" si="4"/>
        <v>0.52100000000000313</v>
      </c>
      <c r="N70" s="406">
        <f t="shared" si="0"/>
        <v>1.0089888749759628</v>
      </c>
      <c r="O70" s="406">
        <f t="shared" si="1"/>
        <v>0.99549541687746468</v>
      </c>
      <c r="P70" s="406">
        <f t="shared" si="2"/>
        <v>0.57389041844288291</v>
      </c>
    </row>
    <row r="71" spans="12:16" x14ac:dyDescent="0.3">
      <c r="L71" s="406">
        <f t="shared" si="3"/>
        <v>56</v>
      </c>
      <c r="M71" s="406">
        <f t="shared" si="4"/>
        <v>0.64700000000000313</v>
      </c>
      <c r="N71" s="406">
        <f t="shared" si="0"/>
        <v>0.54655065616916398</v>
      </c>
      <c r="O71" s="406">
        <f t="shared" si="1"/>
        <v>1.2055908691719741</v>
      </c>
      <c r="P71" s="406">
        <f t="shared" si="2"/>
        <v>0.75548142405864793</v>
      </c>
    </row>
    <row r="72" spans="12:16" x14ac:dyDescent="0.3">
      <c r="L72" s="406">
        <f t="shared" si="3"/>
        <v>57</v>
      </c>
      <c r="M72" s="406">
        <f t="shared" si="4"/>
        <v>0.77300000000000313</v>
      </c>
      <c r="N72" s="406">
        <f t="shared" si="0"/>
        <v>4.9587571674182825E-2</v>
      </c>
      <c r="O72" s="406">
        <f t="shared" si="1"/>
        <v>1.3965716695987418</v>
      </c>
      <c r="P72" s="406">
        <f t="shared" si="2"/>
        <v>0.97550609757446871</v>
      </c>
    </row>
    <row r="73" spans="12:16" x14ac:dyDescent="0.3">
      <c r="L73" s="406">
        <f t="shared" si="3"/>
        <v>58</v>
      </c>
      <c r="M73" s="406">
        <f t="shared" si="4"/>
        <v>0.89900000000000313</v>
      </c>
      <c r="N73" s="406">
        <f t="shared" si="0"/>
        <v>-0.45050789265152419</v>
      </c>
      <c r="O73" s="406">
        <f t="shared" si="1"/>
        <v>1.5654098161987884</v>
      </c>
      <c r="P73" s="406">
        <f t="shared" si="2"/>
        <v>1.2575734751398955</v>
      </c>
    </row>
    <row r="74" spans="12:16" x14ac:dyDescent="0.3">
      <c r="L74" s="406">
        <f t="shared" si="3"/>
        <v>59</v>
      </c>
      <c r="M74" s="406">
        <f t="shared" si="4"/>
        <v>1.025000000000003</v>
      </c>
      <c r="N74" s="406">
        <f t="shared" si="0"/>
        <v>-0.92214538275343649</v>
      </c>
      <c r="O74" s="406">
        <f t="shared" si="1"/>
        <v>1.7094283789481899</v>
      </c>
      <c r="P74" s="406">
        <f t="shared" si="2"/>
        <v>1.6465344294765589</v>
      </c>
    </row>
    <row r="75" spans="12:16" x14ac:dyDescent="0.3">
      <c r="L75" s="406">
        <f t="shared" si="3"/>
        <v>60</v>
      </c>
      <c r="M75" s="406">
        <f t="shared" si="4"/>
        <v>1.1510000000000029</v>
      </c>
      <c r="N75" s="406">
        <f t="shared" si="0"/>
        <v>-1.3355321963166202</v>
      </c>
      <c r="O75" s="406">
        <f t="shared" si="1"/>
        <v>1.8263439425027861</v>
      </c>
      <c r="P75" s="406">
        <f t="shared" si="2"/>
        <v>2.2405033486537196</v>
      </c>
    </row>
    <row r="76" spans="12:16" x14ac:dyDescent="0.3">
      <c r="L76" s="406">
        <f t="shared" si="3"/>
        <v>61</v>
      </c>
      <c r="M76" s="406">
        <f t="shared" si="4"/>
        <v>1.2770000000000028</v>
      </c>
      <c r="N76" s="406">
        <f t="shared" si="0"/>
        <v>-1.6645552474734828</v>
      </c>
      <c r="O76" s="406">
        <f t="shared" si="1"/>
        <v>1.9143028097648196</v>
      </c>
      <c r="P76" s="406">
        <f t="shared" si="2"/>
        <v>3.3052182004054793</v>
      </c>
    </row>
    <row r="77" spans="12:16" x14ac:dyDescent="0.3">
      <c r="L77" s="406">
        <f t="shared" si="3"/>
        <v>62</v>
      </c>
      <c r="M77" s="406">
        <f t="shared" si="4"/>
        <v>1.4030000000000027</v>
      </c>
      <c r="N77" s="406">
        <f t="shared" si="0"/>
        <v>-1.888430595117583</v>
      </c>
      <c r="O77" s="406">
        <f t="shared" si="1"/>
        <v>1.9719103922637009</v>
      </c>
      <c r="P77" s="406">
        <f t="shared" si="2"/>
        <v>5.903568646087118</v>
      </c>
    </row>
    <row r="78" spans="12:16" x14ac:dyDescent="0.3">
      <c r="L78" s="406">
        <f t="shared" si="3"/>
        <v>63</v>
      </c>
      <c r="M78" s="406">
        <f t="shared" si="4"/>
        <v>1.5290000000000026</v>
      </c>
      <c r="N78" s="406">
        <f t="shared" si="0"/>
        <v>-1.993016336351058</v>
      </c>
      <c r="O78" s="406">
        <f t="shared" si="1"/>
        <v>1.9982533213662022</v>
      </c>
      <c r="P78" s="406">
        <f t="shared" si="2"/>
        <v>23.911613719025262</v>
      </c>
    </row>
    <row r="79" spans="12:16" x14ac:dyDescent="0.3">
      <c r="L79" s="406">
        <f t="shared" si="3"/>
        <v>64</v>
      </c>
      <c r="M79" s="406">
        <f t="shared" si="4"/>
        <v>1.6550000000000025</v>
      </c>
      <c r="N79" s="406">
        <f t="shared" si="0"/>
        <v>-1.9717059313624044</v>
      </c>
      <c r="O79" s="406">
        <f t="shared" si="1"/>
        <v>1.9929139297426781</v>
      </c>
      <c r="P79" s="406">
        <f t="shared" si="2"/>
        <v>-11.847885307064628</v>
      </c>
    </row>
    <row r="80" spans="12:16" x14ac:dyDescent="0.3">
      <c r="L80" s="406">
        <f t="shared" si="3"/>
        <v>65</v>
      </c>
      <c r="M80" s="406">
        <f t="shared" si="4"/>
        <v>1.7810000000000024</v>
      </c>
      <c r="N80" s="406">
        <f t="shared" si="0"/>
        <v>-1.8258455296103953</v>
      </c>
      <c r="O80" s="406">
        <f t="shared" si="1"/>
        <v>1.9559768734855725</v>
      </c>
      <c r="P80" s="406">
        <f t="shared" si="2"/>
        <v>-4.6870156339738278</v>
      </c>
    </row>
    <row r="81" spans="12:16" x14ac:dyDescent="0.3">
      <c r="L81" s="406">
        <f t="shared" si="3"/>
        <v>66</v>
      </c>
      <c r="M81" s="406">
        <f t="shared" si="4"/>
        <v>1.9070000000000022</v>
      </c>
      <c r="N81" s="406">
        <f t="shared" ref="N81:N116" si="5">$G$7*COS($H$7*M81+$I$7)+$J$7</f>
        <v>-1.5646489353835642</v>
      </c>
      <c r="O81" s="406">
        <f t="shared" ref="O81:O116" si="6">$G$9*SIN($H$9*M81+$I$9)+$J$9</f>
        <v>1.8880277898864637</v>
      </c>
      <c r="P81" s="406">
        <f t="shared" ref="P81:P116" si="7">$G$11*TAN($H$11*M81+$I$11)+$J$11</f>
        <v>-2.8614659143282859</v>
      </c>
    </row>
    <row r="82" spans="12:16" x14ac:dyDescent="0.3">
      <c r="L82" s="406">
        <f t="shared" ref="L82:L145" si="8">L81+1</f>
        <v>67</v>
      </c>
      <c r="M82" s="406">
        <f t="shared" ref="M82:M116" si="9">M81+$H$15</f>
        <v>2.0330000000000021</v>
      </c>
      <c r="N82" s="406">
        <f t="shared" si="5"/>
        <v>-1.204615584245851</v>
      </c>
      <c r="O82" s="406">
        <f t="shared" si="6"/>
        <v>1.790144012152612</v>
      </c>
      <c r="P82" s="406">
        <f t="shared" si="7"/>
        <v>-2.0072405939160722</v>
      </c>
    </row>
    <row r="83" spans="12:16" x14ac:dyDescent="0.3">
      <c r="L83" s="406">
        <f t="shared" si="8"/>
        <v>68</v>
      </c>
      <c r="M83" s="406">
        <f t="shared" si="9"/>
        <v>2.159000000000002</v>
      </c>
      <c r="N83" s="406">
        <f t="shared" si="5"/>
        <v>-0.76848829600909074</v>
      </c>
      <c r="O83" s="406">
        <f t="shared" si="6"/>
        <v>1.6638774882812408</v>
      </c>
      <c r="P83" s="406">
        <f t="shared" si="7"/>
        <v>-1.499346720636185</v>
      </c>
    </row>
    <row r="84" spans="12:16" x14ac:dyDescent="0.3">
      <c r="L84" s="406">
        <f t="shared" si="8"/>
        <v>69</v>
      </c>
      <c r="M84" s="406">
        <f t="shared" si="9"/>
        <v>2.2850000000000019</v>
      </c>
      <c r="N84" s="406">
        <f t="shared" si="5"/>
        <v>-0.28381664156733977</v>
      </c>
      <c r="O84" s="406">
        <f t="shared" si="6"/>
        <v>1.5112301749129216</v>
      </c>
      <c r="P84" s="406">
        <f t="shared" si="7"/>
        <v>-1.1535828036201592</v>
      </c>
    </row>
    <row r="85" spans="12:16" x14ac:dyDescent="0.3">
      <c r="L85" s="406">
        <f t="shared" si="8"/>
        <v>70</v>
      </c>
      <c r="M85" s="406">
        <f t="shared" si="9"/>
        <v>2.4110000000000018</v>
      </c>
      <c r="N85" s="406">
        <f t="shared" si="5"/>
        <v>0.2187833262330737</v>
      </c>
      <c r="O85" s="406">
        <f t="shared" si="6"/>
        <v>1.3346222962946956</v>
      </c>
      <c r="P85" s="406">
        <f t="shared" si="7"/>
        <v>-0.89598539218629791</v>
      </c>
    </row>
    <row r="86" spans="12:16" x14ac:dyDescent="0.3">
      <c r="L86" s="406">
        <f t="shared" si="8"/>
        <v>71</v>
      </c>
      <c r="M86" s="406">
        <f t="shared" si="9"/>
        <v>2.5370000000000017</v>
      </c>
      <c r="N86" s="406">
        <f t="shared" si="5"/>
        <v>0.70756304724071273</v>
      </c>
      <c r="O86" s="406">
        <f t="shared" si="6"/>
        <v>1.1368539716072981</v>
      </c>
      <c r="P86" s="406">
        <f t="shared" si="7"/>
        <v>-0.69090032061945306</v>
      </c>
    </row>
    <row r="87" spans="12:16" x14ac:dyDescent="0.3">
      <c r="L87" s="406">
        <f t="shared" si="8"/>
        <v>72</v>
      </c>
      <c r="M87" s="406">
        <f t="shared" si="9"/>
        <v>2.6630000000000016</v>
      </c>
      <c r="N87" s="406">
        <f t="shared" si="5"/>
        <v>1.151646967600835</v>
      </c>
      <c r="O87" s="406">
        <f t="shared" si="6"/>
        <v>0.92106081905548731</v>
      </c>
      <c r="P87" s="406">
        <f t="shared" si="7"/>
        <v>-0.51882336520009686</v>
      </c>
    </row>
    <row r="88" spans="12:16" x14ac:dyDescent="0.3">
      <c r="L88" s="406">
        <f t="shared" si="8"/>
        <v>73</v>
      </c>
      <c r="M88" s="406">
        <f t="shared" si="9"/>
        <v>2.7890000000000015</v>
      </c>
      <c r="N88" s="406">
        <f t="shared" si="5"/>
        <v>1.5229829067302567</v>
      </c>
      <c r="O88" s="406">
        <f t="shared" si="6"/>
        <v>0.69066424061894449</v>
      </c>
      <c r="P88" s="406">
        <f t="shared" si="7"/>
        <v>-0.36796939846559823</v>
      </c>
    </row>
    <row r="89" spans="12:16" x14ac:dyDescent="0.3">
      <c r="L89" s="406">
        <f t="shared" si="8"/>
        <v>74</v>
      </c>
      <c r="M89" s="406">
        <f t="shared" si="9"/>
        <v>2.9150000000000014</v>
      </c>
      <c r="N89" s="406">
        <f t="shared" si="5"/>
        <v>1.7981140756215379</v>
      </c>
      <c r="O89" s="406">
        <f t="shared" si="6"/>
        <v>0.44931717569937385</v>
      </c>
      <c r="P89" s="406">
        <f t="shared" si="7"/>
        <v>-0.2305520658652129</v>
      </c>
    </row>
    <row r="90" spans="12:16" x14ac:dyDescent="0.3">
      <c r="L90" s="406">
        <f t="shared" si="8"/>
        <v>75</v>
      </c>
      <c r="M90" s="406">
        <f t="shared" si="9"/>
        <v>3.0410000000000013</v>
      </c>
      <c r="N90" s="406">
        <f t="shared" si="5"/>
        <v>1.9596608104770303</v>
      </c>
      <c r="O90" s="406">
        <f t="shared" si="6"/>
        <v>0.20084618374011914</v>
      </c>
      <c r="P90" s="406">
        <f t="shared" si="7"/>
        <v>-0.10093332761480862</v>
      </c>
    </row>
    <row r="91" spans="12:16" x14ac:dyDescent="0.3">
      <c r="L91" s="406">
        <f t="shared" si="8"/>
        <v>76</v>
      </c>
      <c r="M91" s="406">
        <f t="shared" si="9"/>
        <v>3.1670000000000011</v>
      </c>
      <c r="N91" s="406">
        <f t="shared" si="5"/>
        <v>1.9974184225633183</v>
      </c>
      <c r="O91" s="406">
        <f t="shared" si="6"/>
        <v>-5.0809225901225066E-2</v>
      </c>
      <c r="P91" s="406">
        <f t="shared" si="7"/>
        <v>2.5412814917901309E-2</v>
      </c>
    </row>
    <row r="92" spans="12:16" x14ac:dyDescent="0.3">
      <c r="L92" s="406">
        <f t="shared" si="8"/>
        <v>77</v>
      </c>
      <c r="M92" s="406">
        <f t="shared" si="9"/>
        <v>3.293000000000001</v>
      </c>
      <c r="N92" s="406">
        <f t="shared" si="5"/>
        <v>1.909001814595692</v>
      </c>
      <c r="O92" s="406">
        <f t="shared" si="6"/>
        <v>-0.30165905490190098</v>
      </c>
      <c r="P92" s="406">
        <f t="shared" si="7"/>
        <v>0.15257501806538845</v>
      </c>
    </row>
    <row r="93" spans="12:16" x14ac:dyDescent="0.3">
      <c r="L93" s="406">
        <f t="shared" si="8"/>
        <v>78</v>
      </c>
      <c r="M93" s="406">
        <f t="shared" si="9"/>
        <v>3.4190000000000009</v>
      </c>
      <c r="N93" s="406">
        <f t="shared" si="5"/>
        <v>1.6999961441075493</v>
      </c>
      <c r="O93" s="406">
        <f t="shared" si="6"/>
        <v>-0.54772607742598001</v>
      </c>
      <c r="P93" s="406">
        <f t="shared" si="7"/>
        <v>0.28474937701885827</v>
      </c>
    </row>
    <row r="94" spans="12:16" x14ac:dyDescent="0.3">
      <c r="L94" s="406">
        <f t="shared" si="8"/>
        <v>79</v>
      </c>
      <c r="M94" s="406">
        <f t="shared" si="9"/>
        <v>3.5450000000000008</v>
      </c>
      <c r="N94" s="406">
        <f t="shared" si="5"/>
        <v>1.3836040166034722</v>
      </c>
      <c r="O94" s="406">
        <f t="shared" si="6"/>
        <v>-0.78510889906848458</v>
      </c>
      <c r="P94" s="406">
        <f t="shared" si="7"/>
        <v>0.4268154523167666</v>
      </c>
    </row>
    <row r="95" spans="12:16" x14ac:dyDescent="0.3">
      <c r="L95" s="406">
        <f t="shared" si="8"/>
        <v>80</v>
      </c>
      <c r="M95" s="406">
        <f t="shared" si="9"/>
        <v>3.6710000000000007</v>
      </c>
      <c r="N95" s="406">
        <f t="shared" si="5"/>
        <v>0.9798114948272868</v>
      </c>
      <c r="O95" s="406">
        <f t="shared" si="6"/>
        <v>-1.0100438134916292</v>
      </c>
      <c r="P95" s="406">
        <f t="shared" si="7"/>
        <v>0.58512117803174768</v>
      </c>
    </row>
    <row r="96" spans="12:16" x14ac:dyDescent="0.3">
      <c r="L96" s="406">
        <f t="shared" si="8"/>
        <v>81</v>
      </c>
      <c r="M96" s="406">
        <f t="shared" si="9"/>
        <v>3.7970000000000006</v>
      </c>
      <c r="N96" s="406">
        <f t="shared" si="5"/>
        <v>0.51412560621159842</v>
      </c>
      <c r="O96" s="406">
        <f t="shared" si="6"/>
        <v>-1.2189644760157703</v>
      </c>
      <c r="P96" s="406">
        <f t="shared" si="7"/>
        <v>0.7687720113361487</v>
      </c>
    </row>
    <row r="97" spans="12:16" x14ac:dyDescent="0.3">
      <c r="L97" s="406">
        <f t="shared" si="8"/>
        <v>82</v>
      </c>
      <c r="M97" s="406">
        <f t="shared" si="9"/>
        <v>3.9230000000000005</v>
      </c>
      <c r="N97" s="406">
        <f t="shared" si="5"/>
        <v>1.5963098455566684E-2</v>
      </c>
      <c r="O97" s="406">
        <f t="shared" si="6"/>
        <v>-1.408558448039851</v>
      </c>
      <c r="P97" s="406">
        <f t="shared" si="7"/>
        <v>0.99205005061325846</v>
      </c>
    </row>
    <row r="98" spans="12:16" x14ac:dyDescent="0.3">
      <c r="L98" s="406">
        <f t="shared" si="8"/>
        <v>83</v>
      </c>
      <c r="M98" s="406">
        <f t="shared" si="9"/>
        <v>4.0490000000000004</v>
      </c>
      <c r="N98" s="406">
        <f t="shared" si="5"/>
        <v>-0.48320777663828612</v>
      </c>
      <c r="O98" s="406">
        <f t="shared" si="6"/>
        <v>-1.5758197157791516</v>
      </c>
      <c r="P98" s="406">
        <f t="shared" si="7"/>
        <v>1.2795094068958039</v>
      </c>
    </row>
    <row r="99" spans="12:16" x14ac:dyDescent="0.3">
      <c r="L99" s="406">
        <f t="shared" si="8"/>
        <v>84</v>
      </c>
      <c r="M99" s="406">
        <f t="shared" si="9"/>
        <v>4.1750000000000007</v>
      </c>
      <c r="N99" s="406">
        <f t="shared" si="5"/>
        <v>-0.9518550700666224</v>
      </c>
      <c r="O99" s="406">
        <f t="shared" si="6"/>
        <v>-1.7180963506353835</v>
      </c>
      <c r="P99" s="406">
        <f t="shared" si="7"/>
        <v>1.6781734518083602</v>
      </c>
    </row>
    <row r="100" spans="12:16" x14ac:dyDescent="0.3">
      <c r="L100" s="406">
        <f t="shared" si="8"/>
        <v>85</v>
      </c>
      <c r="M100" s="406">
        <f t="shared" si="9"/>
        <v>4.301000000000001</v>
      </c>
      <c r="N100" s="406">
        <f t="shared" si="5"/>
        <v>-1.3603749661938487</v>
      </c>
      <c r="O100" s="406">
        <f t="shared" si="6"/>
        <v>-1.8331325555436107</v>
      </c>
      <c r="P100" s="406">
        <f t="shared" si="7"/>
        <v>2.2920872422041083</v>
      </c>
    </row>
    <row r="101" spans="12:16" x14ac:dyDescent="0.3">
      <c r="L101" s="406">
        <f t="shared" si="8"/>
        <v>86</v>
      </c>
      <c r="M101" s="406">
        <f t="shared" si="9"/>
        <v>4.4270000000000014</v>
      </c>
      <c r="N101" s="406">
        <f t="shared" si="5"/>
        <v>-1.6829618157438304</v>
      </c>
      <c r="O101" s="406">
        <f t="shared" si="6"/>
        <v>-1.919104430650878</v>
      </c>
      <c r="P101" s="406">
        <f t="shared" si="7"/>
        <v>3.4083392987317778</v>
      </c>
    </row>
    <row r="102" spans="12:16" x14ac:dyDescent="0.3">
      <c r="L102" s="406">
        <f t="shared" si="8"/>
        <v>87</v>
      </c>
      <c r="M102" s="406">
        <f t="shared" si="9"/>
        <v>4.5530000000000017</v>
      </c>
      <c r="N102" s="406">
        <f t="shared" si="5"/>
        <v>-1.8992382437600548</v>
      </c>
      <c r="O102" s="406">
        <f t="shared" si="6"/>
        <v>-1.9746488912614453</v>
      </c>
      <c r="P102" s="406">
        <f t="shared" si="7"/>
        <v>6.2207395900259765</v>
      </c>
    </row>
    <row r="103" spans="12:16" x14ac:dyDescent="0.3">
      <c r="L103" s="406">
        <f t="shared" si="8"/>
        <v>88</v>
      </c>
      <c r="M103" s="406">
        <f t="shared" si="9"/>
        <v>4.679000000000002</v>
      </c>
      <c r="N103" s="406">
        <f t="shared" si="5"/>
        <v>-1.9955423608192862</v>
      </c>
      <c r="O103" s="406">
        <f t="shared" si="6"/>
        <v>-1.9988852795544036</v>
      </c>
      <c r="P103" s="406">
        <f t="shared" si="7"/>
        <v>29.938870635093895</v>
      </c>
    </row>
    <row r="104" spans="12:16" x14ac:dyDescent="0.3">
      <c r="L104" s="406">
        <f t="shared" si="8"/>
        <v>89</v>
      </c>
      <c r="M104" s="406">
        <f t="shared" si="9"/>
        <v>4.8050000000000024</v>
      </c>
      <c r="N104" s="406">
        <f t="shared" si="5"/>
        <v>-1.9657907661074201</v>
      </c>
      <c r="O104" s="406">
        <f t="shared" si="6"/>
        <v>-1.9914293274197354</v>
      </c>
      <c r="P104" s="406">
        <f t="shared" si="7"/>
        <v>-10.766963094173494</v>
      </c>
    </row>
    <row r="105" spans="12:16" x14ac:dyDescent="0.3">
      <c r="L105" s="406">
        <f t="shared" si="8"/>
        <v>90</v>
      </c>
      <c r="M105" s="406">
        <f t="shared" si="9"/>
        <v>4.9310000000000027</v>
      </c>
      <c r="N105" s="406">
        <f t="shared" si="5"/>
        <v>-1.8118628276205282</v>
      </c>
      <c r="O105" s="406">
        <f t="shared" si="6"/>
        <v>-1.9523992490319515</v>
      </c>
      <c r="P105" s="406">
        <f t="shared" si="7"/>
        <v>-4.5012312539459511</v>
      </c>
    </row>
    <row r="106" spans="12:16" x14ac:dyDescent="0.3">
      <c r="L106" s="406">
        <f t="shared" si="8"/>
        <v>91</v>
      </c>
      <c r="M106" s="406">
        <f t="shared" si="9"/>
        <v>5.057000000000003</v>
      </c>
      <c r="N106" s="406">
        <f t="shared" si="5"/>
        <v>-1.543481965030572</v>
      </c>
      <c r="O106" s="406">
        <f t="shared" si="6"/>
        <v>-1.8824138665635068</v>
      </c>
      <c r="P106" s="406">
        <f t="shared" si="7"/>
        <v>-2.7860322782578582</v>
      </c>
    </row>
    <row r="107" spans="12:16" x14ac:dyDescent="0.3">
      <c r="L107" s="406">
        <f t="shared" si="8"/>
        <v>92</v>
      </c>
      <c r="M107" s="406">
        <f t="shared" si="9"/>
        <v>5.1830000000000034</v>
      </c>
      <c r="N107" s="406">
        <f t="shared" si="5"/>
        <v>-1.1776014344165799</v>
      </c>
      <c r="O107" s="406">
        <f t="shared" si="6"/>
        <v>-1.7825827987548235</v>
      </c>
      <c r="P107" s="406">
        <f t="shared" si="7"/>
        <v>-1.9656606301622808</v>
      </c>
    </row>
    <row r="108" spans="12:16" x14ac:dyDescent="0.3">
      <c r="L108" s="406">
        <f t="shared" si="8"/>
        <v>93</v>
      </c>
      <c r="M108" s="406">
        <f t="shared" si="9"/>
        <v>5.3090000000000037</v>
      </c>
      <c r="N108" s="406">
        <f t="shared" si="5"/>
        <v>-0.73733341400903485</v>
      </c>
      <c r="O108" s="406">
        <f t="shared" si="6"/>
        <v>-1.6544888679012122</v>
      </c>
      <c r="P108" s="406">
        <f t="shared" si="7"/>
        <v>-1.4723786298540331</v>
      </c>
    </row>
    <row r="109" spans="12:16" x14ac:dyDescent="0.3">
      <c r="L109" s="406">
        <f t="shared" si="8"/>
        <v>94</v>
      </c>
      <c r="M109" s="406">
        <f t="shared" si="9"/>
        <v>5.4350000000000041</v>
      </c>
      <c r="N109" s="406">
        <f t="shared" si="5"/>
        <v>-0.25048903915248522</v>
      </c>
      <c r="O109" s="406">
        <f t="shared" si="6"/>
        <v>-1.5001630041940393</v>
      </c>
      <c r="P109" s="406">
        <f t="shared" si="7"/>
        <v>-1.1341751228437211</v>
      </c>
    </row>
    <row r="110" spans="12:16" x14ac:dyDescent="0.3">
      <c r="L110" s="406">
        <f t="shared" si="8"/>
        <v>95</v>
      </c>
      <c r="M110" s="406">
        <f t="shared" si="9"/>
        <v>5.5610000000000044</v>
      </c>
      <c r="N110" s="406">
        <f t="shared" si="5"/>
        <v>0.25217838949694971</v>
      </c>
      <c r="O110" s="406">
        <f t="shared" si="6"/>
        <v>-1.322052045307994</v>
      </c>
      <c r="P110" s="406">
        <f t="shared" si="7"/>
        <v>-0.88094168135166395</v>
      </c>
    </row>
    <row r="111" spans="12:16" x14ac:dyDescent="0.3">
      <c r="L111" s="406">
        <f t="shared" si="8"/>
        <v>96</v>
      </c>
      <c r="M111" s="406">
        <f t="shared" si="9"/>
        <v>5.6870000000000047</v>
      </c>
      <c r="N111" s="406">
        <f t="shared" si="5"/>
        <v>0.73891605037724739</v>
      </c>
      <c r="O111" s="406">
        <f t="shared" si="6"/>
        <v>-1.1229799417722262</v>
      </c>
      <c r="P111" s="406">
        <f t="shared" si="7"/>
        <v>-0.67855122459655814</v>
      </c>
    </row>
    <row r="112" spans="12:16" x14ac:dyDescent="0.3">
      <c r="L112" s="406">
        <f t="shared" si="8"/>
        <v>97</v>
      </c>
      <c r="M112" s="406">
        <f t="shared" si="9"/>
        <v>5.8130000000000051</v>
      </c>
      <c r="N112" s="406">
        <f t="shared" si="5"/>
        <v>1.1789773838098276</v>
      </c>
      <c r="O112" s="406">
        <f t="shared" si="6"/>
        <v>-0.90610298321447569</v>
      </c>
      <c r="P112" s="406">
        <f t="shared" si="7"/>
        <v>-0.50819904096448887</v>
      </c>
    </row>
    <row r="113" spans="12:16" x14ac:dyDescent="0.3">
      <c r="L113" s="406">
        <f t="shared" si="8"/>
        <v>98</v>
      </c>
      <c r="M113" s="406">
        <f t="shared" si="9"/>
        <v>5.9390000000000054</v>
      </c>
      <c r="N113" s="406">
        <f t="shared" si="5"/>
        <v>1.5445643105867863</v>
      </c>
      <c r="O113" s="406">
        <f t="shared" si="6"/>
        <v>-0.67485975536641218</v>
      </c>
      <c r="P113" s="406">
        <f t="shared" si="7"/>
        <v>-0.35845290137796304</v>
      </c>
    </row>
    <row r="114" spans="12:16" x14ac:dyDescent="0.3">
      <c r="L114" s="406">
        <f t="shared" si="8"/>
        <v>99</v>
      </c>
      <c r="M114" s="406">
        <f t="shared" si="9"/>
        <v>6.0650000000000057</v>
      </c>
      <c r="N114" s="406">
        <f t="shared" si="5"/>
        <v>1.8125831990348991</v>
      </c>
      <c r="O114" s="406">
        <f t="shared" si="6"/>
        <v>-0.43291662126222519</v>
      </c>
      <c r="P114" s="406">
        <f t="shared" si="7"/>
        <v>-0.22171475463619375</v>
      </c>
    </row>
    <row r="115" spans="12:16" x14ac:dyDescent="0.3">
      <c r="L115" s="406">
        <f t="shared" si="8"/>
        <v>100</v>
      </c>
      <c r="M115" s="406">
        <f t="shared" si="9"/>
        <v>6.1910000000000061</v>
      </c>
      <c r="N115" s="406">
        <f t="shared" si="5"/>
        <v>1.966103658492073</v>
      </c>
      <c r="O115" s="406">
        <f t="shared" si="6"/>
        <v>-0.18410959102645097</v>
      </c>
      <c r="P115" s="406">
        <f t="shared" si="7"/>
        <v>-9.2447332172630389E-2</v>
      </c>
    </row>
    <row r="116" spans="12:16" x14ac:dyDescent="0.3">
      <c r="L116" s="406">
        <f t="shared" si="8"/>
        <v>101</v>
      </c>
      <c r="M116" s="406">
        <f t="shared" si="9"/>
        <v>6.3170000000000064</v>
      </c>
      <c r="N116" s="406">
        <f t="shared" si="5"/>
        <v>1.9954280091854995</v>
      </c>
      <c r="O116" s="406">
        <f t="shared" si="6"/>
        <v>6.7616498094034305E-2</v>
      </c>
      <c r="P116" s="406">
        <f t="shared" si="7"/>
        <v>3.3827587001537422E-2</v>
      </c>
    </row>
  </sheetData>
  <mergeCells count="7">
    <mergeCell ref="B11:F11"/>
    <mergeCell ref="B14:F15"/>
    <mergeCell ref="B2:J2"/>
    <mergeCell ref="B4:F5"/>
    <mergeCell ref="G4:J4"/>
    <mergeCell ref="B7:F7"/>
    <mergeCell ref="B9:F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workbookViewId="0">
      <selection activeCell="B2" sqref="B2:D2"/>
    </sheetView>
  </sheetViews>
  <sheetFormatPr baseColWidth="10" defaultColWidth="9.109375" defaultRowHeight="10.199999999999999" x14ac:dyDescent="0.3"/>
  <cols>
    <col min="1" max="1" width="1.6640625" style="9" customWidth="1"/>
    <col min="2" max="2" width="2.6640625" style="9" customWidth="1"/>
    <col min="3" max="3" width="33.33203125" style="9" customWidth="1"/>
    <col min="4" max="4" width="100" style="9" customWidth="1"/>
    <col min="5" max="5" width="1.6640625" style="9" customWidth="1"/>
    <col min="6" max="16384" width="9.109375" style="9"/>
  </cols>
  <sheetData>
    <row r="1" spans="2:4" ht="6" customHeight="1" x14ac:dyDescent="0.3"/>
    <row r="2" spans="2:4" ht="13.8" x14ac:dyDescent="0.3">
      <c r="B2" s="404" t="s">
        <v>0</v>
      </c>
      <c r="C2" s="404"/>
      <c r="D2" s="404"/>
    </row>
    <row r="3" spans="2:4" ht="3" customHeight="1" x14ac:dyDescent="0.3"/>
    <row r="4" spans="2:4" ht="10.199999999999999" customHeight="1" x14ac:dyDescent="0.3">
      <c r="C4" s="405" t="s">
        <v>1</v>
      </c>
      <c r="D4" s="64" t="s">
        <v>2</v>
      </c>
    </row>
    <row r="5" spans="2:4" ht="10.199999999999999" customHeight="1" x14ac:dyDescent="0.3">
      <c r="C5" s="405"/>
      <c r="D5" s="65" t="s">
        <v>3</v>
      </c>
    </row>
    <row r="6" spans="2:4" ht="10.199999999999999" customHeight="1" x14ac:dyDescent="0.3">
      <c r="C6" s="405"/>
      <c r="D6" s="66" t="s">
        <v>4</v>
      </c>
    </row>
    <row r="7" spans="2:4" ht="10.199999999999999" customHeight="1" x14ac:dyDescent="0.3">
      <c r="C7" s="405"/>
      <c r="D7" s="65" t="s">
        <v>5</v>
      </c>
    </row>
    <row r="8" spans="2:4" ht="10.199999999999999" customHeight="1" x14ac:dyDescent="0.3">
      <c r="C8" s="405"/>
      <c r="D8" s="66" t="s">
        <v>6</v>
      </c>
    </row>
    <row r="9" spans="2:4" ht="10.199999999999999" customHeight="1" x14ac:dyDescent="0.3">
      <c r="C9" s="405"/>
      <c r="D9" s="67" t="s">
        <v>37</v>
      </c>
    </row>
    <row r="10" spans="2:4" ht="3" customHeight="1" x14ac:dyDescent="0.3">
      <c r="C10" s="3"/>
    </row>
    <row r="11" spans="2:4" ht="10.199999999999999" customHeight="1" x14ac:dyDescent="0.3">
      <c r="C11" s="405" t="s">
        <v>39</v>
      </c>
      <c r="D11" s="68" t="s">
        <v>40</v>
      </c>
    </row>
    <row r="12" spans="2:4" ht="10.199999999999999" customHeight="1" x14ac:dyDescent="0.3">
      <c r="C12" s="405"/>
      <c r="D12" s="65" t="s">
        <v>31</v>
      </c>
    </row>
    <row r="13" spans="2:4" ht="12" customHeight="1" x14ac:dyDescent="0.3">
      <c r="C13" s="405"/>
      <c r="D13" s="71" t="s">
        <v>38</v>
      </c>
    </row>
    <row r="14" spans="2:4" ht="3" customHeight="1" x14ac:dyDescent="0.3"/>
    <row r="15" spans="2:4" x14ac:dyDescent="0.3">
      <c r="C15" s="405" t="s">
        <v>7</v>
      </c>
      <c r="D15" s="64" t="s">
        <v>8</v>
      </c>
    </row>
    <row r="16" spans="2:4" x14ac:dyDescent="0.3">
      <c r="C16" s="405"/>
      <c r="D16" s="65" t="s">
        <v>34</v>
      </c>
    </row>
    <row r="17" spans="3:4" x14ac:dyDescent="0.3">
      <c r="C17" s="405"/>
      <c r="D17" s="70" t="s">
        <v>32</v>
      </c>
    </row>
    <row r="18" spans="3:4" x14ac:dyDescent="0.3">
      <c r="C18" s="405"/>
      <c r="D18" s="69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Fonctions mathématiques</vt:lpstr>
      <vt:lpstr>Fonctions mathématiques ( moi )</vt:lpstr>
      <vt:lpstr>Fonctions trigonométriques</vt:lpstr>
      <vt:lpstr>Fonctions trigonométriques(moi)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Laurentiu Dilion</cp:lastModifiedBy>
  <dcterms:created xsi:type="dcterms:W3CDTF">2013-09-23T22:09:39Z</dcterms:created>
  <dcterms:modified xsi:type="dcterms:W3CDTF">2022-11-05T21:44:36Z</dcterms:modified>
</cp:coreProperties>
</file>