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39131\Desktop\"/>
    </mc:Choice>
  </mc:AlternateContent>
  <xr:revisionPtr revIDLastSave="0" documentId="8_{342B6C97-32E7-499C-AF23-97244658D81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Fonctions mathématiques" sheetId="1" r:id="rId1"/>
    <sheet name="Feuil1 (2)" sheetId="5" r:id="rId2"/>
    <sheet name="Fonctions trigonométriques" sheetId="2" r:id="rId3"/>
    <sheet name="Objectif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5" l="1"/>
  <c r="N23" i="5" s="1"/>
  <c r="M23" i="5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M84" i="5" s="1"/>
  <c r="M85" i="5" s="1"/>
  <c r="M86" i="5" s="1"/>
  <c r="M87" i="5" s="1"/>
  <c r="M88" i="5" s="1"/>
  <c r="M89" i="5" s="1"/>
  <c r="M90" i="5" s="1"/>
  <c r="M91" i="5" s="1"/>
  <c r="M92" i="5" s="1"/>
  <c r="M93" i="5" s="1"/>
  <c r="M94" i="5" s="1"/>
  <c r="M95" i="5" s="1"/>
  <c r="M96" i="5" s="1"/>
  <c r="M97" i="5" s="1"/>
  <c r="M98" i="5" s="1"/>
  <c r="M99" i="5" s="1"/>
  <c r="M100" i="5" s="1"/>
  <c r="M101" i="5" s="1"/>
  <c r="M102" i="5" s="1"/>
  <c r="M103" i="5" s="1"/>
  <c r="M104" i="5" s="1"/>
  <c r="M105" i="5" s="1"/>
  <c r="M106" i="5" s="1"/>
  <c r="M107" i="5" s="1"/>
  <c r="M108" i="5" s="1"/>
  <c r="M109" i="5" s="1"/>
  <c r="M110" i="5" s="1"/>
  <c r="M111" i="5" s="1"/>
  <c r="M112" i="5" s="1"/>
  <c r="M113" i="5" s="1"/>
  <c r="M114" i="5" s="1"/>
  <c r="M115" i="5" s="1"/>
  <c r="M116" i="5" s="1"/>
  <c r="M117" i="5" s="1"/>
  <c r="M118" i="5" s="1"/>
  <c r="M119" i="5" s="1"/>
  <c r="M120" i="5" s="1"/>
  <c r="M121" i="5" s="1"/>
  <c r="M122" i="5" s="1"/>
  <c r="K21" i="1"/>
  <c r="P22" i="5" l="1"/>
  <c r="N24" i="5"/>
  <c r="R24" i="5" s="1"/>
  <c r="Z23" i="5"/>
  <c r="V23" i="5"/>
  <c r="X23" i="5"/>
  <c r="T23" i="5"/>
  <c r="R22" i="5"/>
  <c r="V22" i="5"/>
  <c r="Z22" i="5"/>
  <c r="T22" i="5"/>
  <c r="X22" i="5"/>
  <c r="R23" i="5"/>
  <c r="P23" i="5"/>
  <c r="I15" i="2"/>
  <c r="G15" i="2"/>
  <c r="N19" i="2" s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N25" i="5" l="1"/>
  <c r="N26" i="5" s="1"/>
  <c r="T24" i="5"/>
  <c r="Z24" i="5"/>
  <c r="V24" i="5"/>
  <c r="X24" i="5"/>
  <c r="P24" i="5"/>
  <c r="H15" i="2"/>
  <c r="N20" i="2" s="1"/>
  <c r="P19" i="2"/>
  <c r="R19" i="2"/>
  <c r="T19" i="2"/>
  <c r="T66" i="1"/>
  <c r="P67" i="1"/>
  <c r="V66" i="1"/>
  <c r="X66" i="1"/>
  <c r="Z66" i="1"/>
  <c r="AB66" i="1"/>
  <c r="R66" i="1"/>
  <c r="AB25" i="1"/>
  <c r="R25" i="5" l="1"/>
  <c r="X26" i="5"/>
  <c r="T26" i="5"/>
  <c r="Z26" i="5"/>
  <c r="V26" i="5"/>
  <c r="P25" i="5"/>
  <c r="T25" i="5"/>
  <c r="Z25" i="5"/>
  <c r="V25" i="5"/>
  <c r="X25" i="5"/>
  <c r="P26" i="5"/>
  <c r="R26" i="5"/>
  <c r="N27" i="5"/>
  <c r="N21" i="2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P20" i="2"/>
  <c r="T20" i="2"/>
  <c r="R20" i="2"/>
  <c r="P68" i="1"/>
  <c r="X67" i="1"/>
  <c r="Z67" i="1"/>
  <c r="AB67" i="1"/>
  <c r="R67" i="1"/>
  <c r="T67" i="1"/>
  <c r="V67" i="1"/>
  <c r="T60" i="2"/>
  <c r="P60" i="2"/>
  <c r="R60" i="2"/>
  <c r="P61" i="2"/>
  <c r="T61" i="2"/>
  <c r="R61" i="2"/>
  <c r="R25" i="1"/>
  <c r="T25" i="1"/>
  <c r="V25" i="1"/>
  <c r="X25" i="1"/>
  <c r="Z25" i="1"/>
  <c r="X27" i="5" l="1"/>
  <c r="Z27" i="5"/>
  <c r="T27" i="5"/>
  <c r="V27" i="5"/>
  <c r="N28" i="5"/>
  <c r="P27" i="5"/>
  <c r="R27" i="5"/>
  <c r="P69" i="1"/>
  <c r="AB68" i="1"/>
  <c r="R68" i="1"/>
  <c r="T68" i="1"/>
  <c r="V68" i="1"/>
  <c r="X68" i="1"/>
  <c r="Z68" i="1"/>
  <c r="P62" i="2"/>
  <c r="R62" i="2"/>
  <c r="T62" i="2"/>
  <c r="P21" i="2"/>
  <c r="R21" i="2"/>
  <c r="T21" i="2"/>
  <c r="AB26" i="1"/>
  <c r="R26" i="1"/>
  <c r="Z26" i="1"/>
  <c r="X26" i="1"/>
  <c r="V26" i="1"/>
  <c r="T26" i="1"/>
  <c r="T28" i="5" l="1"/>
  <c r="X28" i="5"/>
  <c r="V28" i="5"/>
  <c r="Z28" i="5"/>
  <c r="P28" i="5"/>
  <c r="N29" i="5"/>
  <c r="R28" i="5"/>
  <c r="P70" i="1"/>
  <c r="R69" i="1"/>
  <c r="T69" i="1"/>
  <c r="V69" i="1"/>
  <c r="X69" i="1"/>
  <c r="Z69" i="1"/>
  <c r="AB69" i="1"/>
  <c r="P63" i="2"/>
  <c r="T63" i="2"/>
  <c r="R63" i="2"/>
  <c r="R23" i="2"/>
  <c r="T23" i="2"/>
  <c r="P23" i="2"/>
  <c r="R22" i="2"/>
  <c r="T22" i="2"/>
  <c r="P22" i="2"/>
  <c r="AB27" i="1"/>
  <c r="Z27" i="1"/>
  <c r="X27" i="1"/>
  <c r="V27" i="1"/>
  <c r="T27" i="1"/>
  <c r="R27" i="1"/>
  <c r="V29" i="5" l="1"/>
  <c r="T29" i="5"/>
  <c r="X29" i="5"/>
  <c r="Z29" i="5"/>
  <c r="N30" i="5"/>
  <c r="P29" i="5"/>
  <c r="R29" i="5"/>
  <c r="P71" i="1"/>
  <c r="T70" i="1"/>
  <c r="V70" i="1"/>
  <c r="X70" i="1"/>
  <c r="Z70" i="1"/>
  <c r="AB70" i="1"/>
  <c r="R70" i="1"/>
  <c r="P64" i="2"/>
  <c r="T64" i="2"/>
  <c r="R64" i="2"/>
  <c r="P24" i="2"/>
  <c r="R24" i="2"/>
  <c r="T24" i="2"/>
  <c r="R28" i="1"/>
  <c r="T28" i="1"/>
  <c r="AB28" i="1"/>
  <c r="V28" i="1"/>
  <c r="Z28" i="1"/>
  <c r="X28" i="1"/>
  <c r="V30" i="5" l="1"/>
  <c r="X30" i="5"/>
  <c r="T30" i="5"/>
  <c r="Z30" i="5"/>
  <c r="P30" i="5"/>
  <c r="R30" i="5"/>
  <c r="N31" i="5"/>
  <c r="P72" i="1"/>
  <c r="X71" i="1"/>
  <c r="Z71" i="1"/>
  <c r="AB71" i="1"/>
  <c r="R71" i="1"/>
  <c r="T71" i="1"/>
  <c r="V71" i="1"/>
  <c r="T65" i="2"/>
  <c r="P65" i="2"/>
  <c r="R65" i="2"/>
  <c r="R25" i="2"/>
  <c r="T25" i="2"/>
  <c r="P25" i="2"/>
  <c r="R29" i="1"/>
  <c r="AB29" i="1"/>
  <c r="Z29" i="1"/>
  <c r="X29" i="1"/>
  <c r="V29" i="1"/>
  <c r="T29" i="1"/>
  <c r="Z31" i="5" l="1"/>
  <c r="V31" i="5"/>
  <c r="X31" i="5"/>
  <c r="T31" i="5"/>
  <c r="N32" i="5"/>
  <c r="P31" i="5"/>
  <c r="R31" i="5"/>
  <c r="P73" i="1"/>
  <c r="AB72" i="1"/>
  <c r="R72" i="1"/>
  <c r="T72" i="1"/>
  <c r="V72" i="1"/>
  <c r="X72" i="1"/>
  <c r="Z72" i="1"/>
  <c r="P66" i="2"/>
  <c r="R66" i="2"/>
  <c r="T66" i="2"/>
  <c r="P26" i="2"/>
  <c r="R26" i="2"/>
  <c r="T26" i="2"/>
  <c r="T30" i="1"/>
  <c r="R30" i="1"/>
  <c r="AB30" i="1"/>
  <c r="Z30" i="1"/>
  <c r="X30" i="1"/>
  <c r="V30" i="1"/>
  <c r="T32" i="5" l="1"/>
  <c r="Z32" i="5"/>
  <c r="V32" i="5"/>
  <c r="X32" i="5"/>
  <c r="N33" i="5"/>
  <c r="P32" i="5"/>
  <c r="R32" i="5"/>
  <c r="P74" i="1"/>
  <c r="R73" i="1"/>
  <c r="T73" i="1"/>
  <c r="V73" i="1"/>
  <c r="X73" i="1"/>
  <c r="Z73" i="1"/>
  <c r="AB73" i="1"/>
  <c r="R67" i="2"/>
  <c r="P67" i="2"/>
  <c r="T67" i="2"/>
  <c r="P27" i="2"/>
  <c r="T27" i="2"/>
  <c r="R27" i="2"/>
  <c r="V31" i="1"/>
  <c r="T31" i="1"/>
  <c r="R31" i="1"/>
  <c r="AB31" i="1"/>
  <c r="Z31" i="1"/>
  <c r="X31" i="1"/>
  <c r="T33" i="5" l="1"/>
  <c r="Z33" i="5"/>
  <c r="V33" i="5"/>
  <c r="X33" i="5"/>
  <c r="N34" i="5"/>
  <c r="P33" i="5"/>
  <c r="R33" i="5"/>
  <c r="P75" i="1"/>
  <c r="T74" i="1"/>
  <c r="V74" i="1"/>
  <c r="X74" i="1"/>
  <c r="Z74" i="1"/>
  <c r="AB74" i="1"/>
  <c r="R74" i="1"/>
  <c r="R68" i="2"/>
  <c r="T68" i="2"/>
  <c r="P68" i="2"/>
  <c r="T28" i="2"/>
  <c r="P28" i="2"/>
  <c r="R28" i="2"/>
  <c r="X32" i="1"/>
  <c r="V32" i="1"/>
  <c r="T32" i="1"/>
  <c r="R32" i="1"/>
  <c r="AB32" i="1"/>
  <c r="Z32" i="1"/>
  <c r="X34" i="5" l="1"/>
  <c r="T34" i="5"/>
  <c r="Z34" i="5"/>
  <c r="V34" i="5"/>
  <c r="P34" i="5"/>
  <c r="R34" i="5"/>
  <c r="N35" i="5"/>
  <c r="P76" i="1"/>
  <c r="X75" i="1"/>
  <c r="Z75" i="1"/>
  <c r="AB75" i="1"/>
  <c r="R75" i="1"/>
  <c r="T75" i="1"/>
  <c r="V75" i="1"/>
  <c r="P69" i="2"/>
  <c r="T69" i="2"/>
  <c r="R69" i="2"/>
  <c r="P29" i="2"/>
  <c r="R29" i="2"/>
  <c r="T29" i="2"/>
  <c r="Z33" i="1"/>
  <c r="X33" i="1"/>
  <c r="V33" i="1"/>
  <c r="T33" i="1"/>
  <c r="R33" i="1"/>
  <c r="AB33" i="1"/>
  <c r="X35" i="5" l="1"/>
  <c r="T35" i="5"/>
  <c r="Z35" i="5"/>
  <c r="V35" i="5"/>
  <c r="N36" i="5"/>
  <c r="P35" i="5"/>
  <c r="R35" i="5"/>
  <c r="P77" i="1"/>
  <c r="AB76" i="1"/>
  <c r="R76" i="1"/>
  <c r="T76" i="1"/>
  <c r="V76" i="1"/>
  <c r="X76" i="1"/>
  <c r="Z76" i="1"/>
  <c r="P70" i="2"/>
  <c r="R70" i="2"/>
  <c r="T70" i="2"/>
  <c r="T30" i="2"/>
  <c r="P30" i="2"/>
  <c r="R30" i="2"/>
  <c r="AB34" i="1"/>
  <c r="Z34" i="1"/>
  <c r="X34" i="1"/>
  <c r="V34" i="1"/>
  <c r="R34" i="1"/>
  <c r="T34" i="1"/>
  <c r="X36" i="5" l="1"/>
  <c r="T36" i="5"/>
  <c r="Z36" i="5"/>
  <c r="V36" i="5"/>
  <c r="P36" i="5"/>
  <c r="R36" i="5"/>
  <c r="N37" i="5"/>
  <c r="P78" i="1"/>
  <c r="R77" i="1"/>
  <c r="T77" i="1"/>
  <c r="V77" i="1"/>
  <c r="X77" i="1"/>
  <c r="Z77" i="1"/>
  <c r="AB77" i="1"/>
  <c r="P71" i="2"/>
  <c r="R71" i="2"/>
  <c r="T71" i="2"/>
  <c r="R31" i="2"/>
  <c r="T31" i="2"/>
  <c r="P31" i="2"/>
  <c r="AB35" i="1"/>
  <c r="Z35" i="1"/>
  <c r="T35" i="1"/>
  <c r="X35" i="1"/>
  <c r="V35" i="1"/>
  <c r="R35" i="1"/>
  <c r="V37" i="5" l="1"/>
  <c r="X37" i="5"/>
  <c r="Z37" i="5"/>
  <c r="T37" i="5"/>
  <c r="N38" i="5"/>
  <c r="P37" i="5"/>
  <c r="R37" i="5"/>
  <c r="P79" i="1"/>
  <c r="T78" i="1"/>
  <c r="V78" i="1"/>
  <c r="X78" i="1"/>
  <c r="Z78" i="1"/>
  <c r="AB78" i="1"/>
  <c r="R78" i="1"/>
  <c r="P72" i="2"/>
  <c r="R72" i="2"/>
  <c r="T72" i="2"/>
  <c r="P32" i="2"/>
  <c r="R32" i="2"/>
  <c r="T32" i="2"/>
  <c r="R36" i="1"/>
  <c r="AB36" i="1"/>
  <c r="T36" i="1"/>
  <c r="Z36" i="1"/>
  <c r="X36" i="1"/>
  <c r="V36" i="1"/>
  <c r="V38" i="5" l="1"/>
  <c r="X38" i="5"/>
  <c r="T38" i="5"/>
  <c r="Z38" i="5"/>
  <c r="P38" i="5"/>
  <c r="R38" i="5"/>
  <c r="N39" i="5"/>
  <c r="P80" i="1"/>
  <c r="X79" i="1"/>
  <c r="Z79" i="1"/>
  <c r="AB79" i="1"/>
  <c r="R79" i="1"/>
  <c r="T79" i="1"/>
  <c r="V79" i="1"/>
  <c r="T73" i="2"/>
  <c r="P73" i="2"/>
  <c r="R73" i="2"/>
  <c r="R33" i="2"/>
  <c r="P33" i="2"/>
  <c r="T33" i="2"/>
  <c r="R37" i="1"/>
  <c r="AB37" i="1"/>
  <c r="Z37" i="1"/>
  <c r="X37" i="1"/>
  <c r="V37" i="1"/>
  <c r="T37" i="1"/>
  <c r="Z39" i="5" l="1"/>
  <c r="X39" i="5"/>
  <c r="V39" i="5"/>
  <c r="T39" i="5"/>
  <c r="N40" i="5"/>
  <c r="P39" i="5"/>
  <c r="R39" i="5"/>
  <c r="P81" i="1"/>
  <c r="AB80" i="1"/>
  <c r="R80" i="1"/>
  <c r="T80" i="1"/>
  <c r="V80" i="1"/>
  <c r="X80" i="1"/>
  <c r="Z80" i="1"/>
  <c r="R74" i="2"/>
  <c r="T74" i="2"/>
  <c r="P74" i="2"/>
  <c r="P34" i="2"/>
  <c r="R34" i="2"/>
  <c r="T34" i="2"/>
  <c r="T38" i="1"/>
  <c r="R38" i="1"/>
  <c r="AB38" i="1"/>
  <c r="Z38" i="1"/>
  <c r="X38" i="1"/>
  <c r="V38" i="1"/>
  <c r="T40" i="5" l="1"/>
  <c r="Z40" i="5"/>
  <c r="V40" i="5"/>
  <c r="X40" i="5"/>
  <c r="P40" i="5"/>
  <c r="R40" i="5"/>
  <c r="N41" i="5"/>
  <c r="P82" i="1"/>
  <c r="R81" i="1"/>
  <c r="T81" i="1"/>
  <c r="V81" i="1"/>
  <c r="X81" i="1"/>
  <c r="Z81" i="1"/>
  <c r="AB81" i="1"/>
  <c r="P75" i="2"/>
  <c r="R75" i="2"/>
  <c r="T75" i="2"/>
  <c r="P35" i="2"/>
  <c r="R35" i="2"/>
  <c r="T35" i="2"/>
  <c r="V39" i="1"/>
  <c r="T39" i="1"/>
  <c r="R39" i="1"/>
  <c r="AB39" i="1"/>
  <c r="Z39" i="1"/>
  <c r="X39" i="1"/>
  <c r="T41" i="5" l="1"/>
  <c r="V41" i="5"/>
  <c r="Z41" i="5"/>
  <c r="X41" i="5"/>
  <c r="N42" i="5"/>
  <c r="P41" i="5"/>
  <c r="R41" i="5"/>
  <c r="P83" i="1"/>
  <c r="T82" i="1"/>
  <c r="V82" i="1"/>
  <c r="X82" i="1"/>
  <c r="Z82" i="1"/>
  <c r="AB82" i="1"/>
  <c r="R82" i="1"/>
  <c r="R76" i="2"/>
  <c r="P76" i="2"/>
  <c r="T76" i="2"/>
  <c r="T36" i="2"/>
  <c r="R36" i="2"/>
  <c r="P36" i="2"/>
  <c r="X40" i="1"/>
  <c r="V40" i="1"/>
  <c r="T40" i="1"/>
  <c r="R40" i="1"/>
  <c r="AB40" i="1"/>
  <c r="Z40" i="1"/>
  <c r="X42" i="5" l="1"/>
  <c r="T42" i="5"/>
  <c r="Z42" i="5"/>
  <c r="V42" i="5"/>
  <c r="P42" i="5"/>
  <c r="R42" i="5"/>
  <c r="N43" i="5"/>
  <c r="P84" i="1"/>
  <c r="X83" i="1"/>
  <c r="Z83" i="1"/>
  <c r="AB83" i="1"/>
  <c r="R83" i="1"/>
  <c r="T83" i="1"/>
  <c r="V83" i="1"/>
  <c r="P77" i="2"/>
  <c r="R77" i="2"/>
  <c r="T77" i="2"/>
  <c r="P37" i="2"/>
  <c r="R37" i="2"/>
  <c r="T37" i="2"/>
  <c r="Z41" i="1"/>
  <c r="X41" i="1"/>
  <c r="T41" i="1"/>
  <c r="V41" i="1"/>
  <c r="R41" i="1"/>
  <c r="AB41" i="1"/>
  <c r="X43" i="5" l="1"/>
  <c r="T43" i="5"/>
  <c r="Z43" i="5"/>
  <c r="V43" i="5"/>
  <c r="N44" i="5"/>
  <c r="P43" i="5"/>
  <c r="R43" i="5"/>
  <c r="P85" i="1"/>
  <c r="AB84" i="1"/>
  <c r="R84" i="1"/>
  <c r="T84" i="1"/>
  <c r="V84" i="1"/>
  <c r="X84" i="1"/>
  <c r="Z84" i="1"/>
  <c r="P78" i="2"/>
  <c r="R78" i="2"/>
  <c r="T78" i="2"/>
  <c r="T38" i="2"/>
  <c r="R38" i="2"/>
  <c r="P38" i="2"/>
  <c r="AB42" i="1"/>
  <c r="Z42" i="1"/>
  <c r="X42" i="1"/>
  <c r="V42" i="1"/>
  <c r="T42" i="1"/>
  <c r="R42" i="1"/>
  <c r="Z44" i="5" l="1"/>
  <c r="X44" i="5"/>
  <c r="T44" i="5"/>
  <c r="V44" i="5"/>
  <c r="P44" i="5"/>
  <c r="R44" i="5"/>
  <c r="N45" i="5"/>
  <c r="P86" i="1"/>
  <c r="R85" i="1"/>
  <c r="T85" i="1"/>
  <c r="V85" i="1"/>
  <c r="X85" i="1"/>
  <c r="Z85" i="1"/>
  <c r="AB85" i="1"/>
  <c r="P79" i="2"/>
  <c r="T79" i="2"/>
  <c r="R79" i="2"/>
  <c r="R39" i="2"/>
  <c r="T39" i="2"/>
  <c r="P39" i="2"/>
  <c r="AB43" i="1"/>
  <c r="Z43" i="1"/>
  <c r="X43" i="1"/>
  <c r="V43" i="1"/>
  <c r="T43" i="1"/>
  <c r="R43" i="1"/>
  <c r="V45" i="5" l="1"/>
  <c r="T45" i="5"/>
  <c r="X45" i="5"/>
  <c r="Z45" i="5"/>
  <c r="N46" i="5"/>
  <c r="P45" i="5"/>
  <c r="R45" i="5"/>
  <c r="P87" i="1"/>
  <c r="T86" i="1"/>
  <c r="V86" i="1"/>
  <c r="X86" i="1"/>
  <c r="Z86" i="1"/>
  <c r="AB86" i="1"/>
  <c r="R86" i="1"/>
  <c r="R80" i="2"/>
  <c r="T80" i="2"/>
  <c r="P80" i="2"/>
  <c r="P40" i="2"/>
  <c r="R40" i="2"/>
  <c r="T40" i="2"/>
  <c r="R44" i="1"/>
  <c r="AB44" i="1"/>
  <c r="Z44" i="1"/>
  <c r="V44" i="1"/>
  <c r="X44" i="1"/>
  <c r="T44" i="1"/>
  <c r="V46" i="5" l="1"/>
  <c r="X46" i="5"/>
  <c r="T46" i="5"/>
  <c r="Z46" i="5"/>
  <c r="P46" i="5"/>
  <c r="R46" i="5"/>
  <c r="N47" i="5"/>
  <c r="P88" i="1"/>
  <c r="X87" i="1"/>
  <c r="Z87" i="1"/>
  <c r="AB87" i="1"/>
  <c r="R87" i="1"/>
  <c r="T87" i="1"/>
  <c r="V87" i="1"/>
  <c r="T81" i="2"/>
  <c r="P81" i="2"/>
  <c r="R81" i="2"/>
  <c r="R41" i="2"/>
  <c r="P41" i="2"/>
  <c r="T41" i="2"/>
  <c r="R45" i="1"/>
  <c r="AB45" i="1"/>
  <c r="Z45" i="1"/>
  <c r="X45" i="1"/>
  <c r="V45" i="1"/>
  <c r="T45" i="1"/>
  <c r="Z47" i="5" l="1"/>
  <c r="V47" i="5"/>
  <c r="T47" i="5"/>
  <c r="X47" i="5"/>
  <c r="N48" i="5"/>
  <c r="P47" i="5"/>
  <c r="R47" i="5"/>
  <c r="P89" i="1"/>
  <c r="AB88" i="1"/>
  <c r="R88" i="1"/>
  <c r="T88" i="1"/>
  <c r="V88" i="1"/>
  <c r="X88" i="1"/>
  <c r="Z88" i="1"/>
  <c r="R82" i="2"/>
  <c r="T82" i="2"/>
  <c r="P82" i="2"/>
  <c r="P42" i="2"/>
  <c r="R42" i="2"/>
  <c r="T42" i="2"/>
  <c r="T46" i="1"/>
  <c r="R46" i="1"/>
  <c r="AB46" i="1"/>
  <c r="Z46" i="1"/>
  <c r="X46" i="1"/>
  <c r="V46" i="1"/>
  <c r="T48" i="5" l="1"/>
  <c r="Z48" i="5"/>
  <c r="V48" i="5"/>
  <c r="X48" i="5"/>
  <c r="P48" i="5"/>
  <c r="R48" i="5"/>
  <c r="N49" i="5"/>
  <c r="P90" i="1"/>
  <c r="R89" i="1"/>
  <c r="T89" i="1"/>
  <c r="V89" i="1"/>
  <c r="X89" i="1"/>
  <c r="Z89" i="1"/>
  <c r="AB89" i="1"/>
  <c r="P83" i="2"/>
  <c r="R83" i="2"/>
  <c r="T83" i="2"/>
  <c r="P43" i="2"/>
  <c r="T43" i="2"/>
  <c r="R43" i="2"/>
  <c r="V47" i="1"/>
  <c r="R47" i="1"/>
  <c r="T47" i="1"/>
  <c r="AB47" i="1"/>
  <c r="Z47" i="1"/>
  <c r="X47" i="1"/>
  <c r="T49" i="5" l="1"/>
  <c r="Z49" i="5"/>
  <c r="V49" i="5"/>
  <c r="X49" i="5"/>
  <c r="N50" i="5"/>
  <c r="P49" i="5"/>
  <c r="R49" i="5"/>
  <c r="P91" i="1"/>
  <c r="R90" i="1"/>
  <c r="T90" i="1"/>
  <c r="V90" i="1"/>
  <c r="X90" i="1"/>
  <c r="Z90" i="1"/>
  <c r="AB90" i="1"/>
  <c r="R84" i="2"/>
  <c r="T84" i="2"/>
  <c r="P84" i="2"/>
  <c r="T44" i="2"/>
  <c r="R44" i="2"/>
  <c r="P44" i="2"/>
  <c r="X48" i="1"/>
  <c r="V48" i="1"/>
  <c r="T48" i="1"/>
  <c r="R48" i="1"/>
  <c r="AB48" i="1"/>
  <c r="Z48" i="1"/>
  <c r="X50" i="5" l="1"/>
  <c r="T50" i="5"/>
  <c r="V50" i="5"/>
  <c r="Z50" i="5"/>
  <c r="P50" i="5"/>
  <c r="R50" i="5"/>
  <c r="N51" i="5"/>
  <c r="P92" i="1"/>
  <c r="X91" i="1"/>
  <c r="Z91" i="1"/>
  <c r="AB91" i="1"/>
  <c r="R91" i="1"/>
  <c r="T91" i="1"/>
  <c r="V91" i="1"/>
  <c r="P85" i="2"/>
  <c r="T85" i="2"/>
  <c r="R85" i="2"/>
  <c r="P45" i="2"/>
  <c r="R45" i="2"/>
  <c r="T45" i="2"/>
  <c r="Z49" i="1"/>
  <c r="T49" i="1"/>
  <c r="X49" i="1"/>
  <c r="V49" i="1"/>
  <c r="R49" i="1"/>
  <c r="AB49" i="1"/>
  <c r="X51" i="5" l="1"/>
  <c r="Z51" i="5"/>
  <c r="T51" i="5"/>
  <c r="V51" i="5"/>
  <c r="N52" i="5"/>
  <c r="P51" i="5"/>
  <c r="R51" i="5"/>
  <c r="P93" i="1"/>
  <c r="AB92" i="1"/>
  <c r="R92" i="1"/>
  <c r="T92" i="1"/>
  <c r="V92" i="1"/>
  <c r="X92" i="1"/>
  <c r="Z92" i="1"/>
  <c r="P86" i="2"/>
  <c r="R86" i="2"/>
  <c r="T86" i="2"/>
  <c r="T46" i="2"/>
  <c r="P46" i="2"/>
  <c r="R46" i="2"/>
  <c r="AB50" i="1"/>
  <c r="Z50" i="1"/>
  <c r="X50" i="1"/>
  <c r="V50" i="1"/>
  <c r="T50" i="1"/>
  <c r="R50" i="1"/>
  <c r="X52" i="5" l="1"/>
  <c r="Z52" i="5"/>
  <c r="V52" i="5"/>
  <c r="T52" i="5"/>
  <c r="P52" i="5"/>
  <c r="R52" i="5"/>
  <c r="N53" i="5"/>
  <c r="P94" i="1"/>
  <c r="R93" i="1"/>
  <c r="T93" i="1"/>
  <c r="V93" i="1"/>
  <c r="X93" i="1"/>
  <c r="Z93" i="1"/>
  <c r="AB93" i="1"/>
  <c r="P87" i="2"/>
  <c r="T87" i="2"/>
  <c r="R87" i="2"/>
  <c r="R47" i="2"/>
  <c r="T47" i="2"/>
  <c r="P47" i="2"/>
  <c r="T51" i="1"/>
  <c r="AB51" i="1"/>
  <c r="Z51" i="1"/>
  <c r="X51" i="1"/>
  <c r="V51" i="1"/>
  <c r="R51" i="1"/>
  <c r="V53" i="5" l="1"/>
  <c r="X53" i="5"/>
  <c r="Z53" i="5"/>
  <c r="T53" i="5"/>
  <c r="N54" i="5"/>
  <c r="P53" i="5"/>
  <c r="R53" i="5"/>
  <c r="P95" i="1"/>
  <c r="T94" i="1"/>
  <c r="V94" i="1"/>
  <c r="X94" i="1"/>
  <c r="Z94" i="1"/>
  <c r="AB94" i="1"/>
  <c r="R94" i="1"/>
  <c r="P88" i="2"/>
  <c r="T88" i="2"/>
  <c r="R88" i="2"/>
  <c r="P48" i="2"/>
  <c r="R48" i="2"/>
  <c r="T48" i="2"/>
  <c r="R52" i="1"/>
  <c r="V52" i="1"/>
  <c r="AB52" i="1"/>
  <c r="Z52" i="1"/>
  <c r="X52" i="1"/>
  <c r="T52" i="1"/>
  <c r="V54" i="5" l="1"/>
  <c r="X54" i="5"/>
  <c r="T54" i="5"/>
  <c r="Z54" i="5"/>
  <c r="P54" i="5"/>
  <c r="R54" i="5"/>
  <c r="N55" i="5"/>
  <c r="P96" i="1"/>
  <c r="X95" i="1"/>
  <c r="Z95" i="1"/>
  <c r="AB95" i="1"/>
  <c r="R95" i="1"/>
  <c r="T95" i="1"/>
  <c r="V95" i="1"/>
  <c r="T89" i="2"/>
  <c r="P89" i="2"/>
  <c r="R89" i="2"/>
  <c r="R49" i="2"/>
  <c r="P49" i="2"/>
  <c r="T49" i="2"/>
  <c r="R53" i="1"/>
  <c r="AB53" i="1"/>
  <c r="V53" i="1"/>
  <c r="Z53" i="1"/>
  <c r="X53" i="1"/>
  <c r="T53" i="1"/>
  <c r="Z55" i="5" l="1"/>
  <c r="V55" i="5"/>
  <c r="X55" i="5"/>
  <c r="T55" i="5"/>
  <c r="N56" i="5"/>
  <c r="P55" i="5"/>
  <c r="R55" i="5"/>
  <c r="P97" i="1"/>
  <c r="AB96" i="1"/>
  <c r="R96" i="1"/>
  <c r="T96" i="1"/>
  <c r="V96" i="1"/>
  <c r="X96" i="1"/>
  <c r="Z96" i="1"/>
  <c r="P90" i="2"/>
  <c r="R90" i="2"/>
  <c r="T90" i="2"/>
  <c r="P50" i="2"/>
  <c r="R50" i="2"/>
  <c r="T50" i="2"/>
  <c r="T54" i="1"/>
  <c r="R54" i="1"/>
  <c r="AB54" i="1"/>
  <c r="Z54" i="1"/>
  <c r="X54" i="1"/>
  <c r="V54" i="1"/>
  <c r="T56" i="5" l="1"/>
  <c r="Z56" i="5"/>
  <c r="V56" i="5"/>
  <c r="X56" i="5"/>
  <c r="P56" i="5"/>
  <c r="N57" i="5"/>
  <c r="R56" i="5"/>
  <c r="P98" i="1"/>
  <c r="R97" i="1"/>
  <c r="T97" i="1"/>
  <c r="V97" i="1"/>
  <c r="X97" i="1"/>
  <c r="Z97" i="1"/>
  <c r="AB97" i="1"/>
  <c r="P91" i="2"/>
  <c r="R91" i="2"/>
  <c r="T91" i="2"/>
  <c r="P51" i="2"/>
  <c r="R51" i="2"/>
  <c r="T51" i="2"/>
  <c r="V55" i="1"/>
  <c r="T55" i="1"/>
  <c r="R55" i="1"/>
  <c r="AB55" i="1"/>
  <c r="Z55" i="1"/>
  <c r="X55" i="1"/>
  <c r="T57" i="5" l="1"/>
  <c r="Z57" i="5"/>
  <c r="V57" i="5"/>
  <c r="X57" i="5"/>
  <c r="N58" i="5"/>
  <c r="P57" i="5"/>
  <c r="R57" i="5"/>
  <c r="P99" i="1"/>
  <c r="T98" i="1"/>
  <c r="V98" i="1"/>
  <c r="X98" i="1"/>
  <c r="Z98" i="1"/>
  <c r="AB98" i="1"/>
  <c r="R98" i="1"/>
  <c r="R92" i="2"/>
  <c r="P92" i="2"/>
  <c r="T92" i="2"/>
  <c r="T52" i="2"/>
  <c r="P52" i="2"/>
  <c r="R52" i="2"/>
  <c r="X56" i="1"/>
  <c r="R56" i="1"/>
  <c r="V56" i="1"/>
  <c r="T56" i="1"/>
  <c r="AB56" i="1"/>
  <c r="Z56" i="1"/>
  <c r="X58" i="5" l="1"/>
  <c r="T58" i="5"/>
  <c r="Z58" i="5"/>
  <c r="V58" i="5"/>
  <c r="P58" i="5"/>
  <c r="R58" i="5"/>
  <c r="N59" i="5"/>
  <c r="P100" i="1"/>
  <c r="X99" i="1"/>
  <c r="Z99" i="1"/>
  <c r="AB99" i="1"/>
  <c r="V99" i="1"/>
  <c r="R99" i="1"/>
  <c r="T99" i="1"/>
  <c r="P93" i="2"/>
  <c r="R93" i="2"/>
  <c r="T93" i="2"/>
  <c r="P53" i="2"/>
  <c r="R53" i="2"/>
  <c r="T53" i="2"/>
  <c r="Z57" i="1"/>
  <c r="R57" i="1"/>
  <c r="X57" i="1"/>
  <c r="V57" i="1"/>
  <c r="T57" i="1"/>
  <c r="AB57" i="1"/>
  <c r="X59" i="5" l="1"/>
  <c r="T59" i="5"/>
  <c r="Z59" i="5"/>
  <c r="V59" i="5"/>
  <c r="N60" i="5"/>
  <c r="P59" i="5"/>
  <c r="R59" i="5"/>
  <c r="P101" i="1"/>
  <c r="AB100" i="1"/>
  <c r="R100" i="1"/>
  <c r="T100" i="1"/>
  <c r="V100" i="1"/>
  <c r="X100" i="1"/>
  <c r="Z100" i="1"/>
  <c r="P94" i="2"/>
  <c r="R94" i="2"/>
  <c r="T94" i="2"/>
  <c r="T54" i="2"/>
  <c r="R54" i="2"/>
  <c r="P54" i="2"/>
  <c r="AB58" i="1"/>
  <c r="Z58" i="1"/>
  <c r="X58" i="1"/>
  <c r="V58" i="1"/>
  <c r="T58" i="1"/>
  <c r="R58" i="1"/>
  <c r="Z60" i="5" l="1"/>
  <c r="T60" i="5"/>
  <c r="X60" i="5"/>
  <c r="V60" i="5"/>
  <c r="P60" i="5"/>
  <c r="R60" i="5"/>
  <c r="N61" i="5"/>
  <c r="P102" i="1"/>
  <c r="R101" i="1"/>
  <c r="T101" i="1"/>
  <c r="V101" i="1"/>
  <c r="X101" i="1"/>
  <c r="Z101" i="1"/>
  <c r="AB101" i="1"/>
  <c r="P95" i="2"/>
  <c r="T95" i="2"/>
  <c r="R95" i="2"/>
  <c r="R55" i="2"/>
  <c r="T55" i="2"/>
  <c r="P55" i="2"/>
  <c r="AB59" i="1"/>
  <c r="Z59" i="1"/>
  <c r="X59" i="1"/>
  <c r="T59" i="1"/>
  <c r="V59" i="1"/>
  <c r="R59" i="1"/>
  <c r="V61" i="5" l="1"/>
  <c r="T61" i="5"/>
  <c r="X61" i="5"/>
  <c r="Z61" i="5"/>
  <c r="N62" i="5"/>
  <c r="P61" i="5"/>
  <c r="R61" i="5"/>
  <c r="P103" i="1"/>
  <c r="T102" i="1"/>
  <c r="V102" i="1"/>
  <c r="Z102" i="1"/>
  <c r="X102" i="1"/>
  <c r="AB102" i="1"/>
  <c r="R102" i="1"/>
  <c r="T96" i="2"/>
  <c r="P96" i="2"/>
  <c r="R96" i="2"/>
  <c r="P56" i="2"/>
  <c r="R56" i="2"/>
  <c r="T56" i="2"/>
  <c r="R60" i="1"/>
  <c r="AB60" i="1"/>
  <c r="Z60" i="1"/>
  <c r="T60" i="1"/>
  <c r="X60" i="1"/>
  <c r="V60" i="1"/>
  <c r="V62" i="5" l="1"/>
  <c r="X62" i="5"/>
  <c r="T62" i="5"/>
  <c r="Z62" i="5"/>
  <c r="P62" i="5"/>
  <c r="R62" i="5"/>
  <c r="N63" i="5"/>
  <c r="P104" i="1"/>
  <c r="X103" i="1"/>
  <c r="Z103" i="1"/>
  <c r="AB103" i="1"/>
  <c r="R103" i="1"/>
  <c r="V103" i="1"/>
  <c r="T103" i="1"/>
  <c r="P97" i="2"/>
  <c r="R97" i="2"/>
  <c r="T97" i="2"/>
  <c r="T57" i="2"/>
  <c r="R57" i="2"/>
  <c r="P57" i="2"/>
  <c r="R61" i="1"/>
  <c r="AB61" i="1"/>
  <c r="Z61" i="1"/>
  <c r="V61" i="1"/>
  <c r="X61" i="1"/>
  <c r="T61" i="1"/>
  <c r="Z63" i="5" l="1"/>
  <c r="X63" i="5"/>
  <c r="V63" i="5"/>
  <c r="T63" i="5"/>
  <c r="N64" i="5"/>
  <c r="P63" i="5"/>
  <c r="R63" i="5"/>
  <c r="P105" i="1"/>
  <c r="AB104" i="1"/>
  <c r="R104" i="1"/>
  <c r="T104" i="1"/>
  <c r="V104" i="1"/>
  <c r="X104" i="1"/>
  <c r="Z104" i="1"/>
  <c r="R98" i="2"/>
  <c r="T98" i="2"/>
  <c r="P98" i="2"/>
  <c r="P58" i="2"/>
  <c r="R58" i="2"/>
  <c r="T58" i="2"/>
  <c r="T62" i="1"/>
  <c r="R62" i="1"/>
  <c r="AB62" i="1"/>
  <c r="Z62" i="1"/>
  <c r="X62" i="1"/>
  <c r="V62" i="1"/>
  <c r="T64" i="5" l="1"/>
  <c r="Z64" i="5"/>
  <c r="V64" i="5"/>
  <c r="X64" i="5"/>
  <c r="P64" i="5"/>
  <c r="R64" i="5"/>
  <c r="N65" i="5"/>
  <c r="P106" i="1"/>
  <c r="R105" i="1"/>
  <c r="V105" i="1"/>
  <c r="T105" i="1"/>
  <c r="X105" i="1"/>
  <c r="Z105" i="1"/>
  <c r="AB105" i="1"/>
  <c r="P99" i="2"/>
  <c r="R99" i="2"/>
  <c r="T99" i="2"/>
  <c r="P59" i="2"/>
  <c r="T59" i="2"/>
  <c r="R59" i="2"/>
  <c r="V63" i="1"/>
  <c r="T63" i="1"/>
  <c r="R63" i="1"/>
  <c r="AB63" i="1"/>
  <c r="Z63" i="1"/>
  <c r="X63" i="1"/>
  <c r="T65" i="5" l="1"/>
  <c r="V65" i="5"/>
  <c r="Z65" i="5"/>
  <c r="X65" i="5"/>
  <c r="N66" i="5"/>
  <c r="P65" i="5"/>
  <c r="R65" i="5"/>
  <c r="P107" i="1"/>
  <c r="T106" i="1"/>
  <c r="V106" i="1"/>
  <c r="X106" i="1"/>
  <c r="Z106" i="1"/>
  <c r="AB106" i="1"/>
  <c r="R106" i="1"/>
  <c r="R100" i="2"/>
  <c r="T100" i="2"/>
  <c r="P100" i="2"/>
  <c r="X64" i="1"/>
  <c r="V64" i="1"/>
  <c r="T64" i="1"/>
  <c r="R64" i="1"/>
  <c r="AB64" i="1"/>
  <c r="Z64" i="1"/>
  <c r="X66" i="5" l="1"/>
  <c r="T66" i="5"/>
  <c r="Z66" i="5"/>
  <c r="V66" i="5"/>
  <c r="P66" i="5"/>
  <c r="R66" i="5"/>
  <c r="N67" i="5"/>
  <c r="P108" i="1"/>
  <c r="X107" i="1"/>
  <c r="Z107" i="1"/>
  <c r="AB107" i="1"/>
  <c r="R107" i="1"/>
  <c r="V107" i="1"/>
  <c r="T107" i="1"/>
  <c r="P101" i="2"/>
  <c r="R101" i="2"/>
  <c r="T101" i="2"/>
  <c r="Z65" i="1"/>
  <c r="X65" i="1"/>
  <c r="V65" i="1"/>
  <c r="T65" i="1"/>
  <c r="R65" i="1"/>
  <c r="AB65" i="1"/>
  <c r="X67" i="5" l="1"/>
  <c r="T67" i="5"/>
  <c r="Z67" i="5"/>
  <c r="V67" i="5"/>
  <c r="N68" i="5"/>
  <c r="P67" i="5"/>
  <c r="R67" i="5"/>
  <c r="P109" i="1"/>
  <c r="AB108" i="1"/>
  <c r="R108" i="1"/>
  <c r="T108" i="1"/>
  <c r="V108" i="1"/>
  <c r="X108" i="1"/>
  <c r="Z108" i="1"/>
  <c r="P102" i="2"/>
  <c r="R102" i="2"/>
  <c r="T102" i="2"/>
  <c r="X68" i="5" l="1"/>
  <c r="T68" i="5"/>
  <c r="Z68" i="5"/>
  <c r="V68" i="5"/>
  <c r="N69" i="5"/>
  <c r="P68" i="5"/>
  <c r="R68" i="5"/>
  <c r="P110" i="1"/>
  <c r="V109" i="1"/>
  <c r="R109" i="1"/>
  <c r="T109" i="1"/>
  <c r="X109" i="1"/>
  <c r="Z109" i="1"/>
  <c r="AB109" i="1"/>
  <c r="P103" i="2"/>
  <c r="R103" i="2"/>
  <c r="T103" i="2"/>
  <c r="V69" i="5" l="1"/>
  <c r="X69" i="5"/>
  <c r="T69" i="5"/>
  <c r="Z69" i="5"/>
  <c r="N70" i="5"/>
  <c r="P69" i="5"/>
  <c r="R69" i="5"/>
  <c r="P111" i="1"/>
  <c r="T110" i="1"/>
  <c r="V110" i="1"/>
  <c r="X110" i="1"/>
  <c r="Z110" i="1"/>
  <c r="AB110" i="1"/>
  <c r="R110" i="1"/>
  <c r="T104" i="2"/>
  <c r="P104" i="2"/>
  <c r="R104" i="2"/>
  <c r="V70" i="5" l="1"/>
  <c r="X70" i="5"/>
  <c r="T70" i="5"/>
  <c r="Z70" i="5"/>
  <c r="P70" i="5"/>
  <c r="R70" i="5"/>
  <c r="N71" i="5"/>
  <c r="P112" i="1"/>
  <c r="V111" i="1"/>
  <c r="X111" i="1"/>
  <c r="Z111" i="1"/>
  <c r="AB111" i="1"/>
  <c r="R111" i="1"/>
  <c r="T111" i="1"/>
  <c r="P105" i="2"/>
  <c r="R105" i="2"/>
  <c r="T105" i="2"/>
  <c r="Z71" i="5" l="1"/>
  <c r="V71" i="5"/>
  <c r="X71" i="5"/>
  <c r="T71" i="5"/>
  <c r="N72" i="5"/>
  <c r="P71" i="5"/>
  <c r="R71" i="5"/>
  <c r="P113" i="1"/>
  <c r="AB112" i="1"/>
  <c r="R112" i="1"/>
  <c r="T112" i="1"/>
  <c r="V112" i="1"/>
  <c r="Z112" i="1"/>
  <c r="X112" i="1"/>
  <c r="R106" i="2"/>
  <c r="T106" i="2"/>
  <c r="P106" i="2"/>
  <c r="T72" i="5" l="1"/>
  <c r="Z72" i="5"/>
  <c r="V72" i="5"/>
  <c r="X72" i="5"/>
  <c r="P72" i="5"/>
  <c r="R72" i="5"/>
  <c r="N73" i="5"/>
  <c r="P114" i="1"/>
  <c r="R113" i="1"/>
  <c r="V113" i="1"/>
  <c r="T113" i="1"/>
  <c r="X113" i="1"/>
  <c r="Z113" i="1"/>
  <c r="AB113" i="1"/>
  <c r="P107" i="2"/>
  <c r="R107" i="2"/>
  <c r="T107" i="2"/>
  <c r="T73" i="5" l="1"/>
  <c r="Z73" i="5"/>
  <c r="V73" i="5"/>
  <c r="X73" i="5"/>
  <c r="N74" i="5"/>
  <c r="P73" i="5"/>
  <c r="R73" i="5"/>
  <c r="P115" i="1"/>
  <c r="T114" i="1"/>
  <c r="V114" i="1"/>
  <c r="Z114" i="1"/>
  <c r="X114" i="1"/>
  <c r="AB114" i="1"/>
  <c r="R114" i="1"/>
  <c r="R108" i="2"/>
  <c r="P108" i="2"/>
  <c r="T108" i="2"/>
  <c r="X74" i="5" l="1"/>
  <c r="V74" i="5"/>
  <c r="T74" i="5"/>
  <c r="Z74" i="5"/>
  <c r="P74" i="5"/>
  <c r="R74" i="5"/>
  <c r="N75" i="5"/>
  <c r="P116" i="1"/>
  <c r="X115" i="1"/>
  <c r="Z115" i="1"/>
  <c r="AB115" i="1"/>
  <c r="R115" i="1"/>
  <c r="V115" i="1"/>
  <c r="T115" i="1"/>
  <c r="P109" i="2"/>
  <c r="R109" i="2"/>
  <c r="T109" i="2"/>
  <c r="X75" i="5" l="1"/>
  <c r="T75" i="5"/>
  <c r="Z75" i="5"/>
  <c r="V75" i="5"/>
  <c r="N76" i="5"/>
  <c r="P75" i="5"/>
  <c r="R75" i="5"/>
  <c r="P117" i="1"/>
  <c r="AB116" i="1"/>
  <c r="R116" i="1"/>
  <c r="T116" i="1"/>
  <c r="V116" i="1"/>
  <c r="Z116" i="1"/>
  <c r="X116" i="1"/>
  <c r="P110" i="2"/>
  <c r="R110" i="2"/>
  <c r="T110" i="2"/>
  <c r="T76" i="5" l="1"/>
  <c r="X76" i="5"/>
  <c r="V76" i="5"/>
  <c r="Z76" i="5"/>
  <c r="P76" i="5"/>
  <c r="R76" i="5"/>
  <c r="N77" i="5"/>
  <c r="P118" i="1"/>
  <c r="R117" i="1"/>
  <c r="V117" i="1"/>
  <c r="T117" i="1"/>
  <c r="X117" i="1"/>
  <c r="Z117" i="1"/>
  <c r="AB117" i="1"/>
  <c r="T111" i="2"/>
  <c r="R111" i="2"/>
  <c r="P111" i="2"/>
  <c r="V77" i="5" l="1"/>
  <c r="X77" i="5"/>
  <c r="Z77" i="5"/>
  <c r="T77" i="5"/>
  <c r="N78" i="5"/>
  <c r="P77" i="5"/>
  <c r="R77" i="5"/>
  <c r="P119" i="1"/>
  <c r="T118" i="1"/>
  <c r="V118" i="1"/>
  <c r="X118" i="1"/>
  <c r="Z118" i="1"/>
  <c r="AB118" i="1"/>
  <c r="R118" i="1"/>
  <c r="P112" i="2"/>
  <c r="R112" i="2"/>
  <c r="T112" i="2"/>
  <c r="V78" i="5" l="1"/>
  <c r="X78" i="5"/>
  <c r="T78" i="5"/>
  <c r="Z78" i="5"/>
  <c r="P78" i="5"/>
  <c r="R78" i="5"/>
  <c r="N79" i="5"/>
  <c r="P120" i="1"/>
  <c r="X119" i="1"/>
  <c r="Z119" i="1"/>
  <c r="AB119" i="1"/>
  <c r="R119" i="1"/>
  <c r="V119" i="1"/>
  <c r="T119" i="1"/>
  <c r="T113" i="2"/>
  <c r="P113" i="2"/>
  <c r="R113" i="2"/>
  <c r="Z79" i="5" l="1"/>
  <c r="V79" i="5"/>
  <c r="T79" i="5"/>
  <c r="X79" i="5"/>
  <c r="N80" i="5"/>
  <c r="P79" i="5"/>
  <c r="R79" i="5"/>
  <c r="P121" i="1"/>
  <c r="AB120" i="1"/>
  <c r="R120" i="1"/>
  <c r="T120" i="1"/>
  <c r="V120" i="1"/>
  <c r="X120" i="1"/>
  <c r="Z120" i="1"/>
  <c r="R114" i="2"/>
  <c r="P114" i="2"/>
  <c r="T114" i="2"/>
  <c r="T80" i="5" l="1"/>
  <c r="Z80" i="5"/>
  <c r="V80" i="5"/>
  <c r="X80" i="5"/>
  <c r="P80" i="5"/>
  <c r="N81" i="5"/>
  <c r="R80" i="5"/>
  <c r="P122" i="1"/>
  <c r="R121" i="1"/>
  <c r="V121" i="1"/>
  <c r="T121" i="1"/>
  <c r="X121" i="1"/>
  <c r="Z121" i="1"/>
  <c r="AB121" i="1"/>
  <c r="P115" i="2"/>
  <c r="R115" i="2"/>
  <c r="T115" i="2"/>
  <c r="T81" i="5" l="1"/>
  <c r="Z81" i="5"/>
  <c r="V81" i="5"/>
  <c r="X81" i="5"/>
  <c r="N82" i="5"/>
  <c r="P81" i="5"/>
  <c r="R81" i="5"/>
  <c r="P123" i="1"/>
  <c r="T122" i="1"/>
  <c r="V122" i="1"/>
  <c r="X122" i="1"/>
  <c r="Z122" i="1"/>
  <c r="AB122" i="1"/>
  <c r="R122" i="1"/>
  <c r="T116" i="2"/>
  <c r="P116" i="2"/>
  <c r="R116" i="2"/>
  <c r="X82" i="5" l="1"/>
  <c r="T82" i="5"/>
  <c r="Z82" i="5"/>
  <c r="V82" i="5"/>
  <c r="P82" i="5"/>
  <c r="R82" i="5"/>
  <c r="N83" i="5"/>
  <c r="P124" i="1"/>
  <c r="V123" i="1"/>
  <c r="X123" i="1"/>
  <c r="Z123" i="1"/>
  <c r="AB123" i="1"/>
  <c r="R123" i="1"/>
  <c r="T123" i="1"/>
  <c r="P117" i="2"/>
  <c r="R117" i="2"/>
  <c r="T117" i="2"/>
  <c r="X83" i="5" l="1"/>
  <c r="T83" i="5"/>
  <c r="Z83" i="5"/>
  <c r="V83" i="5"/>
  <c r="N84" i="5"/>
  <c r="P83" i="5"/>
  <c r="R83" i="5"/>
  <c r="P125" i="1"/>
  <c r="AB124" i="1"/>
  <c r="R124" i="1"/>
  <c r="T124" i="1"/>
  <c r="V124" i="1"/>
  <c r="Z124" i="1"/>
  <c r="X124" i="1"/>
  <c r="P118" i="2"/>
  <c r="R118" i="2"/>
  <c r="T118" i="2"/>
  <c r="Z84" i="5" l="1"/>
  <c r="X84" i="5"/>
  <c r="V84" i="5"/>
  <c r="T84" i="5"/>
  <c r="P84" i="5"/>
  <c r="R84" i="5"/>
  <c r="N85" i="5"/>
  <c r="R125" i="1"/>
  <c r="T125" i="1"/>
  <c r="V125" i="1"/>
  <c r="X125" i="1"/>
  <c r="Z125" i="1"/>
  <c r="AB125" i="1"/>
  <c r="R119" i="2"/>
  <c r="T119" i="2"/>
  <c r="P119" i="2"/>
  <c r="V85" i="5" l="1"/>
  <c r="T85" i="5"/>
  <c r="X85" i="5"/>
  <c r="Z85" i="5"/>
  <c r="N86" i="5"/>
  <c r="P85" i="5"/>
  <c r="R85" i="5"/>
  <c r="V86" i="5" l="1"/>
  <c r="X86" i="5"/>
  <c r="T86" i="5"/>
  <c r="Z86" i="5"/>
  <c r="P86" i="5"/>
  <c r="R86" i="5"/>
  <c r="N87" i="5"/>
  <c r="Z87" i="5" l="1"/>
  <c r="X87" i="5"/>
  <c r="V87" i="5"/>
  <c r="T87" i="5"/>
  <c r="N88" i="5"/>
  <c r="P87" i="5"/>
  <c r="R87" i="5"/>
  <c r="T88" i="5" l="1"/>
  <c r="Z88" i="5"/>
  <c r="V88" i="5"/>
  <c r="X88" i="5"/>
  <c r="N89" i="5"/>
  <c r="P88" i="5"/>
  <c r="R88" i="5"/>
  <c r="V89" i="5" l="1"/>
  <c r="T89" i="5"/>
  <c r="Z89" i="5"/>
  <c r="X89" i="5"/>
  <c r="N90" i="5"/>
  <c r="P89" i="5"/>
  <c r="R89" i="5"/>
  <c r="X90" i="5" l="1"/>
  <c r="V90" i="5"/>
  <c r="T90" i="5"/>
  <c r="Z90" i="5"/>
  <c r="P90" i="5"/>
  <c r="R90" i="5"/>
  <c r="N91" i="5"/>
  <c r="X91" i="5" l="1"/>
  <c r="T91" i="5"/>
  <c r="Z91" i="5"/>
  <c r="V91" i="5"/>
  <c r="N92" i="5"/>
  <c r="P91" i="5"/>
  <c r="R91" i="5"/>
  <c r="X92" i="5" l="1"/>
  <c r="T92" i="5"/>
  <c r="Z92" i="5"/>
  <c r="V92" i="5"/>
  <c r="P92" i="5"/>
  <c r="R92" i="5"/>
  <c r="N93" i="5"/>
  <c r="V93" i="5" l="1"/>
  <c r="X93" i="5"/>
  <c r="T93" i="5"/>
  <c r="Z93" i="5"/>
  <c r="N94" i="5"/>
  <c r="P93" i="5"/>
  <c r="R93" i="5"/>
  <c r="X94" i="5" l="1"/>
  <c r="V94" i="5"/>
  <c r="T94" i="5"/>
  <c r="Z94" i="5"/>
  <c r="P94" i="5"/>
  <c r="N95" i="5"/>
  <c r="R94" i="5"/>
  <c r="Z95" i="5" l="1"/>
  <c r="V95" i="5"/>
  <c r="T95" i="5"/>
  <c r="X95" i="5"/>
  <c r="N96" i="5"/>
  <c r="P95" i="5"/>
  <c r="R95" i="5"/>
  <c r="T96" i="5" l="1"/>
  <c r="Z96" i="5"/>
  <c r="V96" i="5"/>
  <c r="X96" i="5"/>
  <c r="P96" i="5"/>
  <c r="R96" i="5"/>
  <c r="N97" i="5"/>
  <c r="T97" i="5" l="1"/>
  <c r="V97" i="5"/>
  <c r="Z97" i="5"/>
  <c r="X97" i="5"/>
  <c r="N98" i="5"/>
  <c r="P97" i="5"/>
  <c r="R97" i="5"/>
  <c r="X98" i="5" l="1"/>
  <c r="T98" i="5"/>
  <c r="Z98" i="5"/>
  <c r="V98" i="5"/>
  <c r="P98" i="5"/>
  <c r="R98" i="5"/>
  <c r="N99" i="5"/>
  <c r="X99" i="5" l="1"/>
  <c r="T99" i="5"/>
  <c r="Z99" i="5"/>
  <c r="V99" i="5"/>
  <c r="N100" i="5"/>
  <c r="P99" i="5"/>
  <c r="R99" i="5"/>
  <c r="X100" i="5" l="1"/>
  <c r="Z100" i="5"/>
  <c r="V100" i="5"/>
  <c r="T100" i="5"/>
  <c r="P100" i="5"/>
  <c r="R100" i="5"/>
  <c r="N101" i="5"/>
  <c r="V101" i="5" l="1"/>
  <c r="T101" i="5"/>
  <c r="X101" i="5"/>
  <c r="Z101" i="5"/>
  <c r="N102" i="5"/>
  <c r="P101" i="5"/>
  <c r="R101" i="5"/>
  <c r="V102" i="5" l="1"/>
  <c r="X102" i="5"/>
  <c r="T102" i="5"/>
  <c r="Z102" i="5"/>
  <c r="N103" i="5"/>
  <c r="P102" i="5"/>
  <c r="R102" i="5"/>
  <c r="Z103" i="5" l="1"/>
  <c r="V103" i="5"/>
  <c r="X103" i="5"/>
  <c r="T103" i="5"/>
  <c r="N104" i="5"/>
  <c r="P103" i="5"/>
  <c r="R103" i="5"/>
  <c r="T104" i="5" l="1"/>
  <c r="Z104" i="5"/>
  <c r="V104" i="5"/>
  <c r="X104" i="5"/>
  <c r="P104" i="5"/>
  <c r="R104" i="5"/>
  <c r="N105" i="5"/>
  <c r="T105" i="5" l="1"/>
  <c r="Z105" i="5"/>
  <c r="V105" i="5"/>
  <c r="X105" i="5"/>
  <c r="N106" i="5"/>
  <c r="P105" i="5"/>
  <c r="R105" i="5"/>
  <c r="X106" i="5" l="1"/>
  <c r="T106" i="5"/>
  <c r="Z106" i="5"/>
  <c r="V106" i="5"/>
  <c r="P106" i="5"/>
  <c r="R106" i="5"/>
  <c r="N107" i="5"/>
  <c r="X107" i="5" l="1"/>
  <c r="T107" i="5"/>
  <c r="Z107" i="5"/>
  <c r="V107" i="5"/>
  <c r="N108" i="5"/>
  <c r="P107" i="5"/>
  <c r="R107" i="5"/>
  <c r="Z108" i="5" l="1"/>
  <c r="X108" i="5"/>
  <c r="T108" i="5"/>
  <c r="V108" i="5"/>
  <c r="P108" i="5"/>
  <c r="R108" i="5"/>
  <c r="N109" i="5"/>
  <c r="V109" i="5" l="1"/>
  <c r="T109" i="5"/>
  <c r="X109" i="5"/>
  <c r="Z109" i="5"/>
  <c r="N110" i="5"/>
  <c r="P109" i="5"/>
  <c r="R109" i="5"/>
  <c r="V110" i="5" l="1"/>
  <c r="T110" i="5"/>
  <c r="Z110" i="5"/>
  <c r="X110" i="5"/>
  <c r="P110" i="5"/>
  <c r="N111" i="5"/>
  <c r="R110" i="5"/>
  <c r="Z111" i="5" l="1"/>
  <c r="X111" i="5"/>
  <c r="V111" i="5"/>
  <c r="T111" i="5"/>
  <c r="N112" i="5"/>
  <c r="P111" i="5"/>
  <c r="R111" i="5"/>
  <c r="T112" i="5" l="1"/>
  <c r="Z112" i="5"/>
  <c r="V112" i="5"/>
  <c r="X112" i="5"/>
  <c r="P112" i="5"/>
  <c r="R112" i="5"/>
  <c r="N113" i="5"/>
  <c r="T113" i="5" l="1"/>
  <c r="Z113" i="5"/>
  <c r="V113" i="5"/>
  <c r="X113" i="5"/>
  <c r="N114" i="5"/>
  <c r="P113" i="5"/>
  <c r="R113" i="5"/>
  <c r="X114" i="5" l="1"/>
  <c r="T114" i="5"/>
  <c r="V114" i="5"/>
  <c r="Z114" i="5"/>
  <c r="P114" i="5"/>
  <c r="R114" i="5"/>
  <c r="N115" i="5"/>
  <c r="X115" i="5" l="1"/>
  <c r="Z115" i="5"/>
  <c r="T115" i="5"/>
  <c r="V115" i="5"/>
  <c r="N116" i="5"/>
  <c r="P115" i="5"/>
  <c r="R115" i="5"/>
  <c r="Z116" i="5" l="1"/>
  <c r="T116" i="5"/>
  <c r="X116" i="5"/>
  <c r="V116" i="5"/>
  <c r="N117" i="5"/>
  <c r="P116" i="5"/>
  <c r="R116" i="5"/>
  <c r="V117" i="5" l="1"/>
  <c r="X117" i="5"/>
  <c r="Z117" i="5"/>
  <c r="T117" i="5"/>
  <c r="N118" i="5"/>
  <c r="P117" i="5"/>
  <c r="R117" i="5"/>
  <c r="V118" i="5" l="1"/>
  <c r="X118" i="5"/>
  <c r="T118" i="5"/>
  <c r="Z118" i="5"/>
  <c r="P118" i="5"/>
  <c r="R118" i="5"/>
  <c r="N119" i="5"/>
  <c r="Z119" i="5" l="1"/>
  <c r="X119" i="5"/>
  <c r="V119" i="5"/>
  <c r="T119" i="5"/>
  <c r="N120" i="5"/>
  <c r="P119" i="5"/>
  <c r="R119" i="5"/>
  <c r="T120" i="5" l="1"/>
  <c r="Z120" i="5"/>
  <c r="V120" i="5"/>
  <c r="X120" i="5"/>
  <c r="P120" i="5"/>
  <c r="R120" i="5"/>
  <c r="N121" i="5"/>
  <c r="T121" i="5" l="1"/>
  <c r="Z121" i="5"/>
  <c r="X121" i="5"/>
  <c r="V121" i="5"/>
  <c r="N122" i="5"/>
  <c r="P121" i="5"/>
  <c r="R121" i="5"/>
  <c r="X122" i="5" l="1"/>
  <c r="T122" i="5"/>
  <c r="Z122" i="5"/>
  <c r="V122" i="5"/>
  <c r="P122" i="5"/>
  <c r="R122" i="5"/>
</calcChain>
</file>

<file path=xl/sharedStrings.xml><?xml version="1.0" encoding="utf-8"?>
<sst xmlns="http://schemas.openxmlformats.org/spreadsheetml/2006/main" count="100" uniqueCount="69">
  <si>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</si>
  <si>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</si>
  <si>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</si>
  <si>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</si>
  <si>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</si>
  <si>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</si>
  <si>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</si>
  <si>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</si>
  <si>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</si>
  <si>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Fonctions mathématiques</t>
  </si>
  <si>
    <t>Linéaire</t>
  </si>
  <si>
    <t>Polynomiale de degré 2</t>
  </si>
  <si>
    <t>Polynomiale de degré 3</t>
  </si>
  <si>
    <t>Exponentielle</t>
  </si>
  <si>
    <t>Logarithmique</t>
  </si>
  <si>
    <t>Absolue</t>
  </si>
  <si>
    <t>a</t>
  </si>
  <si>
    <t>b</t>
  </si>
  <si>
    <t>c</t>
  </si>
  <si>
    <t>d</t>
  </si>
  <si>
    <t>e</t>
  </si>
  <si>
    <t>x</t>
  </si>
  <si>
    <t>Fonctions</t>
  </si>
  <si>
    <t>Paramètres</t>
  </si>
  <si>
    <t>Valeur de départ</t>
  </si>
  <si>
    <t>Incrément</t>
  </si>
  <si>
    <t>Définition de l'abscisse</t>
  </si>
  <si>
    <t>Cosinus</t>
  </si>
  <si>
    <t>Sinus</t>
  </si>
  <si>
    <t>Tangente</t>
  </si>
  <si>
    <t>Fonctions trigonométriques</t>
  </si>
  <si>
    <t>Mise en forme complète des graphiques</t>
  </si>
  <si>
    <t>Fonctions mathématiques (ABS, LN, PI, COS, SIN, TAN et SIERREUR)</t>
  </si>
  <si>
    <r>
      <t xml:space="preserve">Références relatives et </t>
    </r>
    <r>
      <rPr>
        <b/>
        <sz val="8"/>
        <color theme="4" tint="-0.499984740745262"/>
        <rFont val="Calibri"/>
        <family val="2"/>
        <scheme val="minor"/>
      </rPr>
      <t>absolues</t>
    </r>
  </si>
  <si>
    <r>
      <t xml:space="preserve">Opérateurs de base (addition, multiplication, </t>
    </r>
    <r>
      <rPr>
        <b/>
        <sz val="8"/>
        <color theme="4" tint="-0.499984740745262"/>
        <rFont val="Calibri"/>
        <family val="2"/>
        <scheme val="minor"/>
      </rPr>
      <t>exponentiel</t>
    </r>
    <r>
      <rPr>
        <sz val="8"/>
        <color theme="1"/>
        <rFont val="Calibri"/>
        <family val="2"/>
        <scheme val="minor"/>
      </rPr>
      <t xml:space="preserve"> et parenthésage)</t>
    </r>
  </si>
  <si>
    <t>f</t>
  </si>
  <si>
    <t>Valeur finale</t>
  </si>
  <si>
    <t>Masquage de colonnes/lignes</t>
  </si>
  <si>
    <t>Usage de données masquées</t>
  </si>
  <si>
    <t>Outil</t>
  </si>
  <si>
    <t>Somme automatique</t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</si>
  <si>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 </t>
    </r>
    <r>
      <rPr>
        <b/>
        <sz val="8"/>
        <color theme="1" tint="0.499984740745262"/>
        <rFont val="Calibri"/>
        <family val="2"/>
        <scheme val="minor"/>
      </rPr>
      <t>|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</si>
  <si>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</si>
  <si>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</si>
  <si>
    <r>
      <rPr>
        <i/>
        <sz val="8"/>
        <color theme="1" tint="0.499984740745262"/>
        <rFont val="Times New Roman"/>
        <family val="1"/>
      </rPr>
      <t xml:space="preserve">y </t>
    </r>
    <r>
      <rPr>
        <sz val="8"/>
        <color theme="1" tint="0.499984740745262"/>
        <rFont val="Calibri"/>
        <family val="2"/>
        <scheme val="minor"/>
      </rPr>
      <t xml:space="preserve">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3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>2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d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</si>
  <si>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b</t>
    </r>
    <r>
      <rPr>
        <b/>
        <vertAlign val="superscript"/>
        <sz val="8"/>
        <color theme="1" tint="0.499984740745262"/>
        <rFont val="Calibri"/>
        <family val="2"/>
        <scheme val="minor"/>
      </rPr>
      <t>c</t>
    </r>
    <r>
      <rPr>
        <vertAlign val="superscript"/>
        <sz val="8"/>
        <color theme="1" tint="0.499984740745262"/>
        <rFont val="Calibri"/>
        <family val="2"/>
        <scheme val="minor"/>
      </rPr>
      <t xml:space="preserve"> · </t>
    </r>
    <r>
      <rPr>
        <i/>
        <vertAlign val="superscript"/>
        <sz val="8"/>
        <color theme="1" tint="0.499984740745262"/>
        <rFont val="Times New Roman"/>
        <family val="1"/>
      </rPr>
      <t>x</t>
    </r>
    <r>
      <rPr>
        <vertAlign val="superscript"/>
        <sz val="8"/>
        <color theme="1" tint="0.499984740745262"/>
        <rFont val="Calibri"/>
        <family val="2"/>
        <scheme val="minor"/>
      </rPr>
      <t xml:space="preserve"> + </t>
    </r>
    <r>
      <rPr>
        <b/>
        <vertAlign val="superscript"/>
        <sz val="8"/>
        <color theme="1" tint="0.499984740745262"/>
        <rFont val="Calibri"/>
        <family val="2"/>
        <scheme val="minor"/>
      </rPr>
      <t>d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e</t>
    </r>
  </si>
  <si>
    <r>
      <rPr>
        <i/>
        <sz val="8"/>
        <color theme="1" tint="0.499984740745262"/>
        <rFont val="Times New Roman"/>
        <family val="1"/>
      </rPr>
      <t>y</t>
    </r>
    <r>
      <rPr>
        <sz val="8"/>
        <color theme="1" tint="0.499984740745262"/>
        <rFont val="Calibri"/>
        <family val="2"/>
        <scheme val="minor"/>
      </rPr>
      <t xml:space="preserve">  =  </t>
    </r>
    <r>
      <rPr>
        <b/>
        <sz val="8"/>
        <color theme="1" tint="0.499984740745262"/>
        <rFont val="Calibri"/>
        <family val="2"/>
        <scheme val="minor"/>
      </rPr>
      <t>a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b/>
        <sz val="8"/>
        <color theme="1" tint="0.499984740745262"/>
        <rFont val="Calibri"/>
        <family val="2"/>
        <scheme val="minor"/>
      </rPr>
      <t>ln</t>
    </r>
    <r>
      <rPr>
        <sz val="8"/>
        <color theme="1" tint="0.499984740745262"/>
        <rFont val="Calibri"/>
        <family val="2"/>
        <scheme val="minor"/>
      </rPr>
      <t xml:space="preserve">( </t>
    </r>
    <r>
      <rPr>
        <b/>
        <sz val="8"/>
        <color theme="1" tint="0.499984740745262"/>
        <rFont val="Calibri"/>
        <family val="2"/>
        <scheme val="minor"/>
      </rPr>
      <t>b</t>
    </r>
    <r>
      <rPr>
        <sz val="8"/>
        <color theme="1" tint="0.499984740745262"/>
        <rFont val="Calibri"/>
        <family val="2"/>
        <scheme val="minor"/>
      </rPr>
      <t xml:space="preserve"> · </t>
    </r>
    <r>
      <rPr>
        <i/>
        <sz val="8"/>
        <color theme="1" tint="0.499984740745262"/>
        <rFont val="Times New Roman"/>
        <family val="1"/>
      </rPr>
      <t>x</t>
    </r>
    <r>
      <rPr>
        <sz val="8"/>
        <color theme="1" tint="0.499984740745262"/>
        <rFont val="Calibri"/>
        <family val="2"/>
        <scheme val="minor"/>
      </rPr>
      <t xml:space="preserve"> + </t>
    </r>
    <r>
      <rPr>
        <b/>
        <sz val="8"/>
        <color theme="1" tint="0.499984740745262"/>
        <rFont val="Calibri"/>
        <family val="2"/>
        <scheme val="minor"/>
      </rPr>
      <t>c</t>
    </r>
    <r>
      <rPr>
        <sz val="8"/>
        <color theme="1" tint="0.499984740745262"/>
        <rFont val="Calibri"/>
        <family val="2"/>
        <scheme val="minor"/>
      </rPr>
      <t xml:space="preserve"> ) + </t>
    </r>
    <r>
      <rPr>
        <b/>
        <sz val="8"/>
        <color theme="1" tint="0.499984740745262"/>
        <rFont val="Calibri"/>
        <family val="2"/>
        <scheme val="minor"/>
      </rPr>
      <t>d</t>
    </r>
  </si>
  <si>
    <t xml:space="preserve"> </t>
  </si>
  <si>
    <t>Pol. deg. 2</t>
  </si>
  <si>
    <t>Pol. deg. 3</t>
  </si>
  <si>
    <t>Exp.</t>
  </si>
  <si>
    <t>Log.</t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</si>
  <si>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cos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</si>
  <si>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r>
      <rPr>
        <i/>
        <sz val="8"/>
        <color theme="1" tint="0.34998626667073579"/>
        <rFont val="Times New Roman"/>
        <family val="1"/>
      </rPr>
      <t>y</t>
    </r>
    <r>
      <rPr>
        <sz val="8"/>
        <color theme="1" tint="0.34998626667073579"/>
        <rFont val="Calibri"/>
        <family val="2"/>
        <scheme val="minor"/>
      </rPr>
      <t xml:space="preserve">  =  </t>
    </r>
    <r>
      <rPr>
        <b/>
        <sz val="8"/>
        <color theme="1" tint="0.34998626667073579"/>
        <rFont val="Calibri"/>
        <family val="2"/>
        <scheme val="minor"/>
      </rPr>
      <t>a</t>
    </r>
    <r>
      <rPr>
        <sz val="8"/>
        <color theme="1" tint="0.34998626667073579"/>
        <rFont val="Calibri"/>
        <family val="2"/>
        <scheme val="minor"/>
      </rPr>
      <t xml:space="preserve"> ·</t>
    </r>
    <r>
      <rPr>
        <b/>
        <sz val="8"/>
        <color theme="1" tint="0.34998626667073579"/>
        <rFont val="Calibri"/>
        <family val="2"/>
        <scheme val="minor"/>
      </rPr>
      <t xml:space="preserve"> tan</t>
    </r>
    <r>
      <rPr>
        <sz val="8"/>
        <color theme="1" tint="0.34998626667073579"/>
        <rFont val="Calibri"/>
        <family val="2"/>
        <scheme val="minor"/>
      </rPr>
      <t xml:space="preserve">( </t>
    </r>
    <r>
      <rPr>
        <b/>
        <sz val="8"/>
        <color theme="1" tint="0.34998626667073579"/>
        <rFont val="Calibri"/>
        <family val="2"/>
        <scheme val="minor"/>
      </rPr>
      <t>b</t>
    </r>
    <r>
      <rPr>
        <sz val="8"/>
        <color theme="1" tint="0.34998626667073579"/>
        <rFont val="Calibri"/>
        <family val="2"/>
        <scheme val="minor"/>
      </rPr>
      <t xml:space="preserve"> · </t>
    </r>
    <r>
      <rPr>
        <i/>
        <sz val="8"/>
        <color theme="1" tint="0.34998626667073579"/>
        <rFont val="Times New Roman"/>
        <family val="1"/>
      </rPr>
      <t>x</t>
    </r>
    <r>
      <rPr>
        <sz val="8"/>
        <color theme="1" tint="0.34998626667073579"/>
        <rFont val="Calibri"/>
        <family val="2"/>
        <scheme val="minor"/>
      </rPr>
      <t xml:space="preserve"> + </t>
    </r>
    <r>
      <rPr>
        <b/>
        <sz val="8"/>
        <color theme="1" tint="0.34998626667073579"/>
        <rFont val="Calibri"/>
        <family val="2"/>
        <scheme val="minor"/>
      </rPr>
      <t>c</t>
    </r>
    <r>
      <rPr>
        <sz val="8"/>
        <color theme="1" tint="0.34998626667073579"/>
        <rFont val="Calibri"/>
        <family val="2"/>
        <scheme val="minor"/>
      </rPr>
      <t xml:space="preserve"> )</t>
    </r>
    <r>
      <rPr>
        <b/>
        <sz val="8"/>
        <color theme="1" tint="0.34998626667073579"/>
        <rFont val="Calibri"/>
        <family val="2"/>
        <scheme val="minor"/>
      </rPr>
      <t xml:space="preserve"> </t>
    </r>
    <r>
      <rPr>
        <sz val="8"/>
        <color theme="1" tint="0.34998626667073579"/>
        <rFont val="Calibri"/>
        <family val="2"/>
        <scheme val="minor"/>
      </rPr>
      <t xml:space="preserve">+ </t>
    </r>
    <r>
      <rPr>
        <b/>
        <sz val="8"/>
        <color theme="1" tint="0.34998626667073579"/>
        <rFont val="Calibri"/>
        <family val="2"/>
        <scheme val="minor"/>
      </rPr>
      <t>d</t>
    </r>
  </si>
  <si>
    <t>Pol. Deg. 3</t>
  </si>
  <si>
    <t>Pol.deg. 2</t>
  </si>
  <si>
    <t>Incérment</t>
  </si>
  <si>
    <t xml:space="preserve">         Définition de l'abscisse</t>
  </si>
  <si>
    <t xml:space="preserve">         Logarithmique</t>
  </si>
  <si>
    <t>y = (a*b^c*x+d) + e</t>
  </si>
  <si>
    <t xml:space="preserve">         Exponentielle</t>
  </si>
  <si>
    <t>y = a *x ³ + b * x² + c * x + d</t>
  </si>
  <si>
    <t xml:space="preserve">         Polynominale de degré 3</t>
  </si>
  <si>
    <t xml:space="preserve">         Linéare                                                 y = a * x +b</t>
  </si>
  <si>
    <t xml:space="preserve">         Absolue                                                y = a * | b * x + c | + d</t>
  </si>
  <si>
    <t>Fontions</t>
  </si>
  <si>
    <t>Fonctions Mathemathique</t>
  </si>
  <si>
    <t xml:space="preserve">         Polynominale de degré 2          y = a *x² + b * x + c</t>
  </si>
  <si>
    <t>y= a * In( b * x + c ) 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</si>
</sst>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#,##0.000\ _$"/>
  </numFmts>
  <fonts count="4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i/>
      <sz val="8"/>
      <color theme="0" tint="-0.249977111117893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Wingdings 3"/>
      <family val="1"/>
      <charset val="2"/>
    </font>
    <font>
      <b/>
      <sz val="14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i/>
      <sz val="8"/>
      <color theme="0" tint="-0.149998474074526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rgb="FFA2A060"/>
      <name val="Calibri"/>
      <family val="2"/>
      <scheme val="minor"/>
    </font>
    <font>
      <i/>
      <sz val="8"/>
      <color rgb="FFA06060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rgb="FF62A060"/>
      <name val="Calibri"/>
      <family val="2"/>
      <scheme val="minor"/>
    </font>
    <font>
      <i/>
      <sz val="8"/>
      <color rgb="FF60A0A0"/>
      <name val="Calibri"/>
      <family val="2"/>
      <scheme val="minor"/>
    </font>
    <font>
      <i/>
      <sz val="8"/>
      <color rgb="FF6060A0"/>
      <name val="Calibri"/>
      <family val="2"/>
      <scheme val="minor"/>
    </font>
    <font>
      <i/>
      <sz val="8"/>
      <color rgb="FF9B60A0"/>
      <name val="Calibri"/>
      <family val="2"/>
      <scheme val="minor"/>
    </font>
    <font>
      <i/>
      <sz val="8"/>
      <color rgb="FF808080"/>
      <name val="Calibri"/>
      <family val="2"/>
      <scheme val="minor"/>
    </font>
    <font>
      <sz val="14"/>
      <name val="Wingdings 3"/>
      <family val="1"/>
      <charset val="2"/>
    </font>
    <font>
      <sz val="14"/>
      <name val="Wingdings"/>
      <charset val="2"/>
    </font>
    <font>
      <b/>
      <sz val="8"/>
      <color theme="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8"/>
      <color theme="1" tint="0.499984740745262"/>
      <name val="Times New Roman"/>
      <family val="1"/>
    </font>
    <font>
      <vertAlign val="superscript"/>
      <sz val="8"/>
      <color theme="1" tint="0.499984740745262"/>
      <name val="Calibri"/>
      <family val="2"/>
      <scheme val="minor"/>
    </font>
    <font>
      <b/>
      <vertAlign val="superscript"/>
      <sz val="8"/>
      <color theme="1" tint="0.499984740745262"/>
      <name val="Calibri"/>
      <family val="2"/>
      <scheme val="minor"/>
    </font>
    <font>
      <i/>
      <vertAlign val="superscript"/>
      <sz val="8"/>
      <color theme="1" tint="0.499984740745262"/>
      <name val="Times New Roman"/>
      <family val="1"/>
    </font>
    <font>
      <sz val="8"/>
      <color theme="1" tint="0.34998626667073579"/>
      <name val="Calibri"/>
      <family val="2"/>
      <scheme val="minor"/>
    </font>
    <font>
      <i/>
      <sz val="8"/>
      <color theme="1" tint="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7FF01"/>
        <bgColor indexed="64"/>
      </patternFill>
    </fill>
    <fill>
      <patternFill patternType="solid">
        <fgColor rgb="FF010D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101"/>
        <bgColor indexed="64"/>
      </patternFill>
    </fill>
    <fill>
      <patternFill patternType="solid">
        <fgColor rgb="FFFFF1F1"/>
        <bgColor indexed="64"/>
      </patternFill>
    </fill>
    <fill>
      <patternFill patternType="solid">
        <fgColor rgb="FFE6FFE5"/>
        <bgColor indexed="64"/>
      </patternFill>
    </fill>
    <fill>
      <patternFill patternType="solid">
        <fgColor rgb="FFF1F2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10F0F"/>
        <bgColor indexed="64"/>
      </patternFill>
    </fill>
    <fill>
      <patternFill patternType="solid">
        <fgColor rgb="FFFCE8E8"/>
        <bgColor indexed="64"/>
      </patternFill>
    </fill>
    <fill>
      <patternFill patternType="solid">
        <fgColor rgb="FF503030"/>
        <bgColor indexed="64"/>
      </patternFill>
    </fill>
    <fill>
      <patternFill patternType="solid">
        <fgColor rgb="FFFEF6F6"/>
        <bgColor indexed="64"/>
      </patternFill>
    </fill>
    <fill>
      <patternFill patternType="solid">
        <fgColor rgb="FF71710F"/>
        <bgColor indexed="64"/>
      </patternFill>
    </fill>
    <fill>
      <patternFill patternType="solid">
        <fgColor rgb="FFFAF9D7"/>
        <bgColor indexed="64"/>
      </patternFill>
    </fill>
    <fill>
      <patternFill patternType="solid">
        <fgColor rgb="FF504F30"/>
        <bgColor indexed="64"/>
      </patternFill>
    </fill>
    <fill>
      <patternFill patternType="solid">
        <fgColor rgb="FFFDFDF3"/>
        <bgColor indexed="64"/>
      </patternFill>
    </fill>
    <fill>
      <gradientFill>
        <stop position="0">
          <color theme="0" tint="-5.0965910824915313E-2"/>
        </stop>
        <stop position="1">
          <color rgb="FFFCE8E8"/>
        </stop>
      </gradientFill>
    </fill>
    <fill>
      <gradientFill>
        <stop position="0">
          <color theme="0" tint="-5.0965910824915313E-2"/>
        </stop>
        <stop position="1">
          <color rgb="FFFAF9D7"/>
        </stop>
      </gradientFill>
    </fill>
    <fill>
      <gradientFill>
        <stop position="0">
          <color rgb="FF710F0F"/>
        </stop>
        <stop position="1">
          <color rgb="FFFCE8E8"/>
        </stop>
      </gradientFill>
    </fill>
    <fill>
      <patternFill patternType="solid">
        <fgColor rgb="FF0F710F"/>
        <bgColor indexed="64"/>
      </patternFill>
    </fill>
    <fill>
      <patternFill patternType="solid">
        <fgColor rgb="FF305030"/>
        <bgColor indexed="64"/>
      </patternFill>
    </fill>
    <fill>
      <patternFill patternType="solid">
        <fgColor rgb="FFE8FCE8"/>
        <bgColor indexed="64"/>
      </patternFill>
    </fill>
    <fill>
      <patternFill patternType="solid">
        <fgColor rgb="FFF3FDF3"/>
        <bgColor indexed="64"/>
      </patternFill>
    </fill>
    <fill>
      <gradientFill degree="180">
        <stop position="0">
          <color rgb="FFFAF9D7"/>
        </stop>
        <stop position="1">
          <color rgb="FF71710F"/>
        </stop>
      </gradientFill>
    </fill>
    <fill>
      <gradientFill degree="180">
        <stop position="0">
          <color rgb="FFE8FCE8"/>
        </stop>
        <stop position="1">
          <color rgb="FF0F710F"/>
        </stop>
      </gradientFill>
    </fill>
    <fill>
      <patternFill patternType="solid">
        <fgColor rgb="FF0F7171"/>
        <bgColor indexed="64"/>
      </patternFill>
    </fill>
    <fill>
      <patternFill patternType="solid">
        <fgColor rgb="FFE8FCFC"/>
        <bgColor indexed="64"/>
      </patternFill>
    </fill>
    <fill>
      <gradientFill degree="180">
        <stop position="0">
          <color rgb="FFE8FCFC"/>
        </stop>
        <stop position="1">
          <color rgb="FF0F7171"/>
        </stop>
      </gradientFill>
    </fill>
    <fill>
      <gradientFill degree="180">
        <stop position="0">
          <color rgb="FFE8FCFC"/>
        </stop>
        <stop position="1">
          <color theme="0" tint="-5.0965910824915313E-2"/>
        </stop>
      </gradientFill>
    </fill>
    <fill>
      <gradientFill>
        <stop position="0">
          <color theme="0" tint="-5.0965910824915313E-2"/>
        </stop>
        <stop position="1">
          <color rgb="FFE8FCE8"/>
        </stop>
      </gradientFill>
    </fill>
    <fill>
      <patternFill patternType="solid">
        <fgColor rgb="FF305150"/>
        <bgColor indexed="64"/>
      </patternFill>
    </fill>
    <fill>
      <patternFill patternType="solid">
        <fgColor rgb="FF0F0F71"/>
        <bgColor indexed="64"/>
      </patternFill>
    </fill>
    <fill>
      <patternFill patternType="solid">
        <fgColor rgb="FFF3FDFD"/>
        <bgColor indexed="64"/>
      </patternFill>
    </fill>
    <fill>
      <patternFill patternType="solid">
        <fgColor rgb="FFE8E8FC"/>
        <bgColor indexed="64"/>
      </patternFill>
    </fill>
    <fill>
      <patternFill patternType="solid">
        <fgColor rgb="FF303050"/>
        <bgColor indexed="64"/>
      </patternFill>
    </fill>
    <fill>
      <patternFill patternType="solid">
        <fgColor rgb="FFF3F3FD"/>
        <bgColor indexed="64"/>
      </patternFill>
    </fill>
    <fill>
      <gradientFill>
        <stop position="0">
          <color theme="0" tint="-5.0965910824915313E-2"/>
        </stop>
        <stop position="1">
          <color rgb="FFE8E8FC"/>
        </stop>
      </gradientFill>
    </fill>
    <fill>
      <gradientFill degree="180">
        <stop position="0">
          <color rgb="FFE8E8FC"/>
        </stop>
        <stop position="1">
          <color rgb="FF0F0F71"/>
        </stop>
      </gradientFill>
    </fill>
    <fill>
      <patternFill patternType="solid">
        <fgColor rgb="FF710F71"/>
        <bgColor indexed="64"/>
      </patternFill>
    </fill>
    <fill>
      <patternFill patternType="solid">
        <fgColor rgb="FFFCE8FC"/>
        <bgColor indexed="64"/>
      </patternFill>
    </fill>
    <fill>
      <gradientFill>
        <stop position="0">
          <color theme="0" tint="-5.0965910824915313E-2"/>
        </stop>
        <stop position="1">
          <color rgb="FFFCE8FC"/>
        </stop>
      </gradientFill>
    </fill>
    <fill>
      <gradientFill degree="180">
        <stop position="0">
          <color rgb="FFFCE8FC"/>
        </stop>
        <stop position="1">
          <color rgb="FF710F71"/>
        </stop>
      </gradientFill>
    </fill>
    <fill>
      <patternFill patternType="solid">
        <fgColor rgb="FF503050"/>
        <bgColor indexed="64"/>
      </patternFill>
    </fill>
    <fill>
      <patternFill patternType="solid">
        <fgColor rgb="FFFDF3FD"/>
        <bgColor indexed="64"/>
      </patternFill>
    </fill>
    <fill>
      <gradientFill degree="180">
        <stop position="0">
          <color rgb="FFFFF1F1"/>
        </stop>
        <stop position="1">
          <color rgb="FFFF0101"/>
        </stop>
      </gradientFill>
    </fill>
    <fill>
      <gradientFill degree="180">
        <stop position="0">
          <color rgb="FFE6FFE5"/>
        </stop>
        <stop position="1">
          <color rgb="FF07FF01"/>
        </stop>
      </gradientFill>
    </fill>
    <fill>
      <gradientFill degree="180">
        <stop position="0">
          <color rgb="FFF1F2FF"/>
        </stop>
        <stop position="1">
          <color rgb="FF010DFF"/>
        </stop>
      </gradient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gradientFill>
        <stop position="0">
          <color rgb="FFFF0000"/>
        </stop>
        <stop position="1">
          <color theme="5" tint="0.80001220740379042"/>
        </stop>
      </gradientFill>
    </fill>
    <fill>
      <gradientFill>
        <stop position="0">
          <color rgb="FFFFFF00"/>
        </stop>
        <stop position="1">
          <color theme="0"/>
        </stop>
      </gradientFill>
    </fill>
    <fill>
      <gradientFill>
        <stop position="0">
          <color rgb="FF07FF01"/>
        </stop>
        <stop position="1">
          <color theme="2"/>
        </stop>
      </gradientFill>
    </fill>
    <fill>
      <gradientFill>
        <stop position="0">
          <color rgb="FF00B0F0"/>
        </stop>
        <stop position="1">
          <color theme="2"/>
        </stop>
      </gradientFill>
    </fill>
    <fill>
      <gradientFill>
        <stop position="0">
          <color rgb="FF002060"/>
        </stop>
        <stop position="1">
          <color theme="0"/>
        </stop>
      </gradientFill>
    </fill>
    <fill>
      <gradientFill>
        <stop position="0">
          <color rgb="FF7030A0"/>
        </stop>
        <stop position="1">
          <color theme="0"/>
        </stop>
      </gradientFill>
    </fill>
  </fills>
  <borders count="8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medium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medium">
        <color rgb="FFFF0101"/>
      </top>
      <bottom style="medium">
        <color rgb="FFFF0101"/>
      </bottom>
      <diagonal/>
    </border>
    <border>
      <left style="medium">
        <color rgb="FFFF0101"/>
      </left>
      <right/>
      <top style="medium">
        <color rgb="FFFF0101"/>
      </top>
      <bottom style="medium">
        <color rgb="FFFF0101"/>
      </bottom>
      <diagonal/>
    </border>
    <border>
      <left style="medium">
        <color rgb="FF07FF01"/>
      </left>
      <right/>
      <top style="medium">
        <color rgb="FF07FF01"/>
      </top>
      <bottom style="medium">
        <color rgb="FF07FF01"/>
      </bottom>
      <diagonal/>
    </border>
    <border>
      <left/>
      <right/>
      <top style="medium">
        <color rgb="FF07FF01"/>
      </top>
      <bottom style="medium">
        <color rgb="FF07FF01"/>
      </bottom>
      <diagonal/>
    </border>
    <border>
      <left style="medium">
        <color rgb="FF010DFF"/>
      </left>
      <right/>
      <top style="medium">
        <color rgb="FF010DFF"/>
      </top>
      <bottom style="medium">
        <color rgb="FF010DFF"/>
      </bottom>
      <diagonal/>
    </border>
    <border>
      <left/>
      <right/>
      <top style="medium">
        <color rgb="FF010DFF"/>
      </top>
      <bottom style="medium">
        <color rgb="FF010D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710F0F"/>
      </left>
      <right/>
      <top style="medium">
        <color rgb="FF710F0F"/>
      </top>
      <bottom style="medium">
        <color rgb="FF710F0F"/>
      </bottom>
      <diagonal/>
    </border>
    <border>
      <left/>
      <right/>
      <top style="medium">
        <color rgb="FF710F0F"/>
      </top>
      <bottom style="medium">
        <color rgb="FF710F0F"/>
      </bottom>
      <diagonal/>
    </border>
    <border>
      <left/>
      <right style="medium">
        <color rgb="FF710F0F"/>
      </right>
      <top style="medium">
        <color rgb="FF710F0F"/>
      </top>
      <bottom/>
      <diagonal/>
    </border>
    <border>
      <left style="medium">
        <color rgb="FF710F0F"/>
      </left>
      <right style="medium">
        <color rgb="FF710F0F"/>
      </right>
      <top/>
      <bottom/>
      <diagonal/>
    </border>
    <border>
      <left style="medium">
        <color rgb="FF71710F"/>
      </left>
      <right/>
      <top style="medium">
        <color rgb="FF71710F"/>
      </top>
      <bottom style="medium">
        <color rgb="FF71710F"/>
      </bottom>
      <diagonal/>
    </border>
    <border>
      <left/>
      <right/>
      <top style="medium">
        <color rgb="FF71710F"/>
      </top>
      <bottom style="medium">
        <color rgb="FF71710F"/>
      </bottom>
      <diagonal/>
    </border>
    <border>
      <left/>
      <right style="medium">
        <color rgb="FF710F0F"/>
      </right>
      <top style="medium">
        <color rgb="FF71710F"/>
      </top>
      <bottom style="medium">
        <color rgb="FF71710F"/>
      </bottom>
      <diagonal/>
    </border>
    <border>
      <left style="medium">
        <color rgb="FF710F0F"/>
      </left>
      <right/>
      <top style="medium">
        <color rgb="FF71710F"/>
      </top>
      <bottom style="medium">
        <color rgb="FF71710F"/>
      </bottom>
      <diagonal/>
    </border>
    <border>
      <left/>
      <right style="medium">
        <color rgb="FF71710F"/>
      </right>
      <top style="medium">
        <color rgb="FF71710F"/>
      </top>
      <bottom/>
      <diagonal/>
    </border>
    <border>
      <left style="medium">
        <color rgb="FF71710F"/>
      </left>
      <right style="medium">
        <color rgb="FF71710F"/>
      </right>
      <top/>
      <bottom/>
      <diagonal/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14996795556505021"/>
      </diagonal>
    </border>
    <border diagonalUp="1" diagonalDown="1">
      <left/>
      <right/>
      <top style="medium">
        <color rgb="FF710F0F"/>
      </top>
      <bottom style="medium">
        <color rgb="FF710F0F"/>
      </bottom>
      <diagonal style="dotted">
        <color theme="0" tint="-0.24994659260841701"/>
      </diagonal>
    </border>
    <border diagonalUp="1" diagonalDown="1">
      <left/>
      <right/>
      <top style="medium">
        <color rgb="FF71710F"/>
      </top>
      <bottom style="medium">
        <color rgb="FF71710F"/>
      </bottom>
      <diagonal style="dotted">
        <color theme="0" tint="-0.24994659260841701"/>
      </diagonal>
    </border>
    <border>
      <left style="medium">
        <color rgb="FF0F710F"/>
      </left>
      <right/>
      <top style="medium">
        <color rgb="FF0F710F"/>
      </top>
      <bottom style="medium">
        <color rgb="FF0F710F"/>
      </bottom>
      <diagonal/>
    </border>
    <border>
      <left/>
      <right/>
      <top style="medium">
        <color rgb="FF0F710F"/>
      </top>
      <bottom style="medium">
        <color rgb="FF0F710F"/>
      </bottom>
      <diagonal/>
    </border>
    <border>
      <left/>
      <right style="medium">
        <color rgb="FF710F0F"/>
      </right>
      <top style="medium">
        <color rgb="FF0F710F"/>
      </top>
      <bottom style="medium">
        <color rgb="FF0F710F"/>
      </bottom>
      <diagonal/>
    </border>
    <border>
      <left style="medium">
        <color rgb="FF710F0F"/>
      </left>
      <right style="medium">
        <color rgb="FF71710F"/>
      </right>
      <top style="medium">
        <color rgb="FF0F710F"/>
      </top>
      <bottom style="medium">
        <color rgb="FF0F710F"/>
      </bottom>
      <diagonal/>
    </border>
    <border>
      <left style="medium">
        <color rgb="FF71710F"/>
      </left>
      <right/>
      <top style="medium">
        <color rgb="FF0F710F"/>
      </top>
      <bottom style="medium">
        <color rgb="FF0F710F"/>
      </bottom>
      <diagonal/>
    </border>
    <border>
      <left/>
      <right style="medium">
        <color rgb="FF0F710F"/>
      </right>
      <top style="medium">
        <color rgb="FF0F710F"/>
      </top>
      <bottom/>
      <diagonal/>
    </border>
    <border>
      <left style="medium">
        <color rgb="FF0F710F"/>
      </left>
      <right style="medium">
        <color rgb="FF0F710F"/>
      </right>
      <top/>
      <bottom/>
      <diagonal/>
    </border>
    <border>
      <left style="medium">
        <color rgb="FF0F7171"/>
      </left>
      <right/>
      <top style="medium">
        <color rgb="FF0F7171"/>
      </top>
      <bottom style="medium">
        <color rgb="FF0F7171"/>
      </bottom>
      <diagonal/>
    </border>
    <border>
      <left/>
      <right/>
      <top style="medium">
        <color rgb="FF0F7171"/>
      </top>
      <bottom style="medium">
        <color rgb="FF0F7171"/>
      </bottom>
      <diagonal/>
    </border>
    <border>
      <left/>
      <right style="medium">
        <color rgb="FF710F0F"/>
      </right>
      <top style="medium">
        <color rgb="FF0F7171"/>
      </top>
      <bottom style="medium">
        <color rgb="FF0F7171"/>
      </bottom>
      <diagonal/>
    </border>
    <border>
      <left style="medium">
        <color rgb="FF710F0F"/>
      </left>
      <right style="medium">
        <color rgb="FF71710F"/>
      </right>
      <top style="medium">
        <color rgb="FF0F7171"/>
      </top>
      <bottom style="medium">
        <color rgb="FF0F7171"/>
      </bottom>
      <diagonal/>
    </border>
    <border>
      <left style="medium">
        <color rgb="FF71710F"/>
      </left>
      <right style="medium">
        <color rgb="FF0F710F"/>
      </right>
      <top style="medium">
        <color rgb="FF0F7171"/>
      </top>
      <bottom style="medium">
        <color rgb="FF0F7171"/>
      </bottom>
      <diagonal/>
    </border>
    <border>
      <left style="medium">
        <color rgb="FF0F710F"/>
      </left>
      <right/>
      <top style="medium">
        <color rgb="FF0F7171"/>
      </top>
      <bottom style="medium">
        <color rgb="FF0F7171"/>
      </bottom>
      <diagonal/>
    </border>
    <border>
      <left/>
      <right style="medium">
        <color rgb="FF0F7171"/>
      </right>
      <top style="medium">
        <color rgb="FF0F7171"/>
      </top>
      <bottom/>
      <diagonal/>
    </border>
    <border>
      <left style="medium">
        <color rgb="FF0F7171"/>
      </left>
      <right style="medium">
        <color rgb="FF0F7171"/>
      </right>
      <top/>
      <bottom/>
      <diagonal/>
    </border>
    <border diagonalUp="1" diagonalDown="1">
      <left/>
      <right/>
      <top style="medium">
        <color rgb="FF0F7171"/>
      </top>
      <bottom style="medium">
        <color rgb="FF0F7171"/>
      </bottom>
      <diagonal style="dotted">
        <color theme="0" tint="-0.24994659260841701"/>
      </diagonal>
    </border>
    <border diagonalUp="1" diagonalDown="1">
      <left/>
      <right/>
      <top style="medium">
        <color rgb="FF0F710F"/>
      </top>
      <bottom style="medium">
        <color rgb="FF0F710F"/>
      </bottom>
      <diagonal style="dotted">
        <color theme="0" tint="-0.24994659260841701"/>
      </diagonal>
    </border>
    <border>
      <left style="medium">
        <color rgb="FF0F0F71"/>
      </left>
      <right/>
      <top style="medium">
        <color rgb="FF0F0F71"/>
      </top>
      <bottom style="medium">
        <color rgb="FF0F0F71"/>
      </bottom>
      <diagonal/>
    </border>
    <border>
      <left/>
      <right/>
      <top style="medium">
        <color rgb="FF0F0F71"/>
      </top>
      <bottom style="medium">
        <color rgb="FF0F0F71"/>
      </bottom>
      <diagonal/>
    </border>
    <border diagonalUp="1" diagonalDown="1">
      <left/>
      <right/>
      <top style="medium">
        <color rgb="FF0F0F71"/>
      </top>
      <bottom style="medium">
        <color rgb="FF0F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0F0F71"/>
      </top>
      <bottom style="medium">
        <color rgb="FF0F0F71"/>
      </bottom>
      <diagonal/>
    </border>
    <border>
      <left/>
      <right style="medium">
        <color rgb="FF0F0F71"/>
      </right>
      <top style="medium">
        <color rgb="FF0F0F71"/>
      </top>
      <bottom/>
      <diagonal/>
    </border>
    <border>
      <left style="medium">
        <color rgb="FF0F0F71"/>
      </left>
      <right style="medium">
        <color rgb="FF0F0F71"/>
      </right>
      <top/>
      <bottom/>
      <diagonal/>
    </border>
    <border>
      <left style="medium">
        <color rgb="FF710F71"/>
      </left>
      <right/>
      <top style="medium">
        <color rgb="FF710F71"/>
      </top>
      <bottom style="medium">
        <color rgb="FF710F71"/>
      </bottom>
      <diagonal/>
    </border>
    <border>
      <left/>
      <right/>
      <top style="medium">
        <color rgb="FF710F71"/>
      </top>
      <bottom style="medium">
        <color rgb="FF710F71"/>
      </bottom>
      <diagonal/>
    </border>
    <border diagonalUp="1" diagonalDown="1">
      <left/>
      <right/>
      <top style="medium">
        <color rgb="FF710F71"/>
      </top>
      <bottom style="medium">
        <color rgb="FF710F71"/>
      </bottom>
      <diagonal style="dotted">
        <color theme="0" tint="-0.24994659260841701"/>
      </diagonal>
    </border>
    <border>
      <left/>
      <right style="medium">
        <color rgb="FF710F0F"/>
      </right>
      <top style="medium">
        <color rgb="FF710F71"/>
      </top>
      <bottom style="medium">
        <color rgb="FF710F71"/>
      </bottom>
      <diagonal/>
    </border>
    <border>
      <left/>
      <right style="medium">
        <color rgb="FF710F71"/>
      </right>
      <top style="medium">
        <color rgb="FF710F71"/>
      </top>
      <bottom/>
      <diagonal/>
    </border>
    <border>
      <left style="medium">
        <color rgb="FF710F71"/>
      </left>
      <right style="medium">
        <color rgb="FF710F71"/>
      </right>
      <top/>
      <bottom/>
      <diagonal/>
    </border>
    <border diagonalUp="1" diagonalDown="1"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 diagonalUp="1" diagonalDown="1">
      <left/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  <border diagonalUp="1" diagonalDown="1">
      <left style="hair">
        <color indexed="64"/>
      </left>
      <right/>
      <top style="hair">
        <color indexed="64"/>
      </top>
      <bottom style="hair">
        <color indexed="64"/>
      </bottom>
      <diagonal style="hair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7030A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 diagonalUp="1" diagonalDown="1">
      <left style="hair">
        <color indexed="64"/>
      </left>
      <right style="hair">
        <color indexed="64"/>
      </right>
      <top style="medium">
        <color rgb="FF7030A0"/>
      </top>
      <bottom style="medium">
        <color rgb="FF7030A0"/>
      </bottom>
      <diagonal style="hair">
        <color indexed="64"/>
      </diagonal>
    </border>
    <border>
      <left/>
      <right style="medium">
        <color rgb="FF7030A0"/>
      </right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horizontal="left"/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wrapText="1"/>
      <protection hidden="1"/>
    </xf>
    <xf numFmtId="0" fontId="1" fillId="0" borderId="0" xfId="0" applyFont="1" applyBorder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2" fillId="8" borderId="10" xfId="0" applyFont="1" applyFill="1" applyBorder="1" applyAlignment="1" applyProtection="1">
      <alignment horizontal="center"/>
      <protection hidden="1"/>
    </xf>
    <xf numFmtId="0" fontId="2" fillId="8" borderId="11" xfId="0" applyFont="1" applyFill="1" applyBorder="1" applyAlignment="1" applyProtection="1">
      <alignment horizontal="center"/>
      <protection hidden="1"/>
    </xf>
    <xf numFmtId="0" fontId="2" fillId="8" borderId="4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1" fillId="12" borderId="13" xfId="0" applyFont="1" applyFill="1" applyBorder="1" applyAlignment="1" applyProtection="1">
      <alignment vertical="center"/>
      <protection hidden="1"/>
    </xf>
    <xf numFmtId="0" fontId="1" fillId="9" borderId="14" xfId="0" applyFont="1" applyFill="1" applyBorder="1" applyAlignment="1" applyProtection="1">
      <alignment vertical="center"/>
      <protection hidden="1"/>
    </xf>
    <xf numFmtId="0" fontId="1" fillId="10" borderId="16" xfId="0" applyFont="1" applyFill="1" applyBorder="1" applyAlignment="1" applyProtection="1">
      <alignment vertical="center"/>
      <protection hidden="1"/>
    </xf>
    <xf numFmtId="0" fontId="1" fillId="11" borderId="5" xfId="0" applyFont="1" applyFill="1" applyBorder="1" applyProtection="1">
      <protection hidden="1"/>
    </xf>
    <xf numFmtId="0" fontId="1" fillId="11" borderId="1" xfId="0" applyFont="1" applyFill="1" applyBorder="1" applyProtection="1">
      <protection hidden="1"/>
    </xf>
    <xf numFmtId="0" fontId="1" fillId="11" borderId="18" xfId="0" applyFont="1" applyFill="1" applyBorder="1" applyProtection="1">
      <protection hidden="1"/>
    </xf>
    <xf numFmtId="0" fontId="1" fillId="11" borderId="19" xfId="0" applyFont="1" applyFill="1" applyBorder="1" applyProtection="1">
      <protection hidden="1"/>
    </xf>
    <xf numFmtId="0" fontId="7" fillId="0" borderId="0" xfId="0" applyFont="1" applyFill="1" applyAlignment="1" applyProtection="1">
      <alignment horizontal="center"/>
      <protection hidden="1"/>
    </xf>
    <xf numFmtId="164" fontId="1" fillId="0" borderId="0" xfId="0" applyNumberFormat="1" applyFont="1" applyFill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10" fillId="0" borderId="0" xfId="0" applyFont="1" applyFill="1" applyBorder="1" applyAlignment="1" applyProtection="1">
      <protection hidden="1"/>
    </xf>
    <xf numFmtId="164" fontId="11" fillId="0" borderId="0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164" fontId="13" fillId="0" borderId="0" xfId="0" applyNumberFormat="1" applyFont="1" applyFill="1" applyBorder="1" applyAlignment="1" applyProtection="1">
      <alignment horizontal="center"/>
      <protection hidden="1"/>
    </xf>
    <xf numFmtId="164" fontId="13" fillId="0" borderId="0" xfId="0" applyNumberFormat="1" applyFont="1" applyFill="1" applyAlignment="1" applyProtection="1">
      <alignment horizontal="center"/>
      <protection hidden="1"/>
    </xf>
    <xf numFmtId="0" fontId="12" fillId="0" borderId="0" xfId="0" applyFont="1" applyFill="1" applyBorder="1" applyAlignment="1" applyProtection="1">
      <alignment horizontal="center" wrapText="1"/>
      <protection hidden="1"/>
    </xf>
    <xf numFmtId="0" fontId="18" fillId="0" borderId="0" xfId="0" applyFont="1" applyFill="1" applyBorder="1" applyAlignment="1" applyProtection="1">
      <alignment horizontal="center"/>
      <protection hidden="1"/>
    </xf>
    <xf numFmtId="0" fontId="10" fillId="3" borderId="6" xfId="0" applyFont="1" applyFill="1" applyBorder="1" applyAlignment="1" applyProtection="1">
      <alignment horizontal="center"/>
      <protection hidden="1"/>
    </xf>
    <xf numFmtId="0" fontId="1" fillId="3" borderId="5" xfId="0" applyFont="1" applyFill="1" applyBorder="1" applyAlignment="1" applyProtection="1">
      <alignment horizontal="center"/>
      <protection hidden="1"/>
    </xf>
    <xf numFmtId="0" fontId="1" fillId="3" borderId="25" xfId="0" applyFont="1" applyFill="1" applyBorder="1" applyAlignment="1" applyProtection="1">
      <alignment horizontal="center"/>
      <protection hidden="1"/>
    </xf>
    <xf numFmtId="164" fontId="1" fillId="3" borderId="2" xfId="0" applyNumberFormat="1" applyFont="1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1" fillId="3" borderId="26" xfId="0" applyFont="1" applyFill="1" applyBorder="1" applyAlignment="1" applyProtection="1">
      <alignment horizontal="center"/>
      <protection hidden="1"/>
    </xf>
    <xf numFmtId="0" fontId="1" fillId="3" borderId="27" xfId="0" applyFont="1" applyFill="1" applyBorder="1" applyAlignment="1" applyProtection="1">
      <alignment horizontal="center"/>
      <protection hidden="1"/>
    </xf>
    <xf numFmtId="164" fontId="27" fillId="3" borderId="27" xfId="0" applyNumberFormat="1" applyFont="1" applyFill="1" applyBorder="1" applyAlignment="1" applyProtection="1">
      <alignment horizontal="center"/>
      <protection hidden="1"/>
    </xf>
    <xf numFmtId="164" fontId="27" fillId="2" borderId="27" xfId="0" applyNumberFormat="1" applyFont="1" applyFill="1" applyBorder="1" applyAlignment="1" applyProtection="1">
      <alignment horizontal="center"/>
      <protection hidden="1"/>
    </xf>
    <xf numFmtId="0" fontId="13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vertical="center"/>
      <protection hidden="1"/>
    </xf>
    <xf numFmtId="0" fontId="29" fillId="0" borderId="0" xfId="0" applyFont="1" applyFill="1" applyBorder="1" applyAlignment="1" applyProtection="1">
      <alignment vertic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164" fontId="4" fillId="0" borderId="0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vertical="center"/>
      <protection hidden="1"/>
    </xf>
    <xf numFmtId="0" fontId="9" fillId="0" borderId="0" xfId="0" applyFont="1" applyFill="1" applyBorder="1" applyAlignment="1" applyProtection="1">
      <protection hidden="1"/>
    </xf>
    <xf numFmtId="164" fontId="22" fillId="0" borderId="0" xfId="0" applyNumberFormat="1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wrapText="1"/>
      <protection hidden="1"/>
    </xf>
    <xf numFmtId="0" fontId="9" fillId="0" borderId="0" xfId="0" applyFont="1" applyFill="1" applyBorder="1" applyAlignment="1" applyProtection="1">
      <alignment horizontal="center" vertical="center" wrapText="1"/>
      <protection hidden="1"/>
    </xf>
    <xf numFmtId="164" fontId="22" fillId="0" borderId="0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Protection="1">
      <protection hidden="1"/>
    </xf>
    <xf numFmtId="0" fontId="16" fillId="0" borderId="0" xfId="0" applyFont="1" applyBorder="1" applyAlignment="1" applyProtection="1">
      <alignment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164" fontId="19" fillId="2" borderId="28" xfId="0" applyNumberFormat="1" applyFont="1" applyFill="1" applyBorder="1" applyAlignment="1" applyProtection="1">
      <alignment horizontal="center"/>
      <protection hidden="1"/>
    </xf>
    <xf numFmtId="165" fontId="22" fillId="0" borderId="0" xfId="0" applyNumberFormat="1" applyFont="1" applyFill="1" applyBorder="1" applyAlignment="1" applyProtection="1">
      <alignment horizontal="center"/>
      <protection hidden="1"/>
    </xf>
    <xf numFmtId="0" fontId="1" fillId="6" borderId="8" xfId="0" applyFont="1" applyFill="1" applyBorder="1" applyAlignment="1" applyProtection="1">
      <alignment vertical="center"/>
      <protection hidden="1"/>
    </xf>
    <xf numFmtId="0" fontId="1" fillId="7" borderId="0" xfId="0" applyFont="1" applyFill="1" applyBorder="1" applyAlignment="1" applyProtection="1">
      <alignment vertical="center"/>
      <protection hidden="1"/>
    </xf>
    <xf numFmtId="0" fontId="1" fillId="6" borderId="0" xfId="0" applyFont="1" applyFill="1" applyBorder="1" applyAlignment="1" applyProtection="1">
      <alignment vertical="center"/>
      <protection hidden="1"/>
    </xf>
    <xf numFmtId="0" fontId="6" fillId="7" borderId="9" xfId="0" applyFont="1" applyFill="1" applyBorder="1" applyAlignment="1" applyProtection="1">
      <alignment vertical="center"/>
      <protection hidden="1"/>
    </xf>
    <xf numFmtId="0" fontId="6" fillId="6" borderId="8" xfId="0" applyFont="1" applyFill="1" applyBorder="1" applyAlignment="1" applyProtection="1">
      <alignment vertical="center"/>
      <protection hidden="1"/>
    </xf>
    <xf numFmtId="0" fontId="1" fillId="7" borderId="9" xfId="0" applyFont="1" applyFill="1" applyBorder="1" applyAlignment="1" applyProtection="1">
      <alignment vertical="center"/>
      <protection hidden="1"/>
    </xf>
    <xf numFmtId="0" fontId="6" fillId="6" borderId="0" xfId="0" applyFont="1" applyFill="1" applyBorder="1" applyAlignment="1" applyProtection="1">
      <alignment vertical="center"/>
      <protection hidden="1"/>
    </xf>
    <xf numFmtId="0" fontId="6" fillId="6" borderId="9" xfId="0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horizontal="center" vertical="center"/>
      <protection hidden="1"/>
    </xf>
    <xf numFmtId="164" fontId="9" fillId="0" borderId="0" xfId="0" applyNumberFormat="1" applyFont="1" applyFill="1" applyBorder="1" applyAlignment="1" applyProtection="1">
      <alignment vertical="center"/>
      <protection hidden="1"/>
    </xf>
    <xf numFmtId="164" fontId="17" fillId="0" borderId="0" xfId="0" applyNumberFormat="1" applyFont="1" applyFill="1" applyBorder="1" applyAlignment="1" applyProtection="1">
      <alignment vertical="center"/>
      <protection hidden="1"/>
    </xf>
    <xf numFmtId="0" fontId="1" fillId="17" borderId="29" xfId="0" applyFont="1" applyFill="1" applyBorder="1" applyAlignment="1" applyProtection="1">
      <alignment vertical="center"/>
      <protection hidden="1"/>
    </xf>
    <xf numFmtId="0" fontId="14" fillId="18" borderId="30" xfId="0" applyFont="1" applyFill="1" applyBorder="1" applyAlignment="1" applyProtection="1">
      <alignment vertical="center"/>
      <protection hidden="1"/>
    </xf>
    <xf numFmtId="0" fontId="1" fillId="18" borderId="31" xfId="0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 vertical="center"/>
      <protection hidden="1"/>
    </xf>
    <xf numFmtId="0" fontId="2" fillId="18" borderId="32" xfId="0" applyFont="1" applyFill="1" applyBorder="1" applyAlignment="1" applyProtection="1">
      <protection hidden="1"/>
    </xf>
    <xf numFmtId="0" fontId="1" fillId="18" borderId="32" xfId="0" applyFont="1" applyFill="1" applyBorder="1" applyAlignment="1" applyProtection="1">
      <alignment vertical="center"/>
      <protection hidden="1"/>
    </xf>
    <xf numFmtId="0" fontId="10" fillId="18" borderId="32" xfId="0" applyFont="1" applyFill="1" applyBorder="1" applyAlignment="1" applyProtection="1">
      <protection hidden="1"/>
    </xf>
    <xf numFmtId="164" fontId="17" fillId="18" borderId="32" xfId="0" applyNumberFormat="1" applyFont="1" applyFill="1" applyBorder="1" applyAlignment="1" applyProtection="1">
      <alignment vertical="center"/>
      <protection hidden="1"/>
    </xf>
    <xf numFmtId="0" fontId="1" fillId="18" borderId="32" xfId="0" applyFont="1" applyFill="1" applyBorder="1" applyAlignment="1" applyProtection="1">
      <alignment horizontal="center"/>
      <protection hidden="1"/>
    </xf>
    <xf numFmtId="164" fontId="21" fillId="18" borderId="32" xfId="0" applyNumberFormat="1" applyFont="1" applyFill="1" applyBorder="1" applyAlignment="1" applyProtection="1">
      <alignment horizontal="center"/>
      <protection hidden="1"/>
    </xf>
    <xf numFmtId="164" fontId="21" fillId="20" borderId="32" xfId="0" applyNumberFormat="1" applyFont="1" applyFill="1" applyBorder="1" applyAlignment="1" applyProtection="1">
      <alignment horizontal="center"/>
      <protection hidden="1"/>
    </xf>
    <xf numFmtId="0" fontId="1" fillId="21" borderId="33" xfId="0" applyFont="1" applyFill="1" applyBorder="1" applyAlignment="1" applyProtection="1">
      <alignment vertical="center"/>
      <protection hidden="1"/>
    </xf>
    <xf numFmtId="0" fontId="1" fillId="22" borderId="35" xfId="0" applyFont="1" applyFill="1" applyBorder="1" applyAlignment="1" applyProtection="1">
      <alignment horizontal="center" vertical="center"/>
      <protection hidden="1"/>
    </xf>
    <xf numFmtId="0" fontId="1" fillId="22" borderId="36" xfId="0" applyFont="1" applyFill="1" applyBorder="1" applyAlignment="1" applyProtection="1">
      <alignment horizontal="center" vertical="center"/>
      <protection hidden="1"/>
    </xf>
    <xf numFmtId="0" fontId="1" fillId="22" borderId="37" xfId="0" applyFont="1" applyFill="1" applyBorder="1" applyAlignment="1" applyProtection="1">
      <alignment horizontal="center" vertical="center"/>
      <protection hidden="1"/>
    </xf>
    <xf numFmtId="0" fontId="1" fillId="22" borderId="38" xfId="0" applyFont="1" applyFill="1" applyBorder="1" applyAlignment="1" applyProtection="1">
      <alignment horizontal="center" vertical="center"/>
      <protection hidden="1"/>
    </xf>
    <xf numFmtId="0" fontId="2" fillId="22" borderId="38" xfId="0" applyFont="1" applyFill="1" applyBorder="1" applyAlignment="1" applyProtection="1">
      <protection hidden="1"/>
    </xf>
    <xf numFmtId="0" fontId="10" fillId="22" borderId="38" xfId="0" applyFont="1" applyFill="1" applyBorder="1" applyAlignment="1" applyProtection="1">
      <protection hidden="1"/>
    </xf>
    <xf numFmtId="164" fontId="17" fillId="22" borderId="38" xfId="0" applyNumberFormat="1" applyFont="1" applyFill="1" applyBorder="1" applyAlignment="1" applyProtection="1">
      <alignment vertical="center"/>
      <protection hidden="1"/>
    </xf>
    <xf numFmtId="0" fontId="1" fillId="22" borderId="38" xfId="0" applyFont="1" applyFill="1" applyBorder="1" applyAlignment="1" applyProtection="1">
      <alignment horizontal="center"/>
      <protection hidden="1"/>
    </xf>
    <xf numFmtId="164" fontId="20" fillId="22" borderId="38" xfId="0" applyNumberFormat="1" applyFont="1" applyFill="1" applyBorder="1" applyAlignment="1" applyProtection="1">
      <alignment horizontal="center"/>
      <protection hidden="1"/>
    </xf>
    <xf numFmtId="164" fontId="20" fillId="24" borderId="38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28" borderId="42" xfId="0" applyFont="1" applyFill="1" applyBorder="1" applyAlignment="1" applyProtection="1">
      <alignment vertical="center"/>
      <protection hidden="1"/>
    </xf>
    <xf numFmtId="0" fontId="1" fillId="30" borderId="44" xfId="0" applyFont="1" applyFill="1" applyBorder="1" applyAlignment="1" applyProtection="1">
      <alignment horizontal="center" vertical="center"/>
      <protection hidden="1"/>
    </xf>
    <xf numFmtId="0" fontId="2" fillId="30" borderId="45" xfId="0" applyFont="1" applyFill="1" applyBorder="1" applyAlignment="1" applyProtection="1">
      <protection hidden="1"/>
    </xf>
    <xf numFmtId="0" fontId="2" fillId="30" borderId="46" xfId="0" applyFont="1" applyFill="1" applyBorder="1" applyAlignment="1" applyProtection="1">
      <protection hidden="1"/>
    </xf>
    <xf numFmtId="0" fontId="2" fillId="30" borderId="47" xfId="0" applyFont="1" applyFill="1" applyBorder="1" applyAlignment="1" applyProtection="1">
      <protection hidden="1"/>
    </xf>
    <xf numFmtId="0" fontId="2" fillId="30" borderId="48" xfId="0" applyFont="1" applyFill="1" applyBorder="1" applyAlignment="1" applyProtection="1">
      <protection hidden="1"/>
    </xf>
    <xf numFmtId="0" fontId="10" fillId="30" borderId="48" xfId="0" applyFont="1" applyFill="1" applyBorder="1" applyAlignment="1" applyProtection="1">
      <protection hidden="1"/>
    </xf>
    <xf numFmtId="164" fontId="17" fillId="30" borderId="48" xfId="0" applyNumberFormat="1" applyFont="1" applyFill="1" applyBorder="1" applyAlignment="1" applyProtection="1">
      <alignment vertical="center"/>
      <protection hidden="1"/>
    </xf>
    <xf numFmtId="0" fontId="1" fillId="30" borderId="48" xfId="0" applyFont="1" applyFill="1" applyBorder="1" applyAlignment="1" applyProtection="1">
      <alignment horizontal="center" vertical="center"/>
      <protection hidden="1"/>
    </xf>
    <xf numFmtId="0" fontId="1" fillId="30" borderId="48" xfId="0" applyFont="1" applyFill="1" applyBorder="1" applyAlignment="1" applyProtection="1">
      <alignment horizontal="center"/>
      <protection hidden="1"/>
    </xf>
    <xf numFmtId="164" fontId="23" fillId="30" borderId="48" xfId="0" applyNumberFormat="1" applyFont="1" applyFill="1" applyBorder="1" applyAlignment="1" applyProtection="1">
      <alignment horizontal="center"/>
      <protection hidden="1"/>
    </xf>
    <xf numFmtId="164" fontId="23" fillId="31" borderId="48" xfId="0" applyNumberFormat="1" applyFont="1" applyFill="1" applyBorder="1" applyAlignment="1" applyProtection="1">
      <alignment horizontal="center"/>
      <protection hidden="1"/>
    </xf>
    <xf numFmtId="0" fontId="1" fillId="34" borderId="49" xfId="0" applyFont="1" applyFill="1" applyBorder="1" applyAlignment="1" applyProtection="1">
      <alignment vertical="center"/>
      <protection hidden="1"/>
    </xf>
    <xf numFmtId="0" fontId="1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protection hidden="1"/>
    </xf>
    <xf numFmtId="0" fontId="10" fillId="35" borderId="53" xfId="0" applyFont="1" applyFill="1" applyBorder="1" applyAlignment="1" applyProtection="1">
      <protection hidden="1"/>
    </xf>
    <xf numFmtId="0" fontId="10" fillId="35" borderId="54" xfId="0" applyFont="1" applyFill="1" applyBorder="1" applyAlignment="1" applyProtection="1">
      <protection hidden="1"/>
    </xf>
    <xf numFmtId="0" fontId="10" fillId="35" borderId="55" xfId="0" applyFont="1" applyFill="1" applyBorder="1" applyAlignment="1" applyProtection="1">
      <protection hidden="1"/>
    </xf>
    <xf numFmtId="0" fontId="10" fillId="35" borderId="56" xfId="0" applyFont="1" applyFill="1" applyBorder="1" applyAlignment="1" applyProtection="1">
      <protection hidden="1"/>
    </xf>
    <xf numFmtId="164" fontId="17" fillId="35" borderId="56" xfId="0" applyNumberFormat="1" applyFont="1" applyFill="1" applyBorder="1" applyAlignment="1" applyProtection="1">
      <alignment vertical="center"/>
      <protection hidden="1"/>
    </xf>
    <xf numFmtId="0" fontId="1" fillId="35" borderId="56" xfId="0" applyFont="1" applyFill="1" applyBorder="1" applyAlignment="1" applyProtection="1">
      <alignment horizontal="center" vertical="center"/>
      <protection hidden="1"/>
    </xf>
    <xf numFmtId="0" fontId="1" fillId="35" borderId="56" xfId="0" applyFont="1" applyFill="1" applyBorder="1" applyAlignment="1" applyProtection="1">
      <alignment horizontal="center"/>
      <protection hidden="1"/>
    </xf>
    <xf numFmtId="164" fontId="24" fillId="35" borderId="56" xfId="0" applyNumberFormat="1" applyFont="1" applyFill="1" applyBorder="1" applyAlignment="1" applyProtection="1">
      <alignment horizontal="center"/>
      <protection hidden="1"/>
    </xf>
    <xf numFmtId="0" fontId="1" fillId="40" borderId="59" xfId="0" applyFont="1" applyFill="1" applyBorder="1" applyAlignment="1" applyProtection="1">
      <alignment vertical="center"/>
      <protection hidden="1"/>
    </xf>
    <xf numFmtId="164" fontId="24" fillId="41" borderId="56" xfId="0" applyNumberFormat="1" applyFont="1" applyFill="1" applyBorder="1" applyAlignment="1" applyProtection="1">
      <alignment horizontal="center"/>
      <protection hidden="1"/>
    </xf>
    <xf numFmtId="0" fontId="1" fillId="42" borderId="62" xfId="0" applyFont="1" applyFill="1" applyBorder="1" applyAlignment="1" applyProtection="1">
      <alignment horizontal="center" vertical="center"/>
      <protection hidden="1"/>
    </xf>
    <xf numFmtId="164" fontId="17" fillId="42" borderId="60" xfId="0" applyNumberFormat="1" applyFont="1" applyFill="1" applyBorder="1" applyAlignment="1" applyProtection="1">
      <alignment vertical="center"/>
      <protection hidden="1"/>
    </xf>
    <xf numFmtId="164" fontId="11" fillId="42" borderId="63" xfId="0" applyNumberFormat="1" applyFont="1" applyFill="1" applyBorder="1" applyAlignment="1" applyProtection="1">
      <alignment vertical="center"/>
      <protection hidden="1"/>
    </xf>
    <xf numFmtId="164" fontId="11" fillId="42" borderId="64" xfId="0" applyNumberFormat="1" applyFont="1" applyFill="1" applyBorder="1" applyAlignment="1" applyProtection="1">
      <alignment vertical="center"/>
      <protection hidden="1"/>
    </xf>
    <xf numFmtId="0" fontId="1" fillId="42" borderId="64" xfId="0" applyFont="1" applyFill="1" applyBorder="1" applyAlignment="1" applyProtection="1">
      <alignment horizontal="center" vertical="center"/>
      <protection hidden="1"/>
    </xf>
    <xf numFmtId="0" fontId="1" fillId="42" borderId="64" xfId="0" applyFont="1" applyFill="1" applyBorder="1" applyAlignment="1" applyProtection="1">
      <alignment horizontal="center"/>
      <protection hidden="1"/>
    </xf>
    <xf numFmtId="164" fontId="25" fillId="42" borderId="64" xfId="0" applyNumberFormat="1" applyFont="1" applyFill="1" applyBorder="1" applyAlignment="1" applyProtection="1">
      <alignment horizontal="center"/>
      <protection hidden="1"/>
    </xf>
    <xf numFmtId="164" fontId="25" fillId="44" borderId="64" xfId="0" applyNumberFormat="1" applyFont="1" applyFill="1" applyBorder="1" applyAlignment="1" applyProtection="1">
      <alignment horizontal="center"/>
      <protection hidden="1"/>
    </xf>
    <xf numFmtId="0" fontId="1" fillId="47" borderId="65" xfId="0" applyFont="1" applyFill="1" applyBorder="1" applyAlignment="1" applyProtection="1">
      <alignment vertical="center"/>
      <protection hidden="1"/>
    </xf>
    <xf numFmtId="0" fontId="1" fillId="48" borderId="66" xfId="0" applyFont="1" applyFill="1" applyBorder="1" applyAlignment="1" applyProtection="1">
      <alignment horizontal="center" vertical="center"/>
      <protection hidden="1"/>
    </xf>
    <xf numFmtId="0" fontId="1" fillId="48" borderId="68" xfId="0" applyFont="1" applyFill="1" applyBorder="1" applyAlignment="1" applyProtection="1">
      <alignment horizontal="center" vertical="center"/>
      <protection hidden="1"/>
    </xf>
    <xf numFmtId="0" fontId="1" fillId="48" borderId="69" xfId="0" applyFont="1" applyFill="1" applyBorder="1" applyAlignment="1" applyProtection="1">
      <alignment horizontal="center" vertical="center"/>
      <protection hidden="1"/>
    </xf>
    <xf numFmtId="0" fontId="1" fillId="48" borderId="70" xfId="0" applyFont="1" applyFill="1" applyBorder="1" applyAlignment="1" applyProtection="1">
      <alignment horizontal="center"/>
      <protection hidden="1"/>
    </xf>
    <xf numFmtId="164" fontId="26" fillId="48" borderId="70" xfId="0" applyNumberFormat="1" applyFont="1" applyFill="1" applyBorder="1" applyAlignment="1" applyProtection="1">
      <alignment horizontal="center"/>
      <protection hidden="1"/>
    </xf>
    <xf numFmtId="0" fontId="33" fillId="51" borderId="70" xfId="0" applyFont="1" applyFill="1" applyBorder="1" applyAlignment="1" applyProtection="1">
      <alignment horizontal="center" vertical="center" wrapText="1"/>
      <protection hidden="1"/>
    </xf>
    <xf numFmtId="0" fontId="33" fillId="16" borderId="27" xfId="0" applyFont="1" applyFill="1" applyBorder="1" applyAlignment="1" applyProtection="1">
      <alignment horizontal="center" vertical="center" wrapText="1"/>
      <protection hidden="1"/>
    </xf>
    <xf numFmtId="0" fontId="33" fillId="0" borderId="0" xfId="0" applyFont="1" applyFill="1" applyBorder="1" applyAlignment="1" applyProtection="1">
      <alignment horizontal="center" vertical="center" wrapText="1"/>
      <protection hidden="1"/>
    </xf>
    <xf numFmtId="0" fontId="33" fillId="19" borderId="32" xfId="0" applyFont="1" applyFill="1" applyBorder="1" applyAlignment="1" applyProtection="1">
      <alignment horizontal="center" vertical="center" wrapText="1"/>
      <protection hidden="1"/>
    </xf>
    <xf numFmtId="0" fontId="33" fillId="23" borderId="38" xfId="0" applyFont="1" applyFill="1" applyBorder="1" applyAlignment="1" applyProtection="1">
      <alignment horizontal="center" vertical="center" wrapText="1"/>
      <protection hidden="1"/>
    </xf>
    <xf numFmtId="0" fontId="33" fillId="29" borderId="48" xfId="0" applyFont="1" applyFill="1" applyBorder="1" applyAlignment="1" applyProtection="1">
      <alignment horizontal="center" vertical="center" wrapText="1"/>
      <protection hidden="1"/>
    </xf>
    <xf numFmtId="0" fontId="33" fillId="39" borderId="56" xfId="0" applyFont="1" applyFill="1" applyBorder="1" applyAlignment="1" applyProtection="1">
      <alignment horizontal="center" vertical="center" wrapText="1"/>
      <protection hidden="1"/>
    </xf>
    <xf numFmtId="0" fontId="33" fillId="43" borderId="64" xfId="0" applyFont="1" applyFill="1" applyBorder="1" applyAlignment="1" applyProtection="1">
      <alignment horizontal="center" vertical="center" wrapText="1"/>
      <protection hidden="1"/>
    </xf>
    <xf numFmtId="164" fontId="26" fillId="52" borderId="70" xfId="0" applyNumberFormat="1" applyFont="1" applyFill="1" applyBorder="1" applyAlignment="1" applyProtection="1">
      <alignment horizontal="center"/>
      <protection hidden="1"/>
    </xf>
    <xf numFmtId="164" fontId="9" fillId="18" borderId="29" xfId="0" applyNumberFormat="1" applyFont="1" applyFill="1" applyBorder="1" applyAlignment="1" applyProtection="1">
      <alignment horizontal="center" vertical="center"/>
      <protection locked="0"/>
    </xf>
    <xf numFmtId="164" fontId="9" fillId="18" borderId="30" xfId="0" applyNumberFormat="1" applyFont="1" applyFill="1" applyBorder="1" applyAlignment="1" applyProtection="1">
      <alignment horizontal="center" vertical="center"/>
      <protection locked="0"/>
    </xf>
    <xf numFmtId="164" fontId="4" fillId="2" borderId="40" xfId="0" applyNumberFormat="1" applyFont="1" applyFill="1" applyBorder="1" applyAlignment="1" applyProtection="1">
      <alignment horizontal="center" vertical="center"/>
      <protection hidden="1"/>
    </xf>
    <xf numFmtId="164" fontId="4" fillId="2" borderId="39" xfId="0" applyNumberFormat="1" applyFont="1" applyFill="1" applyBorder="1" applyAlignment="1" applyProtection="1">
      <alignment horizontal="center" vertical="center"/>
      <protection hidden="1"/>
    </xf>
    <xf numFmtId="164" fontId="4" fillId="0" borderId="0" xfId="0" applyNumberFormat="1" applyFont="1" applyAlignment="1" applyProtection="1">
      <alignment horizontal="center" vertical="center"/>
      <protection hidden="1"/>
    </xf>
    <xf numFmtId="164" fontId="9" fillId="22" borderId="33" xfId="0" applyNumberFormat="1" applyFont="1" applyFill="1" applyBorder="1" applyAlignment="1" applyProtection="1">
      <alignment horizontal="center" vertical="center"/>
      <protection locked="0"/>
    </xf>
    <xf numFmtId="164" fontId="9" fillId="22" borderId="34" xfId="0" applyNumberFormat="1" applyFont="1" applyFill="1" applyBorder="1" applyAlignment="1" applyProtection="1">
      <alignment horizontal="center" vertical="center"/>
      <protection locked="0"/>
    </xf>
    <xf numFmtId="164" fontId="4" fillId="2" borderId="41" xfId="0" applyNumberFormat="1" applyFont="1" applyFill="1" applyBorder="1" applyAlignment="1" applyProtection="1">
      <alignment horizontal="center" vertical="center"/>
      <protection hidden="1"/>
    </xf>
    <xf numFmtId="164" fontId="9" fillId="30" borderId="42" xfId="0" applyNumberFormat="1" applyFont="1" applyFill="1" applyBorder="1" applyAlignment="1" applyProtection="1">
      <alignment horizontal="center" vertical="center"/>
      <protection locked="0"/>
    </xf>
    <xf numFmtId="164" fontId="9" fillId="30" borderId="43" xfId="0" applyNumberFormat="1" applyFont="1" applyFill="1" applyBorder="1" applyAlignment="1" applyProtection="1">
      <alignment horizontal="center" vertical="center"/>
      <protection locked="0"/>
    </xf>
    <xf numFmtId="164" fontId="4" fillId="2" borderId="58" xfId="0" applyNumberFormat="1" applyFont="1" applyFill="1" applyBorder="1" applyAlignment="1" applyProtection="1">
      <alignment horizontal="center" vertical="center"/>
      <protection hidden="1"/>
    </xf>
    <xf numFmtId="164" fontId="9" fillId="35" borderId="49" xfId="0" applyNumberFormat="1" applyFont="1" applyFill="1" applyBorder="1" applyAlignment="1" applyProtection="1">
      <alignment horizontal="center" vertical="center"/>
      <protection locked="0"/>
    </xf>
    <xf numFmtId="164" fontId="9" fillId="35" borderId="50" xfId="0" applyNumberFormat="1" applyFont="1" applyFill="1" applyBorder="1" applyAlignment="1" applyProtection="1">
      <alignment horizontal="center" vertical="center"/>
      <protection locked="0"/>
    </xf>
    <xf numFmtId="164" fontId="4" fillId="2" borderId="57" xfId="0" applyNumberFormat="1" applyFont="1" applyFill="1" applyBorder="1" applyAlignment="1" applyProtection="1">
      <alignment horizontal="center" vertical="center"/>
      <protection hidden="1"/>
    </xf>
    <xf numFmtId="164" fontId="9" fillId="42" borderId="59" xfId="0" applyNumberFormat="1" applyFont="1" applyFill="1" applyBorder="1" applyAlignment="1" applyProtection="1">
      <alignment horizontal="center" vertical="center"/>
      <protection locked="0"/>
    </xf>
    <xf numFmtId="164" fontId="9" fillId="42" borderId="60" xfId="0" applyNumberFormat="1" applyFont="1" applyFill="1" applyBorder="1" applyAlignment="1" applyProtection="1">
      <alignment horizontal="center" vertical="center"/>
      <protection locked="0"/>
    </xf>
    <xf numFmtId="164" fontId="9" fillId="2" borderId="61" xfId="0" applyNumberFormat="1" applyFont="1" applyFill="1" applyBorder="1" applyAlignment="1" applyProtection="1">
      <alignment horizontal="center" vertical="center"/>
      <protection hidden="1"/>
    </xf>
    <xf numFmtId="164" fontId="9" fillId="48" borderId="65" xfId="0" applyNumberFormat="1" applyFont="1" applyFill="1" applyBorder="1" applyAlignment="1" applyProtection="1">
      <alignment horizontal="center" vertical="center"/>
      <protection locked="0"/>
    </xf>
    <xf numFmtId="164" fontId="9" fillId="48" borderId="66" xfId="0" applyNumberFormat="1" applyFont="1" applyFill="1" applyBorder="1" applyAlignment="1" applyProtection="1">
      <alignment horizontal="center" vertical="center"/>
      <protection locked="0"/>
    </xf>
    <xf numFmtId="164" fontId="4" fillId="2" borderId="67" xfId="0" applyNumberFormat="1" applyFont="1" applyFill="1" applyBorder="1" applyAlignment="1" applyProtection="1">
      <alignment horizontal="center" vertical="center"/>
      <protection hidden="1"/>
    </xf>
    <xf numFmtId="0" fontId="35" fillId="18" borderId="30" xfId="0" applyFont="1" applyFill="1" applyBorder="1" applyAlignment="1" applyProtection="1">
      <alignment horizontal="left" vertical="center"/>
      <protection hidden="1"/>
    </xf>
    <xf numFmtId="0" fontId="35" fillId="0" borderId="0" xfId="0" applyFont="1" applyFill="1" applyBorder="1" applyAlignment="1" applyProtection="1">
      <alignment horizontal="left" vertical="center"/>
      <protection hidden="1"/>
    </xf>
    <xf numFmtId="0" fontId="35" fillId="22" borderId="34" xfId="0" applyFont="1" applyFill="1" applyBorder="1" applyAlignment="1" applyProtection="1">
      <alignment horizontal="left" vertical="center"/>
      <protection hidden="1"/>
    </xf>
    <xf numFmtId="0" fontId="35" fillId="30" borderId="43" xfId="0" applyFont="1" applyFill="1" applyBorder="1" applyAlignment="1" applyProtection="1">
      <alignment horizontal="left" vertical="center"/>
      <protection hidden="1"/>
    </xf>
    <xf numFmtId="0" fontId="35" fillId="35" borderId="50" xfId="0" applyFont="1" applyFill="1" applyBorder="1" applyAlignment="1" applyProtection="1">
      <alignment horizontal="left" vertical="center"/>
      <protection hidden="1"/>
    </xf>
    <xf numFmtId="0" fontId="35" fillId="42" borderId="60" xfId="0" applyFont="1" applyFill="1" applyBorder="1" applyAlignment="1" applyProtection="1">
      <alignment horizontal="left" vertical="center"/>
      <protection hidden="1"/>
    </xf>
    <xf numFmtId="0" fontId="35" fillId="48" borderId="66" xfId="0" applyFont="1" applyFill="1" applyBorder="1" applyAlignment="1" applyProtection="1">
      <alignment horizontal="left" vertical="center"/>
      <protection hidden="1"/>
    </xf>
    <xf numFmtId="164" fontId="9" fillId="13" borderId="13" xfId="0" applyNumberFormat="1" applyFont="1" applyFill="1" applyBorder="1" applyAlignment="1" applyProtection="1">
      <alignment horizontal="center" vertical="center"/>
      <protection locked="0"/>
    </xf>
    <xf numFmtId="164" fontId="9" fillId="13" borderId="12" xfId="0" applyNumberFormat="1" applyFont="1" applyFill="1" applyBorder="1" applyAlignment="1" applyProtection="1">
      <alignment horizontal="center" vertical="center"/>
      <protection locked="0"/>
    </xf>
    <xf numFmtId="164" fontId="9" fillId="14" borderId="14" xfId="0" applyNumberFormat="1" applyFont="1" applyFill="1" applyBorder="1" applyAlignment="1" applyProtection="1">
      <alignment horizontal="center" vertical="center"/>
      <protection locked="0"/>
    </xf>
    <xf numFmtId="164" fontId="9" fillId="14" borderId="15" xfId="0" applyNumberFormat="1" applyFont="1" applyFill="1" applyBorder="1" applyAlignment="1" applyProtection="1">
      <alignment horizontal="center" vertical="center"/>
      <protection locked="0"/>
    </xf>
    <xf numFmtId="164" fontId="9" fillId="15" borderId="16" xfId="0" applyNumberFormat="1" applyFont="1" applyFill="1" applyBorder="1" applyAlignment="1" applyProtection="1">
      <alignment horizontal="center" vertical="center"/>
      <protection locked="0"/>
    </xf>
    <xf numFmtId="164" fontId="9" fillId="15" borderId="17" xfId="0" applyNumberFormat="1" applyFont="1" applyFill="1" applyBorder="1" applyAlignment="1" applyProtection="1">
      <alignment horizontal="center" vertic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Fill="1" applyBorder="1" applyAlignment="1" applyProtection="1">
      <alignment horizontal="center"/>
      <protection locked="0"/>
    </xf>
    <xf numFmtId="0" fontId="40" fillId="13" borderId="12" xfId="0" applyFont="1" applyFill="1" applyBorder="1" applyAlignment="1" applyProtection="1">
      <alignment horizontal="left" vertical="center"/>
      <protection hidden="1"/>
    </xf>
    <xf numFmtId="0" fontId="40" fillId="0" borderId="0" xfId="0" applyFont="1" applyFill="1" applyBorder="1" applyAlignment="1" applyProtection="1">
      <alignment horizontal="left" vertical="center"/>
      <protection hidden="1"/>
    </xf>
    <xf numFmtId="0" fontId="40" fillId="14" borderId="15" xfId="0" applyFont="1" applyFill="1" applyBorder="1" applyAlignment="1" applyProtection="1">
      <alignment vertical="center"/>
      <protection hidden="1"/>
    </xf>
    <xf numFmtId="0" fontId="40" fillId="15" borderId="17" xfId="0" applyFont="1" applyFill="1" applyBorder="1" applyAlignment="1" applyProtection="1">
      <alignment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10" fillId="11" borderId="22" xfId="0" applyFont="1" applyFill="1" applyBorder="1" applyAlignment="1" applyProtection="1">
      <alignment horizontal="center"/>
      <protection hidden="1"/>
    </xf>
    <xf numFmtId="0" fontId="10" fillId="11" borderId="23" xfId="0" applyFont="1" applyFill="1" applyBorder="1" applyAlignment="1" applyProtection="1">
      <alignment horizontal="center"/>
      <protection hidden="1"/>
    </xf>
    <xf numFmtId="164" fontId="19" fillId="2" borderId="24" xfId="0" applyNumberFormat="1" applyFont="1" applyFill="1" applyBorder="1" applyAlignment="1" applyProtection="1">
      <alignment horizontal="center"/>
      <protection hidden="1"/>
    </xf>
    <xf numFmtId="0" fontId="34" fillId="0" borderId="7" xfId="0" applyFont="1" applyBorder="1" applyAlignment="1" applyProtection="1">
      <alignment horizontal="center" vertical="center"/>
      <protection hidden="1"/>
    </xf>
    <xf numFmtId="0" fontId="3" fillId="11" borderId="5" xfId="0" applyFont="1" applyFill="1" applyBorder="1" applyAlignment="1" applyProtection="1">
      <alignment horizontal="left" vertical="center"/>
      <protection hidden="1"/>
    </xf>
    <xf numFmtId="0" fontId="3" fillId="11" borderId="0" xfId="0" applyFont="1" applyFill="1" applyBorder="1" applyAlignment="1" applyProtection="1">
      <alignment horizontal="left" vertical="center"/>
      <protection hidden="1"/>
    </xf>
    <xf numFmtId="0" fontId="2" fillId="11" borderId="6" xfId="0" applyFont="1" applyFill="1" applyBorder="1" applyAlignment="1" applyProtection="1">
      <alignment horizontal="center"/>
      <protection hidden="1"/>
    </xf>
    <xf numFmtId="0" fontId="2" fillId="11" borderId="5" xfId="0" applyFont="1" applyFill="1" applyBorder="1" applyAlignment="1" applyProtection="1">
      <alignment horizontal="center"/>
      <protection hidden="1"/>
    </xf>
    <xf numFmtId="0" fontId="3" fillId="11" borderId="20" xfId="0" applyFont="1" applyFill="1" applyBorder="1" applyAlignment="1" applyProtection="1">
      <alignment horizontal="left" vertical="center"/>
      <protection hidden="1"/>
    </xf>
    <xf numFmtId="0" fontId="3" fillId="11" borderId="1" xfId="0" applyFont="1" applyFill="1" applyBorder="1" applyAlignment="1" applyProtection="1">
      <alignment horizontal="left" vertical="center"/>
      <protection hidden="1"/>
    </xf>
    <xf numFmtId="0" fontId="3" fillId="11" borderId="3" xfId="0" applyFont="1" applyFill="1" applyBorder="1" applyAlignment="1" applyProtection="1">
      <alignment horizontal="left" vertical="center"/>
      <protection hidden="1"/>
    </xf>
    <xf numFmtId="0" fontId="10" fillId="11" borderId="21" xfId="0" applyFont="1" applyFill="1" applyBorder="1" applyAlignment="1" applyProtection="1">
      <alignment horizontal="center"/>
      <protection hidden="1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1" fillId="25" borderId="30" xfId="0" applyNumberFormat="1" applyFont="1" applyFill="1" applyBorder="1" applyAlignment="1" applyProtection="1">
      <alignment horizontal="center" vertical="center"/>
      <protection hidden="1"/>
    </xf>
    <xf numFmtId="164" fontId="1" fillId="26" borderId="34" xfId="0" applyNumberFormat="1" applyFont="1" applyFill="1" applyBorder="1" applyAlignment="1" applyProtection="1">
      <alignment horizontal="center" vertical="center"/>
      <protection hidden="1"/>
    </xf>
    <xf numFmtId="0" fontId="2" fillId="27" borderId="30" xfId="0" applyFont="1" applyFill="1" applyBorder="1" applyAlignment="1" applyProtection="1">
      <alignment horizontal="left" vertical="center"/>
      <protection hidden="1"/>
    </xf>
    <xf numFmtId="0" fontId="2" fillId="32" borderId="34" xfId="0" applyFont="1" applyFill="1" applyBorder="1" applyAlignment="1" applyProtection="1">
      <alignment horizontal="left" vertical="center"/>
      <protection hidden="1"/>
    </xf>
    <xf numFmtId="0" fontId="2" fillId="33" borderId="43" xfId="0" applyFont="1" applyFill="1" applyBorder="1" applyAlignment="1" applyProtection="1">
      <alignment horizontal="left" vertical="center"/>
      <protection hidden="1"/>
    </xf>
    <xf numFmtId="0" fontId="2" fillId="36" borderId="50" xfId="0" applyFont="1" applyFill="1" applyBorder="1" applyAlignment="1" applyProtection="1">
      <alignment horizontal="left" vertical="center"/>
      <protection hidden="1"/>
    </xf>
    <xf numFmtId="164" fontId="1" fillId="37" borderId="50" xfId="0" applyNumberFormat="1" applyFont="1" applyFill="1" applyBorder="1" applyAlignment="1" applyProtection="1">
      <alignment horizontal="center" vertical="center"/>
      <protection hidden="1"/>
    </xf>
    <xf numFmtId="164" fontId="1" fillId="38" borderId="43" xfId="0" applyNumberFormat="1" applyFont="1" applyFill="1" applyBorder="1" applyAlignment="1" applyProtection="1">
      <alignment horizontal="center" vertical="center"/>
      <protection hidden="1"/>
    </xf>
    <xf numFmtId="164" fontId="17" fillId="45" borderId="60" xfId="0" applyNumberFormat="1" applyFont="1" applyFill="1" applyBorder="1" applyAlignment="1" applyProtection="1">
      <alignment horizontal="center" vertical="center"/>
      <protection hidden="1"/>
    </xf>
    <xf numFmtId="0" fontId="2" fillId="46" borderId="60" xfId="0" applyFont="1" applyFill="1" applyBorder="1" applyAlignment="1" applyProtection="1">
      <alignment horizontal="left" vertical="center"/>
      <protection hidden="1"/>
    </xf>
    <xf numFmtId="164" fontId="1" fillId="49" borderId="66" xfId="0" applyNumberFormat="1" applyFont="1" applyFill="1" applyBorder="1" applyAlignment="1" applyProtection="1">
      <alignment horizontal="center" vertical="center"/>
      <protection hidden="1"/>
    </xf>
    <xf numFmtId="0" fontId="2" fillId="50" borderId="66" xfId="0" applyFont="1" applyFill="1" applyBorder="1" applyAlignment="1" applyProtection="1">
      <alignment horizontal="left" vertical="center"/>
      <protection hidden="1"/>
    </xf>
    <xf numFmtId="0" fontId="9" fillId="53" borderId="12" xfId="0" applyFont="1" applyFill="1" applyBorder="1" applyAlignment="1" applyProtection="1">
      <alignment horizontal="left" vertical="center"/>
      <protection hidden="1"/>
    </xf>
    <xf numFmtId="0" fontId="9" fillId="54" borderId="15" xfId="0" applyFont="1" applyFill="1" applyBorder="1" applyAlignment="1" applyProtection="1">
      <alignment horizontal="left" vertical="center"/>
      <protection hidden="1"/>
    </xf>
    <xf numFmtId="0" fontId="30" fillId="55" borderId="17" xfId="0" applyFont="1" applyFill="1" applyBorder="1" applyAlignment="1" applyProtection="1">
      <alignment horizontal="left" vertical="center"/>
      <protection hidden="1"/>
    </xf>
    <xf numFmtId="0" fontId="5" fillId="4" borderId="0" xfId="0" applyFont="1" applyFill="1" applyAlignment="1" applyProtection="1">
      <alignment horizontal="lef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  <xf numFmtId="166" fontId="0" fillId="0" borderId="0" xfId="0" applyNumberFormat="1"/>
    <xf numFmtId="0" fontId="0" fillId="57" borderId="0" xfId="0" applyFill="1" applyAlignment="1">
      <alignment horizontal="left" vertical="center"/>
    </xf>
    <xf numFmtId="0" fontId="42" fillId="57" borderId="0" xfId="0" applyFont="1" applyFill="1" applyAlignment="1">
      <alignment horizontal="left" vertical="center"/>
    </xf>
    <xf numFmtId="0" fontId="42" fillId="8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42" fillId="11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44" fillId="0" borderId="0" xfId="0" applyFont="1" applyAlignment="1">
      <alignment horizontal="center" vertical="center"/>
    </xf>
    <xf numFmtId="166" fontId="0" fillId="56" borderId="0" xfId="0" applyNumberFormat="1" applyFill="1"/>
    <xf numFmtId="166" fontId="0" fillId="56" borderId="71" xfId="0" applyNumberFormat="1" applyFill="1" applyBorder="1"/>
    <xf numFmtId="0" fontId="0" fillId="56" borderId="71" xfId="0" applyFill="1" applyBorder="1"/>
    <xf numFmtId="0" fontId="0" fillId="56" borderId="0" xfId="0" applyFill="1"/>
    <xf numFmtId="166" fontId="0" fillId="56" borderId="75" xfId="0" applyNumberFormat="1" applyFill="1" applyBorder="1"/>
    <xf numFmtId="166" fontId="0" fillId="56" borderId="74" xfId="0" applyNumberFormat="1" applyFill="1" applyBorder="1"/>
    <xf numFmtId="0" fontId="0" fillId="56" borderId="73" xfId="0" applyFill="1" applyBorder="1"/>
    <xf numFmtId="0" fontId="0" fillId="56" borderId="72" xfId="0" applyFill="1" applyBorder="1"/>
    <xf numFmtId="0" fontId="0" fillId="0" borderId="1" xfId="0" applyBorder="1"/>
    <xf numFmtId="164" fontId="0" fillId="56" borderId="1" xfId="0" applyNumberFormat="1" applyFill="1" applyBorder="1" applyAlignment="1">
      <alignment horizontal="center"/>
    </xf>
    <xf numFmtId="166" fontId="0" fillId="0" borderId="25" xfId="0" applyNumberFormat="1" applyBorder="1"/>
    <xf numFmtId="1" fontId="43" fillId="0" borderId="26" xfId="0" applyNumberFormat="1" applyFont="1" applyBorder="1"/>
    <xf numFmtId="0" fontId="0" fillId="0" borderId="25" xfId="0" applyBorder="1"/>
    <xf numFmtId="0" fontId="0" fillId="0" borderId="26" xfId="0" applyBorder="1"/>
    <xf numFmtId="166" fontId="0" fillId="0" borderId="26" xfId="0" applyNumberFormat="1" applyBorder="1"/>
    <xf numFmtId="164" fontId="0" fillId="0" borderId="26" xfId="0" applyNumberFormat="1" applyBorder="1"/>
    <xf numFmtId="0" fontId="0" fillId="0" borderId="5" xfId="0" applyBorder="1"/>
    <xf numFmtId="0" fontId="42" fillId="57" borderId="18" xfId="0" applyFont="1" applyFill="1" applyBorder="1" applyAlignment="1">
      <alignment horizontal="left" vertical="center"/>
    </xf>
    <xf numFmtId="0" fontId="42" fillId="57" borderId="5" xfId="0" applyFont="1" applyFill="1" applyBorder="1" applyAlignment="1">
      <alignment horizontal="left" vertical="center"/>
    </xf>
    <xf numFmtId="0" fontId="42" fillId="57" borderId="5" xfId="0" applyFont="1" applyFill="1" applyBorder="1" applyAlignment="1">
      <alignment horizontal="center"/>
    </xf>
    <xf numFmtId="0" fontId="0" fillId="57" borderId="5" xfId="0" applyFill="1" applyBorder="1" applyAlignment="1">
      <alignment horizontal="center"/>
    </xf>
    <xf numFmtId="0" fontId="0" fillId="57" borderId="25" xfId="0" applyFill="1" applyBorder="1" applyAlignment="1">
      <alignment horizontal="center"/>
    </xf>
    <xf numFmtId="0" fontId="0" fillId="57" borderId="19" xfId="0" applyFill="1" applyBorder="1" applyAlignment="1">
      <alignment horizontal="left" vertical="center"/>
    </xf>
    <xf numFmtId="0" fontId="0" fillId="57" borderId="1" xfId="0" applyFill="1" applyBorder="1" applyAlignment="1">
      <alignment horizontal="left" vertical="center"/>
    </xf>
    <xf numFmtId="164" fontId="0" fillId="56" borderId="76" xfId="0" applyNumberFormat="1" applyFill="1" applyBorder="1" applyAlignment="1">
      <alignment horizontal="center"/>
    </xf>
    <xf numFmtId="0" fontId="0" fillId="58" borderId="0" xfId="0" applyFill="1" applyAlignment="1">
      <alignment horizontal="left"/>
    </xf>
    <xf numFmtId="0" fontId="0" fillId="59" borderId="0" xfId="0" applyFill="1" applyAlignment="1">
      <alignment horizontal="left"/>
    </xf>
    <xf numFmtId="0" fontId="0" fillId="60" borderId="0" xfId="0" applyFill="1" applyAlignment="1">
      <alignment horizontal="left"/>
    </xf>
    <xf numFmtId="0" fontId="0" fillId="61" borderId="0" xfId="0" applyFill="1"/>
    <xf numFmtId="166" fontId="0" fillId="61" borderId="0" xfId="0" applyNumberFormat="1" applyFill="1"/>
    <xf numFmtId="0" fontId="0" fillId="62" borderId="0" xfId="0" applyFill="1"/>
    <xf numFmtId="0" fontId="0" fillId="56" borderId="77" xfId="0" applyFill="1" applyBorder="1"/>
    <xf numFmtId="166" fontId="0" fillId="56" borderId="77" xfId="0" applyNumberFormat="1" applyFill="1" applyBorder="1"/>
    <xf numFmtId="0" fontId="0" fillId="56" borderId="78" xfId="0" applyFill="1" applyBorder="1"/>
    <xf numFmtId="0" fontId="0" fillId="0" borderId="77" xfId="0" applyBorder="1"/>
    <xf numFmtId="0" fontId="0" fillId="63" borderId="79" xfId="0" applyFill="1" applyBorder="1"/>
    <xf numFmtId="166" fontId="0" fillId="56" borderId="79" xfId="0" applyNumberFormat="1" applyFill="1" applyBorder="1"/>
    <xf numFmtId="166" fontId="0" fillId="56" borderId="80" xfId="0" applyNumberFormat="1" applyFill="1" applyBorder="1"/>
    <xf numFmtId="0" fontId="0" fillId="56" borderId="80" xfId="0" applyFill="1" applyBorder="1"/>
    <xf numFmtId="0" fontId="0" fillId="0" borderId="79" xfId="0" applyBorder="1"/>
    <xf numFmtId="0" fontId="0" fillId="0" borderId="81" xfId="0" applyBorder="1"/>
    <xf numFmtId="0" fontId="0" fillId="0" borderId="82" xfId="0" applyBorder="1"/>
    <xf numFmtId="0" fontId="0" fillId="0" borderId="0" xfId="0" applyBorder="1"/>
    <xf numFmtId="166" fontId="0" fillId="0" borderId="0" xfId="0" applyNumberFormat="1" applyBorder="1"/>
    <xf numFmtId="0" fontId="0" fillId="0" borderId="83" xfId="0" applyBorder="1"/>
    <xf numFmtId="166" fontId="0" fillId="0" borderId="83" xfId="0" applyNumberFormat="1" applyBorder="1"/>
    <xf numFmtId="166" fontId="0" fillId="0" borderId="8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FF01"/>
      <color rgb="FF010DFF"/>
      <color rgb="FFF1F2FF"/>
      <color rgb="FFE6FFE5"/>
      <color rgb="FFFF0101"/>
      <color rgb="FFFFF1F1"/>
      <color rgb="FFFFFFCC"/>
      <color rgb="FFFCE8E8"/>
      <color rgb="FFFDF3FD"/>
      <color rgb="FF503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mathématiques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mathématiques'!$D$7:$E$7</c:f>
              <c:strCache>
                <c:ptCount val="1"/>
                <c:pt idx="0">
                  <c:v>Absolue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mathématiques'!$R$25:$R$125</c:f>
              <c:numCache>
                <c:formatCode>0.000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0-426A-9F45-0EBD8C666CAE}"/>
            </c:ext>
          </c:extLst>
        </c:ser>
        <c:ser>
          <c:idx val="1"/>
          <c:order val="1"/>
          <c:tx>
            <c:strRef>
              <c:f>'Fonctions mathématiques'!$D$9:$E$9</c:f>
              <c:strCache>
                <c:ptCount val="1"/>
                <c:pt idx="0">
                  <c:v>Linéaire</c:v>
                </c:pt>
              </c:strCache>
            </c:strRef>
          </c:tx>
          <c:spPr>
            <a:ln w="19050">
              <a:solidFill>
                <a:srgbClr val="FF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mathématiques'!$T$25:$T$125</c:f>
              <c:numCache>
                <c:formatCode>0.000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0-426A-9F45-0EBD8C666CAE}"/>
            </c:ext>
          </c:extLst>
        </c:ser>
        <c:ser>
          <c:idx val="2"/>
          <c:order val="2"/>
          <c:tx>
            <c:strRef>
              <c:f>'Fonctions mathématiques'!$D$11:$E$11</c:f>
              <c:strCache>
                <c:ptCount val="1"/>
                <c:pt idx="0">
                  <c:v>Polynomiale de degré 2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mathématiques'!$V$25:$V$125</c:f>
              <c:numCache>
                <c:formatCode>0.000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10-426A-9F45-0EBD8C666CAE}"/>
            </c:ext>
          </c:extLst>
        </c:ser>
        <c:ser>
          <c:idx val="3"/>
          <c:order val="3"/>
          <c:tx>
            <c:strRef>
              <c:f>'Fonctions mathématiques'!$D$13:$E$13</c:f>
              <c:strCache>
                <c:ptCount val="1"/>
                <c:pt idx="0">
                  <c:v>Polynomiale de degré 3</c:v>
                </c:pt>
              </c:strCache>
            </c:strRef>
          </c:tx>
          <c:spPr>
            <a:ln w="19050">
              <a:solidFill>
                <a:srgbClr val="01FFF9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mathématiques'!$X$25:$X$125</c:f>
              <c:numCache>
                <c:formatCode>0.000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10-426A-9F45-0EBD8C666CAE}"/>
            </c:ext>
          </c:extLst>
        </c:ser>
        <c:ser>
          <c:idx val="4"/>
          <c:order val="4"/>
          <c:tx>
            <c:strRef>
              <c:f>'Fonctions mathématiques'!$D$15:$E$15</c:f>
              <c:strCache>
                <c:ptCount val="1"/>
                <c:pt idx="0">
                  <c:v>Exponentielle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mathématiques'!$Z$25:$Z$125</c:f>
              <c:numCache>
                <c:formatCode>0.000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10-426A-9F45-0EBD8C666CAE}"/>
            </c:ext>
          </c:extLst>
        </c:ser>
        <c:ser>
          <c:idx val="5"/>
          <c:order val="5"/>
          <c:tx>
            <c:strRef>
              <c:f>'Fonctions mathématiques'!$D$17:$E$17</c:f>
              <c:strCache>
                <c:ptCount val="1"/>
                <c:pt idx="0">
                  <c:v>Logarithmique</c:v>
                </c:pt>
              </c:strCache>
            </c:strRef>
          </c:tx>
          <c:spPr>
            <a:ln w="19050">
              <a:solidFill>
                <a:srgbClr val="F301FF"/>
              </a:solidFill>
            </a:ln>
          </c:spPr>
          <c:marker>
            <c:symbol val="none"/>
          </c:marker>
          <c:xVal>
            <c:numRef>
              <c:f>'Fonctions mathématiques'!$P$25:$P$125</c:f>
              <c:numCache>
                <c:formatCode>0.000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>
                  <c:v>9.9999999999999947</c:v>
                </c:pt>
              </c:numCache>
            </c:numRef>
          </c:xVal>
          <c:yVal>
            <c:numRef>
              <c:f>'Fonctions mathématiques'!$AB$25:$AB$125</c:f>
              <c:numCache>
                <c:formatCode>0.000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10-426A-9F45-0EBD8C666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1248"/>
        <c:axId val="143401640"/>
      </c:scatterChart>
      <c:valAx>
        <c:axId val="143401248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640"/>
        <c:crosses val="autoZero"/>
        <c:crossBetween val="midCat"/>
      </c:valAx>
      <c:valAx>
        <c:axId val="1434016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124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2000" b="1">
                <a:solidFill>
                  <a:sysClr val="windowText" lastClr="000000"/>
                </a:solidFill>
              </a:rPr>
              <a:t>Fonction</a:t>
            </a:r>
            <a:r>
              <a:rPr lang="fr-CA" sz="2000" b="1" baseline="0">
                <a:solidFill>
                  <a:sysClr val="windowText" lastClr="000000"/>
                </a:solidFill>
              </a:rPr>
              <a:t>s Mathémathiques</a:t>
            </a:r>
            <a:endParaRPr lang="fr-CA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4916070623462143E-2"/>
          <c:y val="0.17141844659376257"/>
          <c:w val="0.92369967531823616"/>
          <c:h val="0.816078253040414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'Feuil1 (2)'!$O$21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#\ 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(2)'!$O$22:$O$122</c:f>
              <c:numCache>
                <c:formatCode>#\ 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F9-4535-8D67-C701D7729970}"/>
            </c:ext>
          </c:extLst>
        </c:ser>
        <c:ser>
          <c:idx val="1"/>
          <c:order val="1"/>
          <c:tx>
            <c:strRef>
              <c:f>'Feuil1 (2)'!$P$21</c:f>
              <c:strCache>
                <c:ptCount val="1"/>
                <c:pt idx="0">
                  <c:v>Absolue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FF0000"/>
                  </a:gs>
                  <a:gs pos="98000">
                    <a:srgbClr val="FF0000"/>
                  </a:gs>
                  <a:gs pos="100000">
                    <a:srgbClr val="010DFF"/>
                  </a:gs>
                  <a:gs pos="100000">
                    <a:srgbClr val="BACDE5"/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dPt>
            <c:idx val="57"/>
            <c:marker>
              <c:symbol val="none"/>
            </c:marker>
            <c:bubble3D val="0"/>
            <c:spPr>
              <a:ln w="34925" cap="rnd">
                <a:gradFill>
                  <a:gsLst>
                    <a:gs pos="0">
                      <a:srgbClr val="FF0000"/>
                    </a:gs>
                    <a:gs pos="98000">
                      <a:srgbClr val="FF0000"/>
                    </a:gs>
                    <a:gs pos="100000">
                      <a:srgbClr val="010DFF"/>
                    </a:gs>
                    <a:gs pos="100000">
                      <a:srgbClr val="BACDE5"/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45000"/>
                        <a:lumOff val="55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E2F9-4535-8D67-C701D7729970}"/>
              </c:ext>
            </c:extLst>
          </c:dPt>
          <c:xVal>
            <c:numRef>
              <c:f>'Feuil1 (2)'!$N$22:$N$122</c:f>
              <c:numCache>
                <c:formatCode>#\ 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(2)'!$P$22:$P$122</c:f>
              <c:numCache>
                <c:formatCode>#\ ##0.000\ _$</c:formatCode>
                <c:ptCount val="101"/>
                <c:pt idx="0">
                  <c:v>-25</c:v>
                </c:pt>
                <c:pt idx="1">
                  <c:v>-24</c:v>
                </c:pt>
                <c:pt idx="2">
                  <c:v>-23</c:v>
                </c:pt>
                <c:pt idx="3">
                  <c:v>-22.000000000000014</c:v>
                </c:pt>
                <c:pt idx="4">
                  <c:v>-21.000000000000014</c:v>
                </c:pt>
                <c:pt idx="5">
                  <c:v>-20.000000000000014</c:v>
                </c:pt>
                <c:pt idx="6">
                  <c:v>-19.000000000000028</c:v>
                </c:pt>
                <c:pt idx="7">
                  <c:v>-18.000000000000028</c:v>
                </c:pt>
                <c:pt idx="8">
                  <c:v>-17.000000000000028</c:v>
                </c:pt>
                <c:pt idx="9">
                  <c:v>-16.000000000000028</c:v>
                </c:pt>
                <c:pt idx="10">
                  <c:v>-15.000000000000028</c:v>
                </c:pt>
                <c:pt idx="11">
                  <c:v>-14.000000000000028</c:v>
                </c:pt>
                <c:pt idx="12">
                  <c:v>-13.000000000000036</c:v>
                </c:pt>
                <c:pt idx="13">
                  <c:v>-12.000000000000036</c:v>
                </c:pt>
                <c:pt idx="14">
                  <c:v>-11.000000000000028</c:v>
                </c:pt>
                <c:pt idx="15">
                  <c:v>-10.000000000000028</c:v>
                </c:pt>
                <c:pt idx="16">
                  <c:v>-9.0000000000000284</c:v>
                </c:pt>
                <c:pt idx="17">
                  <c:v>-8.0000000000000284</c:v>
                </c:pt>
                <c:pt idx="18">
                  <c:v>-7.0000000000000284</c:v>
                </c:pt>
                <c:pt idx="19">
                  <c:v>-6.0000000000000284</c:v>
                </c:pt>
                <c:pt idx="20">
                  <c:v>-5.0000000000000284</c:v>
                </c:pt>
                <c:pt idx="21">
                  <c:v>-4.0000000000000284</c:v>
                </c:pt>
                <c:pt idx="22">
                  <c:v>-3.0000000000000284</c:v>
                </c:pt>
                <c:pt idx="23">
                  <c:v>-2.0000000000000284</c:v>
                </c:pt>
                <c:pt idx="24">
                  <c:v>-1.0000000000000213</c:v>
                </c:pt>
                <c:pt idx="25">
                  <c:v>0</c:v>
                </c:pt>
                <c:pt idx="26">
                  <c:v>0.99999999999997868</c:v>
                </c:pt>
                <c:pt idx="27">
                  <c:v>1.9999999999999787</c:v>
                </c:pt>
                <c:pt idx="28">
                  <c:v>2.9999999999999787</c:v>
                </c:pt>
                <c:pt idx="29">
                  <c:v>3.9999999999999858</c:v>
                </c:pt>
                <c:pt idx="30">
                  <c:v>4.9999999999999858</c:v>
                </c:pt>
                <c:pt idx="31">
                  <c:v>5.9999999999999858</c:v>
                </c:pt>
                <c:pt idx="32">
                  <c:v>6.9999999999999858</c:v>
                </c:pt>
                <c:pt idx="33">
                  <c:v>7.9999999999999858</c:v>
                </c:pt>
                <c:pt idx="34">
                  <c:v>8.9999999999999858</c:v>
                </c:pt>
                <c:pt idx="35">
                  <c:v>9.9999999999999858</c:v>
                </c:pt>
                <c:pt idx="36">
                  <c:v>10.999999999999986</c:v>
                </c:pt>
                <c:pt idx="37">
                  <c:v>11.999999999999986</c:v>
                </c:pt>
                <c:pt idx="38">
                  <c:v>12.999999999999986</c:v>
                </c:pt>
                <c:pt idx="39">
                  <c:v>13.999999999999986</c:v>
                </c:pt>
                <c:pt idx="40">
                  <c:v>14.999999999999993</c:v>
                </c:pt>
                <c:pt idx="41">
                  <c:v>15.999999999999993</c:v>
                </c:pt>
                <c:pt idx="42">
                  <c:v>16.999999999999993</c:v>
                </c:pt>
                <c:pt idx="43">
                  <c:v>17.999999999999993</c:v>
                </c:pt>
                <c:pt idx="44">
                  <c:v>18.999999999999989</c:v>
                </c:pt>
                <c:pt idx="45">
                  <c:v>19.999999999999989</c:v>
                </c:pt>
                <c:pt idx="46">
                  <c:v>20.999999999999989</c:v>
                </c:pt>
                <c:pt idx="47">
                  <c:v>21.999999999999989</c:v>
                </c:pt>
                <c:pt idx="48">
                  <c:v>22.999999999999989</c:v>
                </c:pt>
                <c:pt idx="49">
                  <c:v>23.999999999999989</c:v>
                </c:pt>
                <c:pt idx="50">
                  <c:v>24.999999999999989</c:v>
                </c:pt>
                <c:pt idx="51">
                  <c:v>25.999999999999989</c:v>
                </c:pt>
                <c:pt idx="52">
                  <c:v>26.999999999999989</c:v>
                </c:pt>
                <c:pt idx="53">
                  <c:v>27.999999999999989</c:v>
                </c:pt>
                <c:pt idx="54">
                  <c:v>28.999999999999989</c:v>
                </c:pt>
                <c:pt idx="55">
                  <c:v>29.999999999999989</c:v>
                </c:pt>
                <c:pt idx="56">
                  <c:v>30.999999999999989</c:v>
                </c:pt>
                <c:pt idx="57">
                  <c:v>31.999999999999989</c:v>
                </c:pt>
                <c:pt idx="58">
                  <c:v>32.999999999999986</c:v>
                </c:pt>
                <c:pt idx="59">
                  <c:v>33.999999999999986</c:v>
                </c:pt>
                <c:pt idx="60">
                  <c:v>34.999999999999986</c:v>
                </c:pt>
                <c:pt idx="61">
                  <c:v>35.999999999999986</c:v>
                </c:pt>
                <c:pt idx="62">
                  <c:v>36.999999999999993</c:v>
                </c:pt>
                <c:pt idx="63">
                  <c:v>37.999999999999993</c:v>
                </c:pt>
                <c:pt idx="64">
                  <c:v>38.999999999999993</c:v>
                </c:pt>
                <c:pt idx="65">
                  <c:v>39.999999999999993</c:v>
                </c:pt>
                <c:pt idx="66">
                  <c:v>40.999999999999993</c:v>
                </c:pt>
                <c:pt idx="67">
                  <c:v>42</c:v>
                </c:pt>
                <c:pt idx="68">
                  <c:v>43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43.999999999999993</c:v>
                </c:pt>
                <c:pt idx="82">
                  <c:v>42.999999999999993</c:v>
                </c:pt>
                <c:pt idx="83">
                  <c:v>41.999999999999993</c:v>
                </c:pt>
                <c:pt idx="84">
                  <c:v>40.999999999999993</c:v>
                </c:pt>
                <c:pt idx="85">
                  <c:v>39.999999999999993</c:v>
                </c:pt>
                <c:pt idx="86">
                  <c:v>38.999999999999993</c:v>
                </c:pt>
                <c:pt idx="87">
                  <c:v>37.999999999999986</c:v>
                </c:pt>
                <c:pt idx="88">
                  <c:v>36.999999999999986</c:v>
                </c:pt>
                <c:pt idx="89">
                  <c:v>35.999999999999986</c:v>
                </c:pt>
                <c:pt idx="90">
                  <c:v>34.999999999999993</c:v>
                </c:pt>
                <c:pt idx="91">
                  <c:v>33.999999999999993</c:v>
                </c:pt>
                <c:pt idx="92">
                  <c:v>33</c:v>
                </c:pt>
                <c:pt idx="93">
                  <c:v>32</c:v>
                </c:pt>
                <c:pt idx="94">
                  <c:v>31.000000000000007</c:v>
                </c:pt>
                <c:pt idx="95">
                  <c:v>30.000000000000007</c:v>
                </c:pt>
                <c:pt idx="96">
                  <c:v>29.000000000000014</c:v>
                </c:pt>
                <c:pt idx="97">
                  <c:v>28.000000000000014</c:v>
                </c:pt>
                <c:pt idx="98">
                  <c:v>27.000000000000021</c:v>
                </c:pt>
                <c:pt idx="99">
                  <c:v>26.000000000000021</c:v>
                </c:pt>
                <c:pt idx="100">
                  <c:v>25.000000000000028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F9-4535-8D67-C701D7729970}"/>
            </c:ext>
          </c:extLst>
        </c:ser>
        <c:ser>
          <c:idx val="2"/>
          <c:order val="2"/>
          <c:tx>
            <c:strRef>
              <c:f>'Feuil1 (2)'!$Q$21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#\ 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(2)'!$Q$22:$Q$122</c:f>
              <c:numCache>
                <c:formatCode>#\ 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F9-4535-8D67-C701D7729970}"/>
            </c:ext>
          </c:extLst>
        </c:ser>
        <c:ser>
          <c:idx val="3"/>
          <c:order val="3"/>
          <c:tx>
            <c:strRef>
              <c:f>'Feuil1 (2)'!$R$21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#\ 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(2)'!$R$22:$R$122</c:f>
              <c:numCache>
                <c:formatCode>#\ ##0.000\ _$</c:formatCode>
                <c:ptCount val="101"/>
                <c:pt idx="0">
                  <c:v>50</c:v>
                </c:pt>
                <c:pt idx="1">
                  <c:v>49.2</c:v>
                </c:pt>
                <c:pt idx="2">
                  <c:v>48.400000000000006</c:v>
                </c:pt>
                <c:pt idx="3">
                  <c:v>47.600000000000009</c:v>
                </c:pt>
                <c:pt idx="4">
                  <c:v>46.800000000000011</c:v>
                </c:pt>
                <c:pt idx="5">
                  <c:v>46.000000000000014</c:v>
                </c:pt>
                <c:pt idx="6">
                  <c:v>45.200000000000017</c:v>
                </c:pt>
                <c:pt idx="7">
                  <c:v>44.40000000000002</c:v>
                </c:pt>
                <c:pt idx="8">
                  <c:v>43.600000000000023</c:v>
                </c:pt>
                <c:pt idx="9">
                  <c:v>42.800000000000026</c:v>
                </c:pt>
                <c:pt idx="10">
                  <c:v>42.000000000000028</c:v>
                </c:pt>
                <c:pt idx="11">
                  <c:v>41.200000000000031</c:v>
                </c:pt>
                <c:pt idx="12">
                  <c:v>40.400000000000027</c:v>
                </c:pt>
                <c:pt idx="13">
                  <c:v>39.600000000000023</c:v>
                </c:pt>
                <c:pt idx="14">
                  <c:v>38.800000000000026</c:v>
                </c:pt>
                <c:pt idx="15">
                  <c:v>38.000000000000028</c:v>
                </c:pt>
                <c:pt idx="16">
                  <c:v>37.200000000000024</c:v>
                </c:pt>
                <c:pt idx="17">
                  <c:v>36.40000000000002</c:v>
                </c:pt>
                <c:pt idx="18">
                  <c:v>35.600000000000023</c:v>
                </c:pt>
                <c:pt idx="19">
                  <c:v>34.800000000000026</c:v>
                </c:pt>
                <c:pt idx="20">
                  <c:v>34.000000000000021</c:v>
                </c:pt>
                <c:pt idx="21">
                  <c:v>33.200000000000017</c:v>
                </c:pt>
                <c:pt idx="22">
                  <c:v>32.40000000000002</c:v>
                </c:pt>
                <c:pt idx="23">
                  <c:v>31.600000000000019</c:v>
                </c:pt>
                <c:pt idx="24">
                  <c:v>30.800000000000018</c:v>
                </c:pt>
                <c:pt idx="25">
                  <c:v>30.000000000000018</c:v>
                </c:pt>
                <c:pt idx="26">
                  <c:v>29.200000000000017</c:v>
                </c:pt>
                <c:pt idx="27">
                  <c:v>28.400000000000016</c:v>
                </c:pt>
                <c:pt idx="28">
                  <c:v>27.600000000000016</c:v>
                </c:pt>
                <c:pt idx="29">
                  <c:v>26.800000000000015</c:v>
                </c:pt>
                <c:pt idx="30">
                  <c:v>26.000000000000014</c:v>
                </c:pt>
                <c:pt idx="31">
                  <c:v>25.200000000000014</c:v>
                </c:pt>
                <c:pt idx="32">
                  <c:v>24.400000000000013</c:v>
                </c:pt>
                <c:pt idx="33">
                  <c:v>23.600000000000012</c:v>
                </c:pt>
                <c:pt idx="34">
                  <c:v>22.800000000000011</c:v>
                </c:pt>
                <c:pt idx="35">
                  <c:v>22.000000000000011</c:v>
                </c:pt>
                <c:pt idx="36">
                  <c:v>21.20000000000001</c:v>
                </c:pt>
                <c:pt idx="37">
                  <c:v>20.400000000000009</c:v>
                </c:pt>
                <c:pt idx="38">
                  <c:v>19.600000000000009</c:v>
                </c:pt>
                <c:pt idx="39">
                  <c:v>18.800000000000008</c:v>
                </c:pt>
                <c:pt idx="40">
                  <c:v>18.000000000000007</c:v>
                </c:pt>
                <c:pt idx="41">
                  <c:v>17.200000000000006</c:v>
                </c:pt>
                <c:pt idx="42">
                  <c:v>16.400000000000006</c:v>
                </c:pt>
                <c:pt idx="43">
                  <c:v>15.600000000000009</c:v>
                </c:pt>
                <c:pt idx="44">
                  <c:v>14.800000000000008</c:v>
                </c:pt>
                <c:pt idx="45">
                  <c:v>14.000000000000007</c:v>
                </c:pt>
                <c:pt idx="46">
                  <c:v>13.200000000000008</c:v>
                </c:pt>
                <c:pt idx="47">
                  <c:v>12.400000000000009</c:v>
                </c:pt>
                <c:pt idx="48">
                  <c:v>11.600000000000009</c:v>
                </c:pt>
                <c:pt idx="49">
                  <c:v>10.800000000000008</c:v>
                </c:pt>
                <c:pt idx="50">
                  <c:v>10.000000000000009</c:v>
                </c:pt>
                <c:pt idx="51">
                  <c:v>9.2000000000000082</c:v>
                </c:pt>
                <c:pt idx="52">
                  <c:v>8.4000000000000075</c:v>
                </c:pt>
                <c:pt idx="53">
                  <c:v>7.6000000000000085</c:v>
                </c:pt>
                <c:pt idx="54">
                  <c:v>6.8000000000000078</c:v>
                </c:pt>
                <c:pt idx="55">
                  <c:v>6.000000000000008</c:v>
                </c:pt>
                <c:pt idx="56">
                  <c:v>5.2000000000000082</c:v>
                </c:pt>
                <c:pt idx="57">
                  <c:v>4.4000000000000083</c:v>
                </c:pt>
                <c:pt idx="58">
                  <c:v>3.6000000000000085</c:v>
                </c:pt>
                <c:pt idx="59">
                  <c:v>2.8000000000000087</c:v>
                </c:pt>
                <c:pt idx="60">
                  <c:v>2.0000000000000089</c:v>
                </c:pt>
                <c:pt idx="61">
                  <c:v>1.2000000000000082</c:v>
                </c:pt>
                <c:pt idx="62">
                  <c:v>0.40000000000000746</c:v>
                </c:pt>
                <c:pt idx="63">
                  <c:v>-0.39999999999999325</c:v>
                </c:pt>
                <c:pt idx="64">
                  <c:v>-1.199999999999994</c:v>
                </c:pt>
                <c:pt idx="65">
                  <c:v>-1.9999999999999947</c:v>
                </c:pt>
                <c:pt idx="66">
                  <c:v>-2.7999999999999954</c:v>
                </c:pt>
                <c:pt idx="67">
                  <c:v>-3.5999999999999961</c:v>
                </c:pt>
                <c:pt idx="68">
                  <c:v>-4.3999999999999968</c:v>
                </c:pt>
                <c:pt idx="69">
                  <c:v>-5.1999999999999975</c:v>
                </c:pt>
                <c:pt idx="70">
                  <c:v>-5.9999999999999982</c:v>
                </c:pt>
                <c:pt idx="71">
                  <c:v>-6.7999999999999972</c:v>
                </c:pt>
                <c:pt idx="72">
                  <c:v>-7.5999999999999979</c:v>
                </c:pt>
                <c:pt idx="73">
                  <c:v>-8.3999999999999986</c:v>
                </c:pt>
                <c:pt idx="74">
                  <c:v>-9.1999999999999993</c:v>
                </c:pt>
                <c:pt idx="75">
                  <c:v>-10</c:v>
                </c:pt>
                <c:pt idx="76">
                  <c:v>-10.8</c:v>
                </c:pt>
                <c:pt idx="77">
                  <c:v>-11.600000000000001</c:v>
                </c:pt>
                <c:pt idx="78">
                  <c:v>-12.400000000000002</c:v>
                </c:pt>
                <c:pt idx="79">
                  <c:v>-13.200000000000003</c:v>
                </c:pt>
                <c:pt idx="80">
                  <c:v>-14.000000000000004</c:v>
                </c:pt>
                <c:pt idx="81">
                  <c:v>-14.800000000000004</c:v>
                </c:pt>
                <c:pt idx="82">
                  <c:v>-15.600000000000005</c:v>
                </c:pt>
                <c:pt idx="83">
                  <c:v>-16.400000000000006</c:v>
                </c:pt>
                <c:pt idx="84">
                  <c:v>-17.200000000000006</c:v>
                </c:pt>
                <c:pt idx="85">
                  <c:v>-18.000000000000007</c:v>
                </c:pt>
                <c:pt idx="86">
                  <c:v>-18.800000000000008</c:v>
                </c:pt>
                <c:pt idx="87">
                  <c:v>-19.600000000000009</c:v>
                </c:pt>
                <c:pt idx="88">
                  <c:v>-20.400000000000009</c:v>
                </c:pt>
                <c:pt idx="89">
                  <c:v>-21.20000000000001</c:v>
                </c:pt>
                <c:pt idx="90">
                  <c:v>-22.000000000000007</c:v>
                </c:pt>
                <c:pt idx="91">
                  <c:v>-22.800000000000004</c:v>
                </c:pt>
                <c:pt idx="92">
                  <c:v>-23.6</c:v>
                </c:pt>
                <c:pt idx="93">
                  <c:v>-24.4</c:v>
                </c:pt>
                <c:pt idx="94">
                  <c:v>-25.199999999999996</c:v>
                </c:pt>
                <c:pt idx="95">
                  <c:v>-25.999999999999993</c:v>
                </c:pt>
                <c:pt idx="96">
                  <c:v>-26.79999999999999</c:v>
                </c:pt>
                <c:pt idx="97">
                  <c:v>-27.599999999999987</c:v>
                </c:pt>
                <c:pt idx="98">
                  <c:v>-28.399999999999984</c:v>
                </c:pt>
                <c:pt idx="99">
                  <c:v>-29.199999999999982</c:v>
                </c:pt>
                <c:pt idx="100">
                  <c:v>-29.999999999999979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F9-4535-8D67-C701D7729970}"/>
            </c:ext>
          </c:extLst>
        </c:ser>
        <c:ser>
          <c:idx val="4"/>
          <c:order val="4"/>
          <c:tx>
            <c:strRef>
              <c:f>'Feuil1 (2)'!$S$21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#\ 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(2)'!$S$22:$S$122</c:f>
              <c:numCache>
                <c:formatCode>#\ 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F9-4535-8D67-C701D7729970}"/>
            </c:ext>
          </c:extLst>
        </c:ser>
        <c:ser>
          <c:idx val="5"/>
          <c:order val="5"/>
          <c:tx>
            <c:strRef>
              <c:f>'Feuil1 (2)'!$T$21</c:f>
              <c:strCache>
                <c:ptCount val="1"/>
                <c:pt idx="0">
                  <c:v>Pol.deg. 2</c:v>
                </c:pt>
              </c:strCache>
            </c:strRef>
          </c:tx>
          <c:spPr>
            <a:ln w="25400" cap="rnd">
              <a:solidFill>
                <a:srgbClr val="07FF01"/>
              </a:solidFill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#\ 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(2)'!$T$22:$T$122</c:f>
              <c:numCache>
                <c:formatCode>#\ ##0.000\ _$</c:formatCode>
                <c:ptCount val="101"/>
                <c:pt idx="0">
                  <c:v>-5</c:v>
                </c:pt>
                <c:pt idx="1">
                  <c:v>-6.3799999999999919</c:v>
                </c:pt>
                <c:pt idx="2">
                  <c:v>-7.7199999999999918</c:v>
                </c:pt>
                <c:pt idx="3">
                  <c:v>-9.0199999999999854</c:v>
                </c:pt>
                <c:pt idx="4">
                  <c:v>-10.27999999999998</c:v>
                </c:pt>
                <c:pt idx="5">
                  <c:v>-11.499999999999982</c:v>
                </c:pt>
                <c:pt idx="6">
                  <c:v>-12.679999999999978</c:v>
                </c:pt>
                <c:pt idx="7">
                  <c:v>-13.819999999999975</c:v>
                </c:pt>
                <c:pt idx="8">
                  <c:v>-14.919999999999966</c:v>
                </c:pt>
                <c:pt idx="9">
                  <c:v>-15.979999999999965</c:v>
                </c:pt>
                <c:pt idx="10">
                  <c:v>-16.999999999999964</c:v>
                </c:pt>
                <c:pt idx="11">
                  <c:v>-17.979999999999965</c:v>
                </c:pt>
                <c:pt idx="12">
                  <c:v>-18.919999999999966</c:v>
                </c:pt>
                <c:pt idx="13">
                  <c:v>-19.819999999999972</c:v>
                </c:pt>
                <c:pt idx="14">
                  <c:v>-20.679999999999975</c:v>
                </c:pt>
                <c:pt idx="15">
                  <c:v>-21.499999999999975</c:v>
                </c:pt>
                <c:pt idx="16">
                  <c:v>-22.27999999999998</c:v>
                </c:pt>
                <c:pt idx="17">
                  <c:v>-23.019999999999978</c:v>
                </c:pt>
                <c:pt idx="18">
                  <c:v>-23.719999999999981</c:v>
                </c:pt>
                <c:pt idx="19">
                  <c:v>-24.379999999999981</c:v>
                </c:pt>
                <c:pt idx="20">
                  <c:v>-24.999999999999982</c:v>
                </c:pt>
                <c:pt idx="21">
                  <c:v>-25.579999999999988</c:v>
                </c:pt>
                <c:pt idx="22">
                  <c:v>-26.119999999999987</c:v>
                </c:pt>
                <c:pt idx="23">
                  <c:v>-26.619999999999987</c:v>
                </c:pt>
                <c:pt idx="24">
                  <c:v>-27.079999999999991</c:v>
                </c:pt>
                <c:pt idx="25">
                  <c:v>-27.499999999999993</c:v>
                </c:pt>
                <c:pt idx="26">
                  <c:v>-27.879999999999992</c:v>
                </c:pt>
                <c:pt idx="27">
                  <c:v>-28.219999999999992</c:v>
                </c:pt>
                <c:pt idx="28">
                  <c:v>-28.519999999999996</c:v>
                </c:pt>
                <c:pt idx="29">
                  <c:v>-28.779999999999994</c:v>
                </c:pt>
                <c:pt idx="30">
                  <c:v>-28.999999999999996</c:v>
                </c:pt>
                <c:pt idx="31">
                  <c:v>-29.179999999999996</c:v>
                </c:pt>
                <c:pt idx="32">
                  <c:v>-29.32</c:v>
                </c:pt>
                <c:pt idx="33">
                  <c:v>-29.42</c:v>
                </c:pt>
                <c:pt idx="34">
                  <c:v>-29.48</c:v>
                </c:pt>
                <c:pt idx="35">
                  <c:v>-29.5</c:v>
                </c:pt>
                <c:pt idx="36">
                  <c:v>-29.48</c:v>
                </c:pt>
                <c:pt idx="37">
                  <c:v>-29.42</c:v>
                </c:pt>
                <c:pt idx="38">
                  <c:v>-29.32</c:v>
                </c:pt>
                <c:pt idx="39">
                  <c:v>-29.18</c:v>
                </c:pt>
                <c:pt idx="40">
                  <c:v>-29</c:v>
                </c:pt>
                <c:pt idx="41">
                  <c:v>-28.78</c:v>
                </c:pt>
                <c:pt idx="42">
                  <c:v>-28.520000000000003</c:v>
                </c:pt>
                <c:pt idx="43">
                  <c:v>-28.220000000000002</c:v>
                </c:pt>
                <c:pt idx="44">
                  <c:v>-27.880000000000003</c:v>
                </c:pt>
                <c:pt idx="45">
                  <c:v>-27.500000000000004</c:v>
                </c:pt>
                <c:pt idx="46">
                  <c:v>-27.080000000000005</c:v>
                </c:pt>
                <c:pt idx="47">
                  <c:v>-26.620000000000005</c:v>
                </c:pt>
                <c:pt idx="48">
                  <c:v>-26.120000000000005</c:v>
                </c:pt>
                <c:pt idx="49">
                  <c:v>-25.580000000000005</c:v>
                </c:pt>
                <c:pt idx="50">
                  <c:v>-25.000000000000007</c:v>
                </c:pt>
                <c:pt idx="51">
                  <c:v>-24.380000000000006</c:v>
                </c:pt>
                <c:pt idx="52">
                  <c:v>-23.720000000000006</c:v>
                </c:pt>
                <c:pt idx="53">
                  <c:v>-23.020000000000007</c:v>
                </c:pt>
                <c:pt idx="54">
                  <c:v>-22.280000000000008</c:v>
                </c:pt>
                <c:pt idx="55">
                  <c:v>-21.500000000000007</c:v>
                </c:pt>
                <c:pt idx="56">
                  <c:v>-20.680000000000007</c:v>
                </c:pt>
                <c:pt idx="57">
                  <c:v>-19.820000000000007</c:v>
                </c:pt>
                <c:pt idx="58">
                  <c:v>-18.920000000000009</c:v>
                </c:pt>
                <c:pt idx="59">
                  <c:v>-17.980000000000011</c:v>
                </c:pt>
                <c:pt idx="60">
                  <c:v>-17.000000000000011</c:v>
                </c:pt>
                <c:pt idx="61">
                  <c:v>-15.980000000000011</c:v>
                </c:pt>
                <c:pt idx="62">
                  <c:v>-14.920000000000011</c:v>
                </c:pt>
                <c:pt idx="63">
                  <c:v>-13.820000000000009</c:v>
                </c:pt>
                <c:pt idx="64">
                  <c:v>-12.680000000000009</c:v>
                </c:pt>
                <c:pt idx="65">
                  <c:v>-11.500000000000007</c:v>
                </c:pt>
                <c:pt idx="66">
                  <c:v>-10.280000000000008</c:v>
                </c:pt>
                <c:pt idx="67">
                  <c:v>-9.0200000000000067</c:v>
                </c:pt>
                <c:pt idx="68">
                  <c:v>-7.720000000000006</c:v>
                </c:pt>
                <c:pt idx="69">
                  <c:v>-6.3800000000000026</c:v>
                </c:pt>
                <c:pt idx="70">
                  <c:v>-5.0000000000000036</c:v>
                </c:pt>
                <c:pt idx="71">
                  <c:v>-3.5800000000000054</c:v>
                </c:pt>
                <c:pt idx="72">
                  <c:v>-2.1200000000000045</c:v>
                </c:pt>
                <c:pt idx="73">
                  <c:v>-0.62000000000000455</c:v>
                </c:pt>
                <c:pt idx="74">
                  <c:v>0.91999999999999815</c:v>
                </c:pt>
                <c:pt idx="75">
                  <c:v>2.5</c:v>
                </c:pt>
                <c:pt idx="76">
                  <c:v>4.1200000000000045</c:v>
                </c:pt>
                <c:pt idx="77">
                  <c:v>5.7800000000000047</c:v>
                </c:pt>
                <c:pt idx="78">
                  <c:v>7.480000000000004</c:v>
                </c:pt>
                <c:pt idx="79">
                  <c:v>9.220000000000006</c:v>
                </c:pt>
                <c:pt idx="80">
                  <c:v>11.000000000000014</c:v>
                </c:pt>
                <c:pt idx="81">
                  <c:v>12.820000000000007</c:v>
                </c:pt>
                <c:pt idx="82">
                  <c:v>14.680000000000007</c:v>
                </c:pt>
                <c:pt idx="83">
                  <c:v>16.580000000000013</c:v>
                </c:pt>
                <c:pt idx="84">
                  <c:v>18.520000000000017</c:v>
                </c:pt>
                <c:pt idx="85">
                  <c:v>20.500000000000021</c:v>
                </c:pt>
                <c:pt idx="86">
                  <c:v>22.520000000000017</c:v>
                </c:pt>
                <c:pt idx="87">
                  <c:v>24.580000000000027</c:v>
                </c:pt>
                <c:pt idx="88">
                  <c:v>26.680000000000021</c:v>
                </c:pt>
                <c:pt idx="89">
                  <c:v>28.820000000000022</c:v>
                </c:pt>
                <c:pt idx="90">
                  <c:v>31.000000000000021</c:v>
                </c:pt>
                <c:pt idx="91">
                  <c:v>33.220000000000013</c:v>
                </c:pt>
                <c:pt idx="92">
                  <c:v>35.480000000000004</c:v>
                </c:pt>
                <c:pt idx="93">
                  <c:v>37.779999999999994</c:v>
                </c:pt>
                <c:pt idx="94">
                  <c:v>40.11999999999999</c:v>
                </c:pt>
                <c:pt idx="95">
                  <c:v>42.499999999999972</c:v>
                </c:pt>
                <c:pt idx="96">
                  <c:v>44.919999999999973</c:v>
                </c:pt>
                <c:pt idx="97">
                  <c:v>47.379999999999967</c:v>
                </c:pt>
                <c:pt idx="98">
                  <c:v>49.879999999999953</c:v>
                </c:pt>
                <c:pt idx="99">
                  <c:v>52.419999999999931</c:v>
                </c:pt>
                <c:pt idx="100">
                  <c:v>54.999999999999929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F9-4535-8D67-C701D7729970}"/>
            </c:ext>
          </c:extLst>
        </c:ser>
        <c:ser>
          <c:idx val="6"/>
          <c:order val="6"/>
          <c:tx>
            <c:strRef>
              <c:f>'Feuil1 (2)'!$U$21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#\ 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(2)'!$U$22:$U$122</c:f>
              <c:numCache>
                <c:formatCode>#\ 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F9-4535-8D67-C701D7729970}"/>
            </c:ext>
          </c:extLst>
        </c:ser>
        <c:ser>
          <c:idx val="7"/>
          <c:order val="7"/>
          <c:tx>
            <c:strRef>
              <c:f>'Feuil1 (2)'!$V$21</c:f>
              <c:strCache>
                <c:ptCount val="1"/>
                <c:pt idx="0">
                  <c:v>Pol. Deg. 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#\ 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(2)'!$V$22:$V$122</c:f>
              <c:numCache>
                <c:formatCode>#\ ##0.000\ _$</c:formatCode>
                <c:ptCount val="101"/>
                <c:pt idx="0">
                  <c:v>-20</c:v>
                </c:pt>
                <c:pt idx="1">
                  <c:v>-17.179400000000005</c:v>
                </c:pt>
                <c:pt idx="2">
                  <c:v>-14.515200000000014</c:v>
                </c:pt>
                <c:pt idx="3">
                  <c:v>-12.00380000000003</c:v>
                </c:pt>
                <c:pt idx="4">
                  <c:v>-9.6416000000000395</c:v>
                </c:pt>
                <c:pt idx="5">
                  <c:v>-7.4250000000000362</c:v>
                </c:pt>
                <c:pt idx="6">
                  <c:v>-5.3504000000000325</c:v>
                </c:pt>
                <c:pt idx="7">
                  <c:v>-3.4142000000000436</c:v>
                </c:pt>
                <c:pt idx="8">
                  <c:v>-1.6128000000000462</c:v>
                </c:pt>
                <c:pt idx="9">
                  <c:v>5.739999999995149E-2</c:v>
                </c:pt>
                <c:pt idx="10">
                  <c:v>1.5999999999999517</c:v>
                </c:pt>
                <c:pt idx="11">
                  <c:v>3.0185999999999567</c:v>
                </c:pt>
                <c:pt idx="12">
                  <c:v>4.316799999999958</c:v>
                </c:pt>
                <c:pt idx="13">
                  <c:v>5.4981999999999651</c:v>
                </c:pt>
                <c:pt idx="14">
                  <c:v>6.5663999999999696</c:v>
                </c:pt>
                <c:pt idx="15">
                  <c:v>7.5249999999999702</c:v>
                </c:pt>
                <c:pt idx="16">
                  <c:v>8.3775999999999797</c:v>
                </c:pt>
                <c:pt idx="17">
                  <c:v>9.127799999999981</c:v>
                </c:pt>
                <c:pt idx="18">
                  <c:v>9.7791999999999835</c:v>
                </c:pt>
                <c:pt idx="19">
                  <c:v>10.335399999999986</c:v>
                </c:pt>
                <c:pt idx="20">
                  <c:v>10.799999999999988</c:v>
                </c:pt>
                <c:pt idx="21">
                  <c:v>11.176599999999993</c:v>
                </c:pt>
                <c:pt idx="22">
                  <c:v>11.468799999999995</c:v>
                </c:pt>
                <c:pt idx="23">
                  <c:v>11.680199999999996</c:v>
                </c:pt>
                <c:pt idx="24">
                  <c:v>11.814399999999999</c:v>
                </c:pt>
                <c:pt idx="25">
                  <c:v>11.875</c:v>
                </c:pt>
                <c:pt idx="26">
                  <c:v>11.865600000000001</c:v>
                </c:pt>
                <c:pt idx="27">
                  <c:v>11.789800000000001</c:v>
                </c:pt>
                <c:pt idx="28">
                  <c:v>11.651200000000003</c:v>
                </c:pt>
                <c:pt idx="29">
                  <c:v>11.453400000000006</c:v>
                </c:pt>
                <c:pt idx="30">
                  <c:v>11.200000000000006</c:v>
                </c:pt>
                <c:pt idx="31">
                  <c:v>10.894600000000004</c:v>
                </c:pt>
                <c:pt idx="32">
                  <c:v>10.540800000000006</c:v>
                </c:pt>
                <c:pt idx="33">
                  <c:v>10.142200000000008</c:v>
                </c:pt>
                <c:pt idx="34">
                  <c:v>9.7024000000000061</c:v>
                </c:pt>
                <c:pt idx="35">
                  <c:v>9.225000000000005</c:v>
                </c:pt>
                <c:pt idx="36">
                  <c:v>8.7136000000000067</c:v>
                </c:pt>
                <c:pt idx="37">
                  <c:v>8.1718000000000064</c:v>
                </c:pt>
                <c:pt idx="38">
                  <c:v>7.6032000000000064</c:v>
                </c:pt>
                <c:pt idx="39">
                  <c:v>7.0114000000000063</c:v>
                </c:pt>
                <c:pt idx="40">
                  <c:v>6.4000000000000057</c:v>
                </c:pt>
                <c:pt idx="41">
                  <c:v>5.7726000000000059</c:v>
                </c:pt>
                <c:pt idx="42">
                  <c:v>5.1328000000000067</c:v>
                </c:pt>
                <c:pt idx="43">
                  <c:v>4.4842000000000057</c:v>
                </c:pt>
                <c:pt idx="44">
                  <c:v>3.8304000000000062</c:v>
                </c:pt>
                <c:pt idx="45">
                  <c:v>3.1750000000000069</c:v>
                </c:pt>
                <c:pt idx="46">
                  <c:v>2.5216000000000065</c:v>
                </c:pt>
                <c:pt idx="47">
                  <c:v>1.8738000000000068</c:v>
                </c:pt>
                <c:pt idx="48">
                  <c:v>1.2352000000000065</c:v>
                </c:pt>
                <c:pt idx="49">
                  <c:v>0.60940000000000638</c:v>
                </c:pt>
                <c:pt idx="50">
                  <c:v>6.1617377866696196E-15</c:v>
                </c:pt>
                <c:pt idx="51">
                  <c:v>-0.58939999999999415</c:v>
                </c:pt>
                <c:pt idx="52">
                  <c:v>-1.1551999999999945</c:v>
                </c:pt>
                <c:pt idx="53">
                  <c:v>-1.6937999999999949</c:v>
                </c:pt>
                <c:pt idx="54">
                  <c:v>-2.2015999999999951</c:v>
                </c:pt>
                <c:pt idx="55">
                  <c:v>-2.6749999999999954</c:v>
                </c:pt>
                <c:pt idx="56">
                  <c:v>-3.1103999999999958</c:v>
                </c:pt>
                <c:pt idx="57">
                  <c:v>-3.5041999999999964</c:v>
                </c:pt>
                <c:pt idx="58">
                  <c:v>-3.8527999999999967</c:v>
                </c:pt>
                <c:pt idx="59">
                  <c:v>-4.152599999999997</c:v>
                </c:pt>
                <c:pt idx="60">
                  <c:v>-4.3999999999999968</c:v>
                </c:pt>
                <c:pt idx="61">
                  <c:v>-4.5913999999999984</c:v>
                </c:pt>
                <c:pt idx="62">
                  <c:v>-4.7231999999999985</c:v>
                </c:pt>
                <c:pt idx="63">
                  <c:v>-4.7918000000000003</c:v>
                </c:pt>
                <c:pt idx="64">
                  <c:v>-4.7935999999999996</c:v>
                </c:pt>
                <c:pt idx="65">
                  <c:v>-4.7250000000000005</c:v>
                </c:pt>
                <c:pt idx="66">
                  <c:v>-4.5824000000000007</c:v>
                </c:pt>
                <c:pt idx="67">
                  <c:v>-4.3622000000000014</c:v>
                </c:pt>
                <c:pt idx="68">
                  <c:v>-4.0608000000000004</c:v>
                </c:pt>
                <c:pt idx="69">
                  <c:v>-3.6746000000000016</c:v>
                </c:pt>
                <c:pt idx="70">
                  <c:v>-3.2000000000000011</c:v>
                </c:pt>
                <c:pt idx="71">
                  <c:v>-2.6334000000000017</c:v>
                </c:pt>
                <c:pt idx="72">
                  <c:v>-1.9712000000000032</c:v>
                </c:pt>
                <c:pt idx="73">
                  <c:v>-1.2098000000000031</c:v>
                </c:pt>
                <c:pt idx="74">
                  <c:v>-0.34559999999999924</c:v>
                </c:pt>
                <c:pt idx="75">
                  <c:v>0.625</c:v>
                </c:pt>
                <c:pt idx="76">
                  <c:v>1.7056000000000004</c:v>
                </c:pt>
                <c:pt idx="77">
                  <c:v>2.899799999999999</c:v>
                </c:pt>
                <c:pt idx="78">
                  <c:v>4.2112000000000016</c:v>
                </c:pt>
                <c:pt idx="79">
                  <c:v>5.6434000000000033</c:v>
                </c:pt>
                <c:pt idx="80">
                  <c:v>7.2000000000000064</c:v>
                </c:pt>
                <c:pt idx="81">
                  <c:v>8.8846000000000096</c:v>
                </c:pt>
                <c:pt idx="82">
                  <c:v>10.700800000000008</c:v>
                </c:pt>
                <c:pt idx="83">
                  <c:v>12.652200000000015</c:v>
                </c:pt>
                <c:pt idx="84">
                  <c:v>14.742400000000018</c:v>
                </c:pt>
                <c:pt idx="85">
                  <c:v>16.975000000000016</c:v>
                </c:pt>
                <c:pt idx="86">
                  <c:v>19.353600000000018</c:v>
                </c:pt>
                <c:pt idx="87">
                  <c:v>21.88180000000003</c:v>
                </c:pt>
                <c:pt idx="88">
                  <c:v>24.563200000000027</c:v>
                </c:pt>
                <c:pt idx="89">
                  <c:v>27.401400000000038</c:v>
                </c:pt>
                <c:pt idx="90">
                  <c:v>30.400000000000027</c:v>
                </c:pt>
                <c:pt idx="91">
                  <c:v>33.562600000000025</c:v>
                </c:pt>
                <c:pt idx="92">
                  <c:v>36.892800000000001</c:v>
                </c:pt>
                <c:pt idx="93">
                  <c:v>40.394199999999998</c:v>
                </c:pt>
                <c:pt idx="94">
                  <c:v>44.070399999999971</c:v>
                </c:pt>
                <c:pt idx="95">
                  <c:v>47.924999999999962</c:v>
                </c:pt>
                <c:pt idx="96">
                  <c:v>51.961599999999947</c:v>
                </c:pt>
                <c:pt idx="97">
                  <c:v>56.183799999999934</c:v>
                </c:pt>
                <c:pt idx="98">
                  <c:v>60.595199999999913</c:v>
                </c:pt>
                <c:pt idx="99">
                  <c:v>65.199399999999883</c:v>
                </c:pt>
                <c:pt idx="100">
                  <c:v>69.999999999999858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F9-4535-8D67-C701D7729970}"/>
            </c:ext>
          </c:extLst>
        </c:ser>
        <c:ser>
          <c:idx val="8"/>
          <c:order val="8"/>
          <c:tx>
            <c:strRef>
              <c:f>'Feuil1 (2)'!$W$21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#\ 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(2)'!$W$22:$W$122</c:f>
              <c:numCache>
                <c:formatCode>#\ 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2F9-4535-8D67-C701D7729970}"/>
            </c:ext>
          </c:extLst>
        </c:ser>
        <c:ser>
          <c:idx val="9"/>
          <c:order val="9"/>
          <c:tx>
            <c:strRef>
              <c:f>'Feuil1 (2)'!$X$21</c:f>
              <c:strCache>
                <c:ptCount val="1"/>
                <c:pt idx="0">
                  <c:v>Exp.</c:v>
                </c:pt>
              </c:strCache>
            </c:strRef>
          </c:tx>
          <c:spPr>
            <a:ln w="28575" cap="rnd">
              <a:solidFill>
                <a:srgbClr val="010DFF"/>
              </a:solidFill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#\ 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(2)'!$X$22:$X$122</c:f>
              <c:numCache>
                <c:formatCode>#\ ##0.000\ _$</c:formatCode>
                <c:ptCount val="101"/>
                <c:pt idx="0">
                  <c:v>-19.96875</c:v>
                </c:pt>
                <c:pt idx="1">
                  <c:v>-19.966507079295742</c:v>
                </c:pt>
                <c:pt idx="2">
                  <c:v>-19.964103176406343</c:v>
                </c:pt>
                <c:pt idx="3">
                  <c:v>-19.96152673708297</c:v>
                </c:pt>
                <c:pt idx="4">
                  <c:v>-19.958765377788346</c:v>
                </c:pt>
                <c:pt idx="5">
                  <c:v>-19.95580582617584</c:v>
                </c:pt>
                <c:pt idx="6">
                  <c:v>-19.952633857296551</c:v>
                </c:pt>
                <c:pt idx="7">
                  <c:v>-19.949234225227734</c:v>
                </c:pt>
                <c:pt idx="8">
                  <c:v>-19.945590589793991</c:v>
                </c:pt>
                <c:pt idx="9">
                  <c:v>-19.941685438028948</c:v>
                </c:pt>
                <c:pt idx="10">
                  <c:v>-19.9375</c:v>
                </c:pt>
                <c:pt idx="11">
                  <c:v>-19.933014158591483</c:v>
                </c:pt>
                <c:pt idx="12">
                  <c:v>-19.928206352812687</c:v>
                </c:pt>
                <c:pt idx="13">
                  <c:v>-19.923053474165943</c:v>
                </c:pt>
                <c:pt idx="14">
                  <c:v>-19.917530755576696</c:v>
                </c:pt>
                <c:pt idx="15">
                  <c:v>-19.911611652351681</c:v>
                </c:pt>
                <c:pt idx="16">
                  <c:v>-19.905267714593101</c:v>
                </c:pt>
                <c:pt idx="17">
                  <c:v>-19.898468450455471</c:v>
                </c:pt>
                <c:pt idx="18">
                  <c:v>-19.891181179587985</c:v>
                </c:pt>
                <c:pt idx="19">
                  <c:v>-19.883370876057899</c:v>
                </c:pt>
                <c:pt idx="20">
                  <c:v>-19.875</c:v>
                </c:pt>
                <c:pt idx="21">
                  <c:v>-19.866028317182963</c:v>
                </c:pt>
                <c:pt idx="22">
                  <c:v>-19.85641270562537</c:v>
                </c:pt>
                <c:pt idx="23">
                  <c:v>-19.846106948331887</c:v>
                </c:pt>
                <c:pt idx="24">
                  <c:v>-19.835061511153388</c:v>
                </c:pt>
                <c:pt idx="25">
                  <c:v>-19.823223304703362</c:v>
                </c:pt>
                <c:pt idx="26">
                  <c:v>-19.810535429186199</c:v>
                </c:pt>
                <c:pt idx="27">
                  <c:v>-19.796936900910943</c:v>
                </c:pt>
                <c:pt idx="28">
                  <c:v>-19.78236235917597</c:v>
                </c:pt>
                <c:pt idx="29">
                  <c:v>-19.766741752115799</c:v>
                </c:pt>
                <c:pt idx="30">
                  <c:v>-19.75</c:v>
                </c:pt>
                <c:pt idx="31">
                  <c:v>-19.732056634365929</c:v>
                </c:pt>
                <c:pt idx="32">
                  <c:v>-19.712825411250741</c:v>
                </c:pt>
                <c:pt idx="33">
                  <c:v>-19.69221389666377</c:v>
                </c:pt>
                <c:pt idx="34">
                  <c:v>-19.670123022306775</c:v>
                </c:pt>
                <c:pt idx="35">
                  <c:v>-19.646446609406727</c:v>
                </c:pt>
                <c:pt idx="36">
                  <c:v>-19.621070858372402</c:v>
                </c:pt>
                <c:pt idx="37">
                  <c:v>-19.593873801821882</c:v>
                </c:pt>
                <c:pt idx="38">
                  <c:v>-19.56472471835194</c:v>
                </c:pt>
                <c:pt idx="39">
                  <c:v>-19.533483504231597</c:v>
                </c:pt>
                <c:pt idx="40">
                  <c:v>-19.5</c:v>
                </c:pt>
                <c:pt idx="41">
                  <c:v>-19.464113268731854</c:v>
                </c:pt>
                <c:pt idx="42">
                  <c:v>-19.425650822501481</c:v>
                </c:pt>
                <c:pt idx="43">
                  <c:v>-19.384427793327543</c:v>
                </c:pt>
                <c:pt idx="44">
                  <c:v>-19.340246044613554</c:v>
                </c:pt>
                <c:pt idx="45">
                  <c:v>-19.292893218813454</c:v>
                </c:pt>
                <c:pt idx="46">
                  <c:v>-19.242141716744801</c:v>
                </c:pt>
                <c:pt idx="47">
                  <c:v>-19.187747603643764</c:v>
                </c:pt>
                <c:pt idx="48">
                  <c:v>-19.129449436703876</c:v>
                </c:pt>
                <c:pt idx="49">
                  <c:v>-19.066967008463195</c:v>
                </c:pt>
                <c:pt idx="50">
                  <c:v>-19</c:v>
                </c:pt>
                <c:pt idx="51">
                  <c:v>-18.928226537463708</c:v>
                </c:pt>
                <c:pt idx="52">
                  <c:v>-18.851301645002966</c:v>
                </c:pt>
                <c:pt idx="53">
                  <c:v>-18.768855586655086</c:v>
                </c:pt>
                <c:pt idx="54">
                  <c:v>-18.680492089227108</c:v>
                </c:pt>
                <c:pt idx="55">
                  <c:v>-18.585786437626908</c:v>
                </c:pt>
                <c:pt idx="56">
                  <c:v>-18.484283433489605</c:v>
                </c:pt>
                <c:pt idx="57">
                  <c:v>-18.375495207287528</c:v>
                </c:pt>
                <c:pt idx="58">
                  <c:v>-18.258898873407752</c:v>
                </c:pt>
                <c:pt idx="59">
                  <c:v>-18.133934016926386</c:v>
                </c:pt>
                <c:pt idx="60">
                  <c:v>-18</c:v>
                </c:pt>
                <c:pt idx="61">
                  <c:v>-17.856453074927416</c:v>
                </c:pt>
                <c:pt idx="62">
                  <c:v>-17.702603290005932</c:v>
                </c:pt>
                <c:pt idx="63">
                  <c:v>-17.537711173310168</c:v>
                </c:pt>
                <c:pt idx="64">
                  <c:v>-17.360984178454213</c:v>
                </c:pt>
                <c:pt idx="65">
                  <c:v>-17.171572875253812</c:v>
                </c:pt>
                <c:pt idx="66">
                  <c:v>-16.968566866979206</c:v>
                </c:pt>
                <c:pt idx="67">
                  <c:v>-16.75099041457506</c:v>
                </c:pt>
                <c:pt idx="68">
                  <c:v>-16.517797746815504</c:v>
                </c:pt>
                <c:pt idx="69">
                  <c:v>-16.267868033852771</c:v>
                </c:pt>
                <c:pt idx="70">
                  <c:v>-16</c:v>
                </c:pt>
                <c:pt idx="71">
                  <c:v>-15.712906149854827</c:v>
                </c:pt>
                <c:pt idx="72">
                  <c:v>-15.40520658001186</c:v>
                </c:pt>
                <c:pt idx="73">
                  <c:v>-15.075422346620336</c:v>
                </c:pt>
                <c:pt idx="74">
                  <c:v>-14.721968356908423</c:v>
                </c:pt>
                <c:pt idx="75">
                  <c:v>-14.34314575050762</c:v>
                </c:pt>
                <c:pt idx="76">
                  <c:v>-13.937133733958408</c:v>
                </c:pt>
                <c:pt idx="77">
                  <c:v>-13.501980829150115</c:v>
                </c:pt>
                <c:pt idx="78">
                  <c:v>-13.035595493631007</c:v>
                </c:pt>
                <c:pt idx="79">
                  <c:v>-12.535736067705539</c:v>
                </c:pt>
                <c:pt idx="80">
                  <c:v>-11.999999999999998</c:v>
                </c:pt>
                <c:pt idx="81">
                  <c:v>-11.425812299709653</c:v>
                </c:pt>
                <c:pt idx="82">
                  <c:v>-10.810413160023717</c:v>
                </c:pt>
                <c:pt idx="83">
                  <c:v>-10.150844693240668</c:v>
                </c:pt>
                <c:pt idx="84">
                  <c:v>-9.4439367138168429</c:v>
                </c:pt>
                <c:pt idx="85">
                  <c:v>-8.6862915010152317</c:v>
                </c:pt>
                <c:pt idx="86">
                  <c:v>-7.8742674679168054</c:v>
                </c:pt>
                <c:pt idx="87">
                  <c:v>-7.0039616583002218</c:v>
                </c:pt>
                <c:pt idx="88">
                  <c:v>-6.0711909872620033</c:v>
                </c:pt>
                <c:pt idx="89">
                  <c:v>-5.071472135411069</c:v>
                </c:pt>
                <c:pt idx="90">
                  <c:v>-3.9999999999999929</c:v>
                </c:pt>
                <c:pt idx="91">
                  <c:v>-2.8516245994193028</c:v>
                </c:pt>
                <c:pt idx="92">
                  <c:v>-1.620826320047442</c:v>
                </c:pt>
                <c:pt idx="93">
                  <c:v>-0.30168938648133903</c:v>
                </c:pt>
                <c:pt idx="94">
                  <c:v>1.1121265723662965</c:v>
                </c:pt>
                <c:pt idx="95">
                  <c:v>2.627416997969501</c:v>
                </c:pt>
                <c:pt idx="96">
                  <c:v>4.2514650641663465</c:v>
                </c:pt>
                <c:pt idx="97">
                  <c:v>5.9920766833994996</c:v>
                </c:pt>
                <c:pt idx="98">
                  <c:v>7.8576180254759365</c:v>
                </c:pt>
                <c:pt idx="99">
                  <c:v>9.8570557291777838</c:v>
                </c:pt>
                <c:pt idx="100">
                  <c:v>11.999999999999943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2F9-4535-8D67-C701D7729970}"/>
            </c:ext>
          </c:extLst>
        </c:ser>
        <c:ser>
          <c:idx val="10"/>
          <c:order val="10"/>
          <c:tx>
            <c:strRef>
              <c:f>'Feuil1 (2)'!$Y$21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#\ 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(2)'!$Y$22:$Y$122</c:f>
              <c:numCache>
                <c:formatCode>#\ ##0.000\ _$</c:formatCode>
                <c:ptCount val="1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2F9-4535-8D67-C701D7729970}"/>
            </c:ext>
          </c:extLst>
        </c:ser>
        <c:ser>
          <c:idx val="11"/>
          <c:order val="11"/>
          <c:tx>
            <c:strRef>
              <c:f>'Feuil1 (2)'!$Z$21</c:f>
              <c:strCache>
                <c:ptCount val="1"/>
                <c:pt idx="0">
                  <c:v>Log.</c:v>
                </c:pt>
              </c:strCache>
            </c:strRef>
          </c:tx>
          <c:spPr>
            <a:ln w="412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'Feuil1 (2)'!$N$22:$N$122</c:f>
              <c:numCache>
                <c:formatCode>#\ ##0.000\ _$</c:formatCode>
                <c:ptCount val="101"/>
                <c:pt idx="0">
                  <c:v>-10</c:v>
                </c:pt>
                <c:pt idx="1">
                  <c:v>-9.8000000000000007</c:v>
                </c:pt>
                <c:pt idx="2">
                  <c:v>-9.6000000000000014</c:v>
                </c:pt>
                <c:pt idx="3">
                  <c:v>-9.4000000000000021</c:v>
                </c:pt>
                <c:pt idx="4">
                  <c:v>-9.2000000000000028</c:v>
                </c:pt>
                <c:pt idx="5">
                  <c:v>-9.0000000000000036</c:v>
                </c:pt>
                <c:pt idx="6">
                  <c:v>-8.8000000000000043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-8.2000000000000064</c:v>
                </c:pt>
                <c:pt idx="10">
                  <c:v>-8.0000000000000071</c:v>
                </c:pt>
                <c:pt idx="11">
                  <c:v>-7.8000000000000069</c:v>
                </c:pt>
                <c:pt idx="12">
                  <c:v>-7.6000000000000068</c:v>
                </c:pt>
                <c:pt idx="13">
                  <c:v>-7.4000000000000066</c:v>
                </c:pt>
                <c:pt idx="14">
                  <c:v>-7.2000000000000064</c:v>
                </c:pt>
                <c:pt idx="15">
                  <c:v>-7.0000000000000062</c:v>
                </c:pt>
                <c:pt idx="16">
                  <c:v>-6.800000000000006</c:v>
                </c:pt>
                <c:pt idx="17">
                  <c:v>-6.6000000000000059</c:v>
                </c:pt>
                <c:pt idx="18">
                  <c:v>-6.4000000000000057</c:v>
                </c:pt>
                <c:pt idx="19">
                  <c:v>-6.2000000000000055</c:v>
                </c:pt>
                <c:pt idx="20">
                  <c:v>-6.0000000000000053</c:v>
                </c:pt>
                <c:pt idx="21">
                  <c:v>-5.8000000000000052</c:v>
                </c:pt>
                <c:pt idx="22">
                  <c:v>-5.600000000000005</c:v>
                </c:pt>
                <c:pt idx="23">
                  <c:v>-5.4000000000000048</c:v>
                </c:pt>
                <c:pt idx="24">
                  <c:v>-5.2000000000000046</c:v>
                </c:pt>
                <c:pt idx="25">
                  <c:v>-5.0000000000000044</c:v>
                </c:pt>
                <c:pt idx="26">
                  <c:v>-4.8000000000000043</c:v>
                </c:pt>
                <c:pt idx="27">
                  <c:v>-4.6000000000000041</c:v>
                </c:pt>
                <c:pt idx="28">
                  <c:v>-4.4000000000000039</c:v>
                </c:pt>
                <c:pt idx="29">
                  <c:v>-4.2000000000000037</c:v>
                </c:pt>
                <c:pt idx="30">
                  <c:v>-4.0000000000000036</c:v>
                </c:pt>
                <c:pt idx="31">
                  <c:v>-3.8000000000000034</c:v>
                </c:pt>
                <c:pt idx="32">
                  <c:v>-3.6000000000000032</c:v>
                </c:pt>
                <c:pt idx="33">
                  <c:v>-3.400000000000003</c:v>
                </c:pt>
                <c:pt idx="34">
                  <c:v>-3.2000000000000028</c:v>
                </c:pt>
                <c:pt idx="35">
                  <c:v>-3.0000000000000027</c:v>
                </c:pt>
                <c:pt idx="36">
                  <c:v>-2.8000000000000025</c:v>
                </c:pt>
                <c:pt idx="37">
                  <c:v>-2.6000000000000023</c:v>
                </c:pt>
                <c:pt idx="38">
                  <c:v>-2.4000000000000021</c:v>
                </c:pt>
                <c:pt idx="39">
                  <c:v>-2.200000000000002</c:v>
                </c:pt>
                <c:pt idx="40">
                  <c:v>-2.0000000000000018</c:v>
                </c:pt>
                <c:pt idx="41">
                  <c:v>-1.8000000000000018</c:v>
                </c:pt>
                <c:pt idx="42">
                  <c:v>-1.6000000000000019</c:v>
                </c:pt>
                <c:pt idx="43">
                  <c:v>-1.4000000000000019</c:v>
                </c:pt>
                <c:pt idx="44">
                  <c:v>-1.200000000000002</c:v>
                </c:pt>
                <c:pt idx="45">
                  <c:v>-1.000000000000002</c:v>
                </c:pt>
                <c:pt idx="46">
                  <c:v>-0.80000000000000204</c:v>
                </c:pt>
                <c:pt idx="47">
                  <c:v>-0.60000000000000209</c:v>
                </c:pt>
                <c:pt idx="48">
                  <c:v>-0.40000000000000208</c:v>
                </c:pt>
                <c:pt idx="49">
                  <c:v>-0.20000000000000207</c:v>
                </c:pt>
                <c:pt idx="50">
                  <c:v>-2.0539125955565396E-15</c:v>
                </c:pt>
                <c:pt idx="51">
                  <c:v>0.19999999999999796</c:v>
                </c:pt>
                <c:pt idx="52">
                  <c:v>0.39999999999999797</c:v>
                </c:pt>
                <c:pt idx="53">
                  <c:v>0.59999999999999798</c:v>
                </c:pt>
                <c:pt idx="54">
                  <c:v>0.79999999999999805</c:v>
                </c:pt>
                <c:pt idx="55">
                  <c:v>0.999999999999998</c:v>
                </c:pt>
                <c:pt idx="56">
                  <c:v>1.199999999999998</c:v>
                </c:pt>
                <c:pt idx="57">
                  <c:v>1.3999999999999979</c:v>
                </c:pt>
                <c:pt idx="58">
                  <c:v>1.5999999999999979</c:v>
                </c:pt>
                <c:pt idx="59">
                  <c:v>1.7999999999999978</c:v>
                </c:pt>
                <c:pt idx="60">
                  <c:v>1.9999999999999978</c:v>
                </c:pt>
                <c:pt idx="61">
                  <c:v>2.199999999999998</c:v>
                </c:pt>
                <c:pt idx="62">
                  <c:v>2.3999999999999981</c:v>
                </c:pt>
                <c:pt idx="63">
                  <c:v>2.5999999999999983</c:v>
                </c:pt>
                <c:pt idx="64">
                  <c:v>2.7999999999999985</c:v>
                </c:pt>
                <c:pt idx="65">
                  <c:v>2.9999999999999987</c:v>
                </c:pt>
                <c:pt idx="66">
                  <c:v>3.1999999999999988</c:v>
                </c:pt>
                <c:pt idx="67">
                  <c:v>3.399999999999999</c:v>
                </c:pt>
                <c:pt idx="68">
                  <c:v>3.5999999999999992</c:v>
                </c:pt>
                <c:pt idx="69">
                  <c:v>3.7999999999999994</c:v>
                </c:pt>
                <c:pt idx="70">
                  <c:v>3.9999999999999996</c:v>
                </c:pt>
                <c:pt idx="71">
                  <c:v>4.1999999999999993</c:v>
                </c:pt>
                <c:pt idx="72">
                  <c:v>4.3999999999999995</c:v>
                </c:pt>
                <c:pt idx="73">
                  <c:v>4.5999999999999996</c:v>
                </c:pt>
                <c:pt idx="74">
                  <c:v>4.8</c:v>
                </c:pt>
                <c:pt idx="75">
                  <c:v>5</c:v>
                </c:pt>
                <c:pt idx="76">
                  <c:v>5.2</c:v>
                </c:pt>
                <c:pt idx="77">
                  <c:v>5.4</c:v>
                </c:pt>
                <c:pt idx="78">
                  <c:v>5.6000000000000005</c:v>
                </c:pt>
                <c:pt idx="79">
                  <c:v>5.8000000000000007</c:v>
                </c:pt>
                <c:pt idx="80">
                  <c:v>6.0000000000000009</c:v>
                </c:pt>
                <c:pt idx="81">
                  <c:v>6.2000000000000011</c:v>
                </c:pt>
                <c:pt idx="82">
                  <c:v>6.4000000000000012</c:v>
                </c:pt>
                <c:pt idx="83">
                  <c:v>6.6000000000000014</c:v>
                </c:pt>
                <c:pt idx="84">
                  <c:v>6.8000000000000016</c:v>
                </c:pt>
                <c:pt idx="85">
                  <c:v>7.0000000000000018</c:v>
                </c:pt>
                <c:pt idx="86">
                  <c:v>7.200000000000002</c:v>
                </c:pt>
                <c:pt idx="87">
                  <c:v>7.4000000000000021</c:v>
                </c:pt>
                <c:pt idx="88">
                  <c:v>7.6000000000000023</c:v>
                </c:pt>
                <c:pt idx="89">
                  <c:v>7.8000000000000025</c:v>
                </c:pt>
                <c:pt idx="90">
                  <c:v>8.0000000000000018</c:v>
                </c:pt>
                <c:pt idx="91">
                  <c:v>8.2000000000000011</c:v>
                </c:pt>
                <c:pt idx="92">
                  <c:v>8.4</c:v>
                </c:pt>
                <c:pt idx="93">
                  <c:v>8.6</c:v>
                </c:pt>
                <c:pt idx="94">
                  <c:v>8.7999999999999989</c:v>
                </c:pt>
                <c:pt idx="95">
                  <c:v>8.9999999999999982</c:v>
                </c:pt>
                <c:pt idx="96">
                  <c:v>9.1999999999999975</c:v>
                </c:pt>
                <c:pt idx="97">
                  <c:v>9.3999999999999968</c:v>
                </c:pt>
                <c:pt idx="98">
                  <c:v>9.5999999999999961</c:v>
                </c:pt>
                <c:pt idx="99">
                  <c:v>9.7999999999999954</c:v>
                </c:pt>
                <c:pt idx="100" formatCode="0.000">
                  <c:v>9.9999999999999947</c:v>
                </c:pt>
              </c:numCache>
            </c:numRef>
          </c:xVal>
          <c:yVal>
            <c:numRef>
              <c:f>'Feuil1 (2)'!$Z$22:$Z$122</c:f>
              <c:numCache>
                <c:formatCode>#\ ##0.000\ _$</c:formatCode>
                <c:ptCount val="101"/>
                <c:pt idx="0">
                  <c:v>50</c:v>
                </c:pt>
                <c:pt idx="1">
                  <c:v>48.176784432060458</c:v>
                </c:pt>
                <c:pt idx="2">
                  <c:v>46.635277633787879</c:v>
                </c:pt>
                <c:pt idx="3">
                  <c:v>45.299963707542659</c:v>
                </c:pt>
                <c:pt idx="4">
                  <c:v>44.122133350978828</c:v>
                </c:pt>
                <c:pt idx="5">
                  <c:v>43.068528194400564</c:v>
                </c:pt>
                <c:pt idx="6">
                  <c:v>42.115426396357314</c:v>
                </c:pt>
                <c:pt idx="7">
                  <c:v>41.245312626461022</c:v>
                </c:pt>
                <c:pt idx="8">
                  <c:v>40.444885549725655</c:v>
                </c:pt>
                <c:pt idx="9">
                  <c:v>39.703805828188443</c:v>
                </c:pt>
                <c:pt idx="10">
                  <c:v>39.013877113318927</c:v>
                </c:pt>
                <c:pt idx="11">
                  <c:v>38.368491901943216</c:v>
                </c:pt>
                <c:pt idx="12">
                  <c:v>37.762245683778865</c:v>
                </c:pt>
                <c:pt idx="13">
                  <c:v>37.190661545379378</c:v>
                </c:pt>
                <c:pt idx="14">
                  <c:v>36.649989332676611</c:v>
                </c:pt>
                <c:pt idx="15">
                  <c:v>36.137056388801113</c:v>
                </c:pt>
                <c:pt idx="16">
                  <c:v>35.649154747106792</c:v>
                </c:pt>
                <c:pt idx="17">
                  <c:v>35.183954590757857</c:v>
                </c:pt>
                <c:pt idx="18">
                  <c:v>34.739436965049521</c:v>
                </c:pt>
                <c:pt idx="19">
                  <c:v>34.313840820861557</c:v>
                </c:pt>
                <c:pt idx="20">
                  <c:v>33.905620875659011</c:v>
                </c:pt>
                <c:pt idx="21">
                  <c:v>33.513413744126197</c:v>
                </c:pt>
                <c:pt idx="22">
                  <c:v>33.136010464297726</c:v>
                </c:pt>
                <c:pt idx="23">
                  <c:v>32.772334022588979</c:v>
                </c:pt>
                <c:pt idx="24">
                  <c:v>32.421420824476272</c:v>
                </c:pt>
                <c:pt idx="25">
                  <c:v>32.082405307719455</c:v>
                </c:pt>
                <c:pt idx="26">
                  <c:v>31.754507079489549</c:v>
                </c:pt>
                <c:pt idx="27">
                  <c:v>31.437020096343744</c:v>
                </c:pt>
                <c:pt idx="28">
                  <c:v>31.129303509676205</c:v>
                </c:pt>
                <c:pt idx="29">
                  <c:v>30.830773878179397</c:v>
                </c:pt>
                <c:pt idx="30">
                  <c:v>30.540898509446873</c:v>
                </c:pt>
                <c:pt idx="31">
                  <c:v>30.259189739779909</c:v>
                </c:pt>
                <c:pt idx="32">
                  <c:v>29.985199997898761</c:v>
                </c:pt>
                <c:pt idx="33">
                  <c:v>29.718517527077147</c:v>
                </c:pt>
                <c:pt idx="34">
                  <c:v>29.458762663044542</c:v>
                </c:pt>
                <c:pt idx="35">
                  <c:v>29.205584583201642</c:v>
                </c:pt>
                <c:pt idx="36">
                  <c:v>28.958658457297929</c:v>
                </c:pt>
                <c:pt idx="37">
                  <c:v>28.71768294150732</c:v>
                </c:pt>
                <c:pt idx="38">
                  <c:v>28.48237796740538</c:v>
                </c:pt>
                <c:pt idx="39">
                  <c:v>28.252482785158396</c:v>
                </c:pt>
                <c:pt idx="40">
                  <c:v>28.027754226637811</c:v>
                </c:pt>
                <c:pt idx="41">
                  <c:v>27.807965159450056</c:v>
                </c:pt>
                <c:pt idx="42">
                  <c:v>27.592903107240421</c:v>
                </c:pt>
                <c:pt idx="43">
                  <c:v>27.3823690152621</c:v>
                </c:pt>
                <c:pt idx="44">
                  <c:v>27.176176143234741</c:v>
                </c:pt>
                <c:pt idx="45">
                  <c:v>26.974149070059546</c:v>
                </c:pt>
                <c:pt idx="46">
                  <c:v>26.776122797097749</c:v>
                </c:pt>
                <c:pt idx="47">
                  <c:v>26.581941938526729</c:v>
                </c:pt>
                <c:pt idx="48">
                  <c:v>26.391459988819786</c:v>
                </c:pt>
                <c:pt idx="49">
                  <c:v>26.204538658698265</c:v>
                </c:pt>
                <c:pt idx="50">
                  <c:v>26.021047272016297</c:v>
                </c:pt>
                <c:pt idx="51">
                  <c:v>25.840862216989514</c:v>
                </c:pt>
                <c:pt idx="52">
                  <c:v>25.663866445995502</c:v>
                </c:pt>
                <c:pt idx="53">
                  <c:v>25.489949018876814</c:v>
                </c:pt>
                <c:pt idx="54">
                  <c:v>25.319004685283812</c:v>
                </c:pt>
                <c:pt idx="55">
                  <c:v>25.150933502119997</c:v>
                </c:pt>
                <c:pt idx="56">
                  <c:v>24.985640482607891</c:v>
                </c:pt>
                <c:pt idx="57">
                  <c:v>24.823035273890088</c:v>
                </c:pt>
                <c:pt idx="58">
                  <c:v>24.663031860425679</c:v>
                </c:pt>
                <c:pt idx="59">
                  <c:v>24.505548290744287</c:v>
                </c:pt>
                <c:pt idx="60">
                  <c:v>24.350506425384634</c:v>
                </c:pt>
                <c:pt idx="61">
                  <c:v>24.197831704076748</c:v>
                </c:pt>
                <c:pt idx="62">
                  <c:v>24.047452930431344</c:v>
                </c:pt>
                <c:pt idx="63">
                  <c:v>23.899302072579939</c:v>
                </c:pt>
                <c:pt idx="64">
                  <c:v>23.753314078368412</c:v>
                </c:pt>
                <c:pt idx="65">
                  <c:v>23.609426703847415</c:v>
                </c:pt>
                <c:pt idx="66">
                  <c:v>23.46758035392785</c:v>
                </c:pt>
                <c:pt idx="67">
                  <c:v>23.327717934180452</c:v>
                </c:pt>
                <c:pt idx="68">
                  <c:v>23.18978471285709</c:v>
                </c:pt>
                <c:pt idx="69">
                  <c:v>23.053728192299307</c:v>
                </c:pt>
                <c:pt idx="70">
                  <c:v>22.919497988977898</c:v>
                </c:pt>
                <c:pt idx="71">
                  <c:v>22.787045721477696</c:v>
                </c:pt>
                <c:pt idx="72">
                  <c:v>22.656324905804169</c:v>
                </c:pt>
                <c:pt idx="73">
                  <c:v>22.527290857445088</c:v>
                </c:pt>
                <c:pt idx="74">
                  <c:v>22.39990059967079</c:v>
                </c:pt>
                <c:pt idx="75">
                  <c:v>22.274112777602188</c:v>
                </c:pt>
                <c:pt idx="76">
                  <c:v>22.149887577616617</c:v>
                </c:pt>
                <c:pt idx="77">
                  <c:v>22.027186651698472</c:v>
                </c:pt>
                <c:pt idx="78">
                  <c:v>21.905973046375024</c:v>
                </c:pt>
                <c:pt idx="79">
                  <c:v>21.786211135907866</c:v>
                </c:pt>
                <c:pt idx="80">
                  <c:v>21.66786655943784</c:v>
                </c:pt>
                <c:pt idx="81">
                  <c:v>21.550906161805923</c:v>
                </c:pt>
                <c:pt idx="82">
                  <c:v>21.435297937795163</c:v>
                </c:pt>
                <c:pt idx="83">
                  <c:v>21.321010979558935</c:v>
                </c:pt>
                <c:pt idx="84">
                  <c:v>21.208015427019603</c:v>
                </c:pt>
                <c:pt idx="85">
                  <c:v>21.096282421038353</c:v>
                </c:pt>
                <c:pt idx="86">
                  <c:v>20.985784059172502</c:v>
                </c:pt>
                <c:pt idx="87">
                  <c:v>20.876493353850599</c:v>
                </c:pt>
                <c:pt idx="88">
                  <c:v>20.768384192808441</c:v>
                </c:pt>
                <c:pt idx="89">
                  <c:v>20.661431301640963</c:v>
                </c:pt>
                <c:pt idx="90">
                  <c:v>20.555610208335597</c:v>
                </c:pt>
                <c:pt idx="91">
                  <c:v>20.450897209662639</c:v>
                </c:pt>
                <c:pt idx="92">
                  <c:v>20.347269339307175</c:v>
                </c:pt>
                <c:pt idx="93">
                  <c:v>20.244704337635284</c:v>
                </c:pt>
                <c:pt idx="94">
                  <c:v>20.143180622995107</c:v>
                </c:pt>
                <c:pt idx="95">
                  <c:v>20.042677264460092</c:v>
                </c:pt>
                <c:pt idx="96">
                  <c:v>19.943173955928412</c:v>
                </c:pt>
                <c:pt idx="97">
                  <c:v>19.844650991498295</c:v>
                </c:pt>
                <c:pt idx="98">
                  <c:v>19.747089242044652</c:v>
                </c:pt>
                <c:pt idx="99">
                  <c:v>19.650470132927282</c:v>
                </c:pt>
                <c:pt idx="100">
                  <c:v>19.554775622765774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2F9-4535-8D67-C701D7729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925568"/>
        <c:axId val="1363924736"/>
      </c:scatterChart>
      <c:valAx>
        <c:axId val="1363925568"/>
        <c:scaling>
          <c:orientation val="minMax"/>
          <c:min val="-1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3924736"/>
        <c:crosses val="autoZero"/>
        <c:crossBetween val="midCat"/>
      </c:valAx>
      <c:valAx>
        <c:axId val="13639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majorGridlines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392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68965897176322"/>
          <c:y val="0.10786160134377094"/>
          <c:w val="0.83913772716647406"/>
          <c:h val="3.8414913835581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Fonctions trigonométriques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'Fonctions trigonométriques'!$P$18</c:f>
              <c:strCache>
                <c:ptCount val="1"/>
                <c:pt idx="0">
                  <c:v>Cosinus</c:v>
                </c:pt>
              </c:strCache>
            </c:strRef>
          </c:tx>
          <c:spPr>
            <a:ln w="19050">
              <a:solidFill>
                <a:srgbClr val="FF01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trigonométriques'!$P$19:$P$119</c:f>
              <c:numCache>
                <c:formatCode>0.000</c:formatCode>
                <c:ptCount val="101"/>
                <c:pt idx="0">
                  <c:v>2</c:v>
                </c:pt>
                <c:pt idx="1">
                  <c:v>1.9371663222572619</c:v>
                </c:pt>
                <c:pt idx="2">
                  <c:v>1.7526133600877261</c:v>
                </c:pt>
                <c:pt idx="3">
                  <c:v>1.4579372548428209</c:v>
                </c:pt>
                <c:pt idx="4">
                  <c:v>1.07165358995799</c:v>
                </c:pt>
                <c:pt idx="5">
                  <c:v>0.61803398874989068</c:v>
                </c:pt>
                <c:pt idx="6">
                  <c:v>0.12558103905862164</c:v>
                </c:pt>
                <c:pt idx="7">
                  <c:v>-0.37476262917145498</c:v>
                </c:pt>
                <c:pt idx="8">
                  <c:v>-0.8515585831301512</c:v>
                </c:pt>
                <c:pt idx="9">
                  <c:v>-1.274847979497385</c:v>
                </c:pt>
                <c:pt idx="10">
                  <c:v>-1.6180339887498996</c:v>
                </c:pt>
                <c:pt idx="11">
                  <c:v>-1.859552971776506</c:v>
                </c:pt>
                <c:pt idx="12">
                  <c:v>-1.9842294026289569</c:v>
                </c:pt>
                <c:pt idx="13">
                  <c:v>-1.9842294026289544</c:v>
                </c:pt>
                <c:pt idx="14">
                  <c:v>-1.8595529717764989</c:v>
                </c:pt>
                <c:pt idx="15">
                  <c:v>-1.6180339887498882</c:v>
                </c:pt>
                <c:pt idx="16">
                  <c:v>-1.2748479794973702</c:v>
                </c:pt>
                <c:pt idx="17">
                  <c:v>-0.85155858313013377</c:v>
                </c:pt>
                <c:pt idx="18">
                  <c:v>-0.3747626291714361</c:v>
                </c:pt>
                <c:pt idx="19">
                  <c:v>0.12558103905864082</c:v>
                </c:pt>
                <c:pt idx="20">
                  <c:v>0.61803398874990889</c:v>
                </c:pt>
                <c:pt idx="21">
                  <c:v>1.0716535899580064</c:v>
                </c:pt>
                <c:pt idx="22">
                  <c:v>1.4579372548428342</c:v>
                </c:pt>
                <c:pt idx="23">
                  <c:v>1.7526133600877354</c:v>
                </c:pt>
                <c:pt idx="24">
                  <c:v>1.9371663222572666</c:v>
                </c:pt>
                <c:pt idx="25">
                  <c:v>2</c:v>
                </c:pt>
                <c:pt idx="26">
                  <c:v>1.9371663222572575</c:v>
                </c:pt>
                <c:pt idx="27">
                  <c:v>1.7526133600877176</c:v>
                </c:pt>
                <c:pt idx="28">
                  <c:v>1.4579372548428091</c:v>
                </c:pt>
                <c:pt idx="29">
                  <c:v>1.0716535899579755</c:v>
                </c:pt>
                <c:pt idx="30">
                  <c:v>0.61803398874987425</c:v>
                </c:pt>
                <c:pt idx="31">
                  <c:v>0.1255810390586044</c:v>
                </c:pt>
                <c:pt idx="32">
                  <c:v>-0.37476262917147196</c:v>
                </c:pt>
                <c:pt idx="33">
                  <c:v>-0.85155858313016686</c:v>
                </c:pt>
                <c:pt idx="34">
                  <c:v>-1.2748479794973984</c:v>
                </c:pt>
                <c:pt idx="35">
                  <c:v>-1.6180339887499091</c:v>
                </c:pt>
                <c:pt idx="36">
                  <c:v>-1.8595529717765116</c:v>
                </c:pt>
                <c:pt idx="37">
                  <c:v>-1.9842294026289586</c:v>
                </c:pt>
                <c:pt idx="38">
                  <c:v>-1.9842294026289526</c:v>
                </c:pt>
                <c:pt idx="39">
                  <c:v>-1.8595529717764943</c:v>
                </c:pt>
                <c:pt idx="40">
                  <c:v>-1.6180339887498811</c:v>
                </c:pt>
                <c:pt idx="41">
                  <c:v>-1.2748479794973617</c:v>
                </c:pt>
                <c:pt idx="42">
                  <c:v>-0.85155858313012456</c:v>
                </c:pt>
                <c:pt idx="43">
                  <c:v>-0.37476262917142694</c:v>
                </c:pt>
                <c:pt idx="44">
                  <c:v>0.1255810390586492</c:v>
                </c:pt>
                <c:pt idx="45">
                  <c:v>0.61803398874991611</c:v>
                </c:pt>
                <c:pt idx="46">
                  <c:v>1.071653589958012</c:v>
                </c:pt>
                <c:pt idx="47">
                  <c:v>1.4579372548428382</c:v>
                </c:pt>
                <c:pt idx="48">
                  <c:v>1.7526133600877378</c:v>
                </c:pt>
                <c:pt idx="49">
                  <c:v>1.9371663222572677</c:v>
                </c:pt>
                <c:pt idx="50">
                  <c:v>2</c:v>
                </c:pt>
                <c:pt idx="51">
                  <c:v>1.9371663222572566</c:v>
                </c:pt>
                <c:pt idx="52">
                  <c:v>1.7526133600877165</c:v>
                </c:pt>
                <c:pt idx="53">
                  <c:v>1.4579372548428078</c:v>
                </c:pt>
                <c:pt idx="54">
                  <c:v>1.0716535899579744</c:v>
                </c:pt>
                <c:pt idx="55">
                  <c:v>0.61803398874987381</c:v>
                </c:pt>
                <c:pt idx="56">
                  <c:v>0.12558103905860488</c:v>
                </c:pt>
                <c:pt idx="57">
                  <c:v>-0.37476262917147057</c:v>
                </c:pt>
                <c:pt idx="58">
                  <c:v>-0.85155858313016475</c:v>
                </c:pt>
                <c:pt idx="59">
                  <c:v>-1.2748479794973959</c:v>
                </c:pt>
                <c:pt idx="60">
                  <c:v>-1.6180339887499073</c:v>
                </c:pt>
                <c:pt idx="61">
                  <c:v>-1.8595529717765105</c:v>
                </c:pt>
                <c:pt idx="62">
                  <c:v>-1.9842294026289582</c:v>
                </c:pt>
                <c:pt idx="63">
                  <c:v>-1.9842294026289531</c:v>
                </c:pt>
                <c:pt idx="64">
                  <c:v>-1.8595529717764954</c:v>
                </c:pt>
                <c:pt idx="65">
                  <c:v>-1.6180339887498829</c:v>
                </c:pt>
                <c:pt idx="66">
                  <c:v>-1.2748479794973639</c:v>
                </c:pt>
                <c:pt idx="67">
                  <c:v>-0.85155858313012667</c:v>
                </c:pt>
                <c:pt idx="68">
                  <c:v>-0.37476262917142833</c:v>
                </c:pt>
                <c:pt idx="69">
                  <c:v>0.12558103905864873</c:v>
                </c:pt>
                <c:pt idx="70">
                  <c:v>0.61803398874991644</c:v>
                </c:pt>
                <c:pt idx="71">
                  <c:v>1.0716535899580131</c:v>
                </c:pt>
                <c:pt idx="72">
                  <c:v>1.4579372548428395</c:v>
                </c:pt>
                <c:pt idx="73">
                  <c:v>1.7526133600877392</c:v>
                </c:pt>
                <c:pt idx="74">
                  <c:v>1.9371663222572686</c:v>
                </c:pt>
                <c:pt idx="75">
                  <c:v>2</c:v>
                </c:pt>
                <c:pt idx="76">
                  <c:v>1.9371663222572555</c:v>
                </c:pt>
                <c:pt idx="77">
                  <c:v>1.7526133600877138</c:v>
                </c:pt>
                <c:pt idx="78">
                  <c:v>1.4579372548428038</c:v>
                </c:pt>
                <c:pt idx="79">
                  <c:v>1.0716535899579689</c:v>
                </c:pt>
                <c:pt idx="80">
                  <c:v>0.6180339887498667</c:v>
                </c:pt>
                <c:pt idx="81">
                  <c:v>0.12558103905859652</c:v>
                </c:pt>
                <c:pt idx="82">
                  <c:v>-0.37476262917147796</c:v>
                </c:pt>
                <c:pt idx="83">
                  <c:v>-0.85155858313017241</c:v>
                </c:pt>
                <c:pt idx="84">
                  <c:v>-1.274847979497403</c:v>
                </c:pt>
                <c:pt idx="85">
                  <c:v>-1.6180339887499133</c:v>
                </c:pt>
                <c:pt idx="86">
                  <c:v>-1.8595529717765147</c:v>
                </c:pt>
                <c:pt idx="87">
                  <c:v>-1.9842294026289597</c:v>
                </c:pt>
                <c:pt idx="88">
                  <c:v>-1.9842294026289515</c:v>
                </c:pt>
                <c:pt idx="89">
                  <c:v>-1.8595529717764903</c:v>
                </c:pt>
                <c:pt idx="90">
                  <c:v>-1.6180339887498745</c:v>
                </c:pt>
                <c:pt idx="91">
                  <c:v>-1.2748479794973522</c:v>
                </c:pt>
                <c:pt idx="92">
                  <c:v>-0.85155858313011257</c:v>
                </c:pt>
                <c:pt idx="93">
                  <c:v>-0.37476262917141312</c:v>
                </c:pt>
                <c:pt idx="94">
                  <c:v>0.12558103905866419</c:v>
                </c:pt>
                <c:pt idx="95">
                  <c:v>0.61803398874993121</c:v>
                </c:pt>
                <c:pt idx="96">
                  <c:v>1.0716535899580262</c:v>
                </c:pt>
                <c:pt idx="97">
                  <c:v>1.4579372548428502</c:v>
                </c:pt>
                <c:pt idx="98">
                  <c:v>1.7526133600877465</c:v>
                </c:pt>
                <c:pt idx="99">
                  <c:v>1.9371663222572724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D-4962-BA01-50AD87AF612B}"/>
            </c:ext>
          </c:extLst>
        </c:ser>
        <c:ser>
          <c:idx val="1"/>
          <c:order val="1"/>
          <c:tx>
            <c:strRef>
              <c:f>'Fonctions trigonométriques'!$R$18</c:f>
              <c:strCache>
                <c:ptCount val="1"/>
                <c:pt idx="0">
                  <c:v>Sinus</c:v>
                </c:pt>
              </c:strCache>
            </c:strRef>
          </c:tx>
          <c:spPr>
            <a:ln w="19050">
              <a:solidFill>
                <a:srgbClr val="07FF01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trigonométriques'!$R$19:$R$119</c:f>
              <c:numCache>
                <c:formatCode>0.000</c:formatCode>
                <c:ptCount val="101"/>
                <c:pt idx="0">
                  <c:v>4.90059381963448E-16</c:v>
                </c:pt>
                <c:pt idx="1">
                  <c:v>0.25066646712860929</c:v>
                </c:pt>
                <c:pt idx="2">
                  <c:v>0.4973797743297107</c:v>
                </c:pt>
                <c:pt idx="3">
                  <c:v>0.73624910536935739</c:v>
                </c:pt>
                <c:pt idx="4">
                  <c:v>0.9635073482034322</c:v>
                </c:pt>
                <c:pt idx="5">
                  <c:v>1.1755705045849481</c:v>
                </c:pt>
                <c:pt idx="6">
                  <c:v>1.3690942118573792</c:v>
                </c:pt>
                <c:pt idx="7">
                  <c:v>1.5410264855515803</c:v>
                </c:pt>
                <c:pt idx="8">
                  <c:v>1.6886558510040319</c:v>
                </c:pt>
                <c:pt idx="9">
                  <c:v>1.8096541049320405</c:v>
                </c:pt>
                <c:pt idx="10">
                  <c:v>1.9021130325903084</c:v>
                </c:pt>
                <c:pt idx="11">
                  <c:v>1.9645745014573781</c:v>
                </c:pt>
                <c:pt idx="12">
                  <c:v>1.9960534568565433</c:v>
                </c:pt>
                <c:pt idx="13">
                  <c:v>1.9960534568565429</c:v>
                </c:pt>
                <c:pt idx="14">
                  <c:v>1.9645745014573763</c:v>
                </c:pt>
                <c:pt idx="15">
                  <c:v>1.9021130325903053</c:v>
                </c:pt>
                <c:pt idx="16">
                  <c:v>1.8096541049320365</c:v>
                </c:pt>
                <c:pt idx="17">
                  <c:v>1.6886558510040268</c:v>
                </c:pt>
                <c:pt idx="18">
                  <c:v>1.5410264855515743</c:v>
                </c:pt>
                <c:pt idx="19">
                  <c:v>1.3690942118573721</c:v>
                </c:pt>
                <c:pt idx="20">
                  <c:v>1.1755705045849403</c:v>
                </c:pt>
                <c:pt idx="21">
                  <c:v>0.96350734820342376</c:v>
                </c:pt>
                <c:pt idx="22">
                  <c:v>0.7362491053693484</c:v>
                </c:pt>
                <c:pt idx="23">
                  <c:v>0.49737977432970143</c:v>
                </c:pt>
                <c:pt idx="24">
                  <c:v>0.2506664671285998</c:v>
                </c:pt>
                <c:pt idx="25">
                  <c:v>-9.1268138879829763E-15</c:v>
                </c:pt>
                <c:pt idx="26">
                  <c:v>-0.2506664671286179</c:v>
                </c:pt>
                <c:pt idx="27">
                  <c:v>-0.49737977432971908</c:v>
                </c:pt>
                <c:pt idx="28">
                  <c:v>-0.73624910536936539</c:v>
                </c:pt>
                <c:pt idx="29">
                  <c:v>-0.96350734820343975</c:v>
                </c:pt>
                <c:pt idx="30">
                  <c:v>-1.1755705045849549</c:v>
                </c:pt>
                <c:pt idx="31">
                  <c:v>-1.3690942118573854</c:v>
                </c:pt>
                <c:pt idx="32">
                  <c:v>-1.5410264855515858</c:v>
                </c:pt>
                <c:pt idx="33">
                  <c:v>-1.6886558510040366</c:v>
                </c:pt>
                <c:pt idx="34">
                  <c:v>-1.8096541049320443</c:v>
                </c:pt>
                <c:pt idx="35">
                  <c:v>-1.9021130325903108</c:v>
                </c:pt>
                <c:pt idx="36">
                  <c:v>-1.9645745014573797</c:v>
                </c:pt>
                <c:pt idx="37">
                  <c:v>-1.9960534568565438</c:v>
                </c:pt>
                <c:pt idx="38">
                  <c:v>-1.9960534568565425</c:v>
                </c:pt>
                <c:pt idx="39">
                  <c:v>-1.9645745014573752</c:v>
                </c:pt>
                <c:pt idx="40">
                  <c:v>-1.9021130325903035</c:v>
                </c:pt>
                <c:pt idx="41">
                  <c:v>-1.809654104932034</c:v>
                </c:pt>
                <c:pt idx="42">
                  <c:v>-1.6886558510040239</c:v>
                </c:pt>
                <c:pt idx="43">
                  <c:v>-1.5410264855515712</c:v>
                </c:pt>
                <c:pt idx="44">
                  <c:v>-1.3690942118573692</c:v>
                </c:pt>
                <c:pt idx="45">
                  <c:v>-1.1755705045849372</c:v>
                </c:pt>
                <c:pt idx="46">
                  <c:v>-0.96350734820342088</c:v>
                </c:pt>
                <c:pt idx="47">
                  <c:v>-0.73624910536934562</c:v>
                </c:pt>
                <c:pt idx="48">
                  <c:v>-0.49737977432969882</c:v>
                </c:pt>
                <c:pt idx="49">
                  <c:v>-0.25066646712859747</c:v>
                </c:pt>
                <c:pt idx="50">
                  <c:v>1.1102230246251565E-14</c:v>
                </c:pt>
                <c:pt idx="51">
                  <c:v>0.25066646712861951</c:v>
                </c:pt>
                <c:pt idx="52">
                  <c:v>0.49737977432972036</c:v>
                </c:pt>
                <c:pt idx="53">
                  <c:v>0.73624910536936627</c:v>
                </c:pt>
                <c:pt idx="54">
                  <c:v>0.96350734820344031</c:v>
                </c:pt>
                <c:pt idx="55">
                  <c:v>1.1755705045849552</c:v>
                </c:pt>
                <c:pt idx="56">
                  <c:v>1.3690942118573852</c:v>
                </c:pt>
                <c:pt idx="57">
                  <c:v>1.5410264855515854</c:v>
                </c:pt>
                <c:pt idx="58">
                  <c:v>1.6886558510040359</c:v>
                </c:pt>
                <c:pt idx="59">
                  <c:v>1.8096541049320436</c:v>
                </c:pt>
                <c:pt idx="60">
                  <c:v>1.9021130325903104</c:v>
                </c:pt>
                <c:pt idx="61">
                  <c:v>1.9645745014573792</c:v>
                </c:pt>
                <c:pt idx="62">
                  <c:v>1.9960534568565438</c:v>
                </c:pt>
                <c:pt idx="63">
                  <c:v>1.9960534568565425</c:v>
                </c:pt>
                <c:pt idx="64">
                  <c:v>1.9645745014573754</c:v>
                </c:pt>
                <c:pt idx="65">
                  <c:v>1.902113032590304</c:v>
                </c:pt>
                <c:pt idx="66">
                  <c:v>1.8096541049320347</c:v>
                </c:pt>
                <c:pt idx="67">
                  <c:v>1.6886558510040246</c:v>
                </c:pt>
                <c:pt idx="68">
                  <c:v>1.5410264855515716</c:v>
                </c:pt>
                <c:pt idx="69">
                  <c:v>1.3690942118573692</c:v>
                </c:pt>
                <c:pt idx="70">
                  <c:v>1.1755705045849372</c:v>
                </c:pt>
                <c:pt idx="71">
                  <c:v>0.96350734820342032</c:v>
                </c:pt>
                <c:pt idx="72">
                  <c:v>0.73624910536934474</c:v>
                </c:pt>
                <c:pt idx="73">
                  <c:v>0.4973797743296976</c:v>
                </c:pt>
                <c:pt idx="74">
                  <c:v>0.25066646712859586</c:v>
                </c:pt>
                <c:pt idx="75">
                  <c:v>-1.3077646604520154E-14</c:v>
                </c:pt>
                <c:pt idx="76">
                  <c:v>-0.25066646712862178</c:v>
                </c:pt>
                <c:pt idx="77">
                  <c:v>-0.49737977432972291</c:v>
                </c:pt>
                <c:pt idx="78">
                  <c:v>-0.73624910536936905</c:v>
                </c:pt>
                <c:pt idx="79">
                  <c:v>-0.96350734820344319</c:v>
                </c:pt>
                <c:pt idx="80">
                  <c:v>-1.1755705045849583</c:v>
                </c:pt>
                <c:pt idx="81">
                  <c:v>-1.3690942118573883</c:v>
                </c:pt>
                <c:pt idx="82">
                  <c:v>-1.5410264855515878</c:v>
                </c:pt>
                <c:pt idx="83">
                  <c:v>-1.6886558510040381</c:v>
                </c:pt>
                <c:pt idx="84">
                  <c:v>-1.8096541049320456</c:v>
                </c:pt>
                <c:pt idx="85">
                  <c:v>-1.9021130325903119</c:v>
                </c:pt>
                <c:pt idx="86">
                  <c:v>-1.9645745014573803</c:v>
                </c:pt>
                <c:pt idx="87">
                  <c:v>-1.9960534568565442</c:v>
                </c:pt>
                <c:pt idx="88">
                  <c:v>-1.996053456856542</c:v>
                </c:pt>
                <c:pt idx="89">
                  <c:v>-1.9645745014573741</c:v>
                </c:pt>
                <c:pt idx="90">
                  <c:v>-1.9021130325903017</c:v>
                </c:pt>
                <c:pt idx="91">
                  <c:v>-1.8096541049320316</c:v>
                </c:pt>
                <c:pt idx="92">
                  <c:v>-1.6886558510040204</c:v>
                </c:pt>
                <c:pt idx="93">
                  <c:v>-1.5410264855515667</c:v>
                </c:pt>
                <c:pt idx="94">
                  <c:v>-1.3690942118573637</c:v>
                </c:pt>
                <c:pt idx="95">
                  <c:v>-1.1755705045849307</c:v>
                </c:pt>
                <c:pt idx="96">
                  <c:v>-0.96350734820341355</c:v>
                </c:pt>
                <c:pt idx="97">
                  <c:v>-0.73624910536933752</c:v>
                </c:pt>
                <c:pt idx="98">
                  <c:v>-0.49737977432969005</c:v>
                </c:pt>
                <c:pt idx="99">
                  <c:v>-0.25066646712858814</c:v>
                </c:pt>
                <c:pt idx="100">
                  <c:v>2.0826222690839558E-14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D-4962-BA01-50AD87AF612B}"/>
            </c:ext>
          </c:extLst>
        </c:ser>
        <c:ser>
          <c:idx val="2"/>
          <c:order val="2"/>
          <c:tx>
            <c:strRef>
              <c:f>'Fonctions trigonométriques'!$T$18</c:f>
              <c:strCache>
                <c:ptCount val="1"/>
                <c:pt idx="0">
                  <c:v>Tangente</c:v>
                </c:pt>
              </c:strCache>
            </c:strRef>
          </c:tx>
          <c:spPr>
            <a:ln w="19050">
              <a:solidFill>
                <a:srgbClr val="010DFF"/>
              </a:solidFill>
            </a:ln>
          </c:spPr>
          <c:marker>
            <c:symbol val="none"/>
          </c:marker>
          <c:xVal>
            <c:numRef>
              <c:f>'Fonctions trigonométriques'!$N$19:$N$119</c:f>
              <c:numCache>
                <c:formatCode>0.000</c:formatCode>
                <c:ptCount val="101"/>
                <c:pt idx="0">
                  <c:v>-6.2831853071795862</c:v>
                </c:pt>
                <c:pt idx="1">
                  <c:v>-6.1575216010359943</c:v>
                </c:pt>
                <c:pt idx="2">
                  <c:v>-6.0318578948924024</c:v>
                </c:pt>
                <c:pt idx="3">
                  <c:v>-5.9061941887488105</c:v>
                </c:pt>
                <c:pt idx="4">
                  <c:v>-5.7805304826052186</c:v>
                </c:pt>
                <c:pt idx="5">
                  <c:v>-5.6548667764616267</c:v>
                </c:pt>
                <c:pt idx="6">
                  <c:v>-5.5292030703180348</c:v>
                </c:pt>
                <c:pt idx="7">
                  <c:v>-5.4035393641744429</c:v>
                </c:pt>
                <c:pt idx="8">
                  <c:v>-5.277875658030851</c:v>
                </c:pt>
                <c:pt idx="9">
                  <c:v>-5.1522119518872591</c:v>
                </c:pt>
                <c:pt idx="10">
                  <c:v>-5.0265482457436672</c:v>
                </c:pt>
                <c:pt idx="11">
                  <c:v>-4.9008845396000753</c:v>
                </c:pt>
                <c:pt idx="12">
                  <c:v>-4.7752208334564834</c:v>
                </c:pt>
                <c:pt idx="13">
                  <c:v>-4.6495571273128915</c:v>
                </c:pt>
                <c:pt idx="14">
                  <c:v>-4.5238934211692996</c:v>
                </c:pt>
                <c:pt idx="15">
                  <c:v>-4.3982297150257077</c:v>
                </c:pt>
                <c:pt idx="16">
                  <c:v>-4.2725660088821158</c:v>
                </c:pt>
                <c:pt idx="17">
                  <c:v>-4.1469023027385239</c:v>
                </c:pt>
                <c:pt idx="18">
                  <c:v>-4.021238596594932</c:v>
                </c:pt>
                <c:pt idx="19">
                  <c:v>-3.8955748904513401</c:v>
                </c:pt>
                <c:pt idx="20">
                  <c:v>-3.7699111843077482</c:v>
                </c:pt>
                <c:pt idx="21">
                  <c:v>-3.6442474781641563</c:v>
                </c:pt>
                <c:pt idx="22">
                  <c:v>-3.5185837720205644</c:v>
                </c:pt>
                <c:pt idx="23">
                  <c:v>-3.3929200658769725</c:v>
                </c:pt>
                <c:pt idx="24">
                  <c:v>-3.2672563597333806</c:v>
                </c:pt>
                <c:pt idx="25">
                  <c:v>-3.1415926535897887</c:v>
                </c:pt>
                <c:pt idx="26">
                  <c:v>-3.0159289474461968</c:v>
                </c:pt>
                <c:pt idx="27">
                  <c:v>-2.8902652413026049</c:v>
                </c:pt>
                <c:pt idx="28">
                  <c:v>-2.764601535159013</c:v>
                </c:pt>
                <c:pt idx="29">
                  <c:v>-2.6389378290154211</c:v>
                </c:pt>
                <c:pt idx="30">
                  <c:v>-2.5132741228718292</c:v>
                </c:pt>
                <c:pt idx="31">
                  <c:v>-2.3876104167282373</c:v>
                </c:pt>
                <c:pt idx="32">
                  <c:v>-2.2619467105846454</c:v>
                </c:pt>
                <c:pt idx="33">
                  <c:v>-2.1362830044410535</c:v>
                </c:pt>
                <c:pt idx="34">
                  <c:v>-2.0106192982974616</c:v>
                </c:pt>
                <c:pt idx="35">
                  <c:v>-1.8849555921538699</c:v>
                </c:pt>
                <c:pt idx="36">
                  <c:v>-1.7592918860102782</c:v>
                </c:pt>
                <c:pt idx="37">
                  <c:v>-1.6336281798666865</c:v>
                </c:pt>
                <c:pt idx="38">
                  <c:v>-1.5079644737230948</c:v>
                </c:pt>
                <c:pt idx="39">
                  <c:v>-1.3823007675795032</c:v>
                </c:pt>
                <c:pt idx="40">
                  <c:v>-1.2566370614359115</c:v>
                </c:pt>
                <c:pt idx="41">
                  <c:v>-1.1309733552923198</c:v>
                </c:pt>
                <c:pt idx="42">
                  <c:v>-1.0053096491487281</c:v>
                </c:pt>
                <c:pt idx="43">
                  <c:v>-0.87964594300513643</c:v>
                </c:pt>
                <c:pt idx="44">
                  <c:v>-0.75398223686154475</c:v>
                </c:pt>
                <c:pt idx="45">
                  <c:v>-0.62831853071795307</c:v>
                </c:pt>
                <c:pt idx="46">
                  <c:v>-0.50265482457436139</c:v>
                </c:pt>
                <c:pt idx="47">
                  <c:v>-0.37699111843076966</c:v>
                </c:pt>
                <c:pt idx="48">
                  <c:v>-0.25132741228717792</c:v>
                </c:pt>
                <c:pt idx="49">
                  <c:v>-0.12566370614358618</c:v>
                </c:pt>
                <c:pt idx="50">
                  <c:v>5.5511151231257827E-15</c:v>
                </c:pt>
                <c:pt idx="51">
                  <c:v>0.12566370614359729</c:v>
                </c:pt>
                <c:pt idx="52">
                  <c:v>0.25132741228718902</c:v>
                </c:pt>
                <c:pt idx="53">
                  <c:v>0.37699111843078076</c:v>
                </c:pt>
                <c:pt idx="54">
                  <c:v>0.50265482457437249</c:v>
                </c:pt>
                <c:pt idx="55">
                  <c:v>0.62831853071796417</c:v>
                </c:pt>
                <c:pt idx="56">
                  <c:v>0.75398223686155585</c:v>
                </c:pt>
                <c:pt idx="57">
                  <c:v>0.87964594300514753</c:v>
                </c:pt>
                <c:pt idx="58">
                  <c:v>1.0053096491487392</c:v>
                </c:pt>
                <c:pt idx="59">
                  <c:v>1.1309733552923309</c:v>
                </c:pt>
                <c:pt idx="60">
                  <c:v>1.2566370614359226</c:v>
                </c:pt>
                <c:pt idx="61">
                  <c:v>1.3823007675795143</c:v>
                </c:pt>
                <c:pt idx="62">
                  <c:v>1.5079644737231059</c:v>
                </c:pt>
                <c:pt idx="63">
                  <c:v>1.6336281798666976</c:v>
                </c:pt>
                <c:pt idx="64">
                  <c:v>1.7592918860102893</c:v>
                </c:pt>
                <c:pt idx="65">
                  <c:v>1.884955592153881</c:v>
                </c:pt>
                <c:pt idx="66">
                  <c:v>2.0106192982974727</c:v>
                </c:pt>
                <c:pt idx="67">
                  <c:v>2.1362830044410646</c:v>
                </c:pt>
                <c:pt idx="68">
                  <c:v>2.2619467105846565</c:v>
                </c:pt>
                <c:pt idx="69">
                  <c:v>2.3876104167282484</c:v>
                </c:pt>
                <c:pt idx="70">
                  <c:v>2.5132741228718403</c:v>
                </c:pt>
                <c:pt idx="71">
                  <c:v>2.6389378290154322</c:v>
                </c:pt>
                <c:pt idx="72">
                  <c:v>2.7646015351590241</c:v>
                </c:pt>
                <c:pt idx="73">
                  <c:v>2.890265241302616</c:v>
                </c:pt>
                <c:pt idx="74">
                  <c:v>3.0159289474462079</c:v>
                </c:pt>
                <c:pt idx="75">
                  <c:v>3.1415926535897998</c:v>
                </c:pt>
                <c:pt idx="76">
                  <c:v>3.2672563597333917</c:v>
                </c:pt>
                <c:pt idx="77">
                  <c:v>3.3929200658769836</c:v>
                </c:pt>
                <c:pt idx="78">
                  <c:v>3.5185837720205755</c:v>
                </c:pt>
                <c:pt idx="79">
                  <c:v>3.6442474781641674</c:v>
                </c:pt>
                <c:pt idx="80">
                  <c:v>3.7699111843077593</c:v>
                </c:pt>
                <c:pt idx="81">
                  <c:v>3.8955748904513512</c:v>
                </c:pt>
                <c:pt idx="82">
                  <c:v>4.0212385965949426</c:v>
                </c:pt>
                <c:pt idx="83">
                  <c:v>4.1469023027385346</c:v>
                </c:pt>
                <c:pt idx="84">
                  <c:v>4.2725660088821265</c:v>
                </c:pt>
                <c:pt idx="85">
                  <c:v>4.3982297150257184</c:v>
                </c:pt>
                <c:pt idx="86">
                  <c:v>4.5238934211693103</c:v>
                </c:pt>
                <c:pt idx="87">
                  <c:v>4.6495571273129022</c:v>
                </c:pt>
                <c:pt idx="88">
                  <c:v>4.7752208334564941</c:v>
                </c:pt>
                <c:pt idx="89">
                  <c:v>4.900884539600086</c:v>
                </c:pt>
                <c:pt idx="90">
                  <c:v>5.0265482457436779</c:v>
                </c:pt>
                <c:pt idx="91">
                  <c:v>5.1522119518872698</c:v>
                </c:pt>
                <c:pt idx="92">
                  <c:v>5.2778756580308617</c:v>
                </c:pt>
                <c:pt idx="93">
                  <c:v>5.4035393641744536</c:v>
                </c:pt>
                <c:pt idx="94">
                  <c:v>5.5292030703180455</c:v>
                </c:pt>
                <c:pt idx="95">
                  <c:v>5.6548667764616374</c:v>
                </c:pt>
                <c:pt idx="96">
                  <c:v>5.7805304826052293</c:v>
                </c:pt>
                <c:pt idx="97">
                  <c:v>5.9061941887488212</c:v>
                </c:pt>
                <c:pt idx="98">
                  <c:v>6.0318578948924131</c:v>
                </c:pt>
                <c:pt idx="99">
                  <c:v>6.157521601036005</c:v>
                </c:pt>
                <c:pt idx="100">
                  <c:v>6.2831853071795969</c:v>
                </c:pt>
              </c:numCache>
            </c:numRef>
          </c:xVal>
          <c:yVal>
            <c:numRef>
              <c:f>'Fonctions trigonométriques'!$T$19:$T$119</c:f>
              <c:numCache>
                <c:formatCode>0.000E+00</c:formatCode>
                <c:ptCount val="101"/>
                <c:pt idx="0">
                  <c:v>2.45029690981724E-16</c:v>
                </c:pt>
                <c:pt idx="1">
                  <c:v>0.12632937844610859</c:v>
                </c:pt>
                <c:pt idx="2">
                  <c:v>0.25675636036772742</c:v>
                </c:pt>
                <c:pt idx="3">
                  <c:v>0.39592800879772216</c:v>
                </c:pt>
                <c:pt idx="4">
                  <c:v>0.54975465219277131</c:v>
                </c:pt>
                <c:pt idx="5">
                  <c:v>0.72654252800536256</c:v>
                </c:pt>
                <c:pt idx="6">
                  <c:v>0.93906250581749473</c:v>
                </c:pt>
                <c:pt idx="7">
                  <c:v>1.2087923504096127</c:v>
                </c:pt>
                <c:pt idx="8">
                  <c:v>1.5757478599686567</c:v>
                </c:pt>
                <c:pt idx="9">
                  <c:v>2.1251081731572126</c:v>
                </c:pt>
                <c:pt idx="10">
                  <c:v>3.077683537175274</c:v>
                </c:pt>
                <c:pt idx="11">
                  <c:v>5.2421835811132382</c:v>
                </c:pt>
                <c:pt idx="12">
                  <c:v>15.894544843865891</c:v>
                </c:pt>
                <c:pt idx="13">
                  <c:v>-15.894544843864672</c:v>
                </c:pt>
                <c:pt idx="14">
                  <c:v>-5.2421835811131006</c:v>
                </c:pt>
                <c:pt idx="15">
                  <c:v>-3.0776835371752238</c:v>
                </c:pt>
                <c:pt idx="16">
                  <c:v>-2.1251081731571864</c:v>
                </c:pt>
                <c:pt idx="17">
                  <c:v>-1.5757478599686401</c:v>
                </c:pt>
                <c:pt idx="18">
                  <c:v>-1.208792350409601</c:v>
                </c:pt>
                <c:pt idx="19">
                  <c:v>-0.93906250581748574</c:v>
                </c:pt>
                <c:pt idx="20">
                  <c:v>-0.72654252800535524</c:v>
                </c:pt>
                <c:pt idx="21">
                  <c:v>-0.54975465219276498</c:v>
                </c:pt>
                <c:pt idx="22">
                  <c:v>-0.39592800879771656</c:v>
                </c:pt>
                <c:pt idx="23">
                  <c:v>-0.25675636036772231</c:v>
                </c:pt>
                <c:pt idx="24">
                  <c:v>-0.1263293784461037</c:v>
                </c:pt>
                <c:pt idx="25">
                  <c:v>4.5634069439914882E-15</c:v>
                </c:pt>
                <c:pt idx="26">
                  <c:v>0.126329378446113</c:v>
                </c:pt>
                <c:pt idx="27">
                  <c:v>0.25675636036773203</c:v>
                </c:pt>
                <c:pt idx="28">
                  <c:v>0.39592800879772716</c:v>
                </c:pt>
                <c:pt idx="29">
                  <c:v>0.54975465219277697</c:v>
                </c:pt>
                <c:pt idx="30">
                  <c:v>0.72654252800536923</c:v>
                </c:pt>
                <c:pt idx="31">
                  <c:v>0.93906250581750284</c:v>
                </c:pt>
                <c:pt idx="32">
                  <c:v>1.2087923504096234</c:v>
                </c:pt>
                <c:pt idx="33">
                  <c:v>1.5757478599686718</c:v>
                </c:pt>
                <c:pt idx="34">
                  <c:v>2.1251081731572365</c:v>
                </c:pt>
                <c:pt idx="35">
                  <c:v>3.0776835371753171</c:v>
                </c:pt>
                <c:pt idx="36">
                  <c:v>5.2421835811133484</c:v>
                </c:pt>
                <c:pt idx="37">
                  <c:v>15.894544843866818</c:v>
                </c:pt>
                <c:pt idx="38">
                  <c:v>-15.894544843863802</c:v>
                </c:pt>
                <c:pt idx="39">
                  <c:v>-5.2421835811130091</c:v>
                </c:pt>
                <c:pt idx="40">
                  <c:v>-3.0776835371751923</c:v>
                </c:pt>
                <c:pt idx="41">
                  <c:v>-2.1251081731571708</c:v>
                </c:pt>
                <c:pt idx="42">
                  <c:v>-1.5757478599686312</c:v>
                </c:pt>
                <c:pt idx="43">
                  <c:v>-1.2087923504095952</c:v>
                </c:pt>
                <c:pt idx="44">
                  <c:v>-0.93906250581748174</c:v>
                </c:pt>
                <c:pt idx="45">
                  <c:v>-0.72654252800535235</c:v>
                </c:pt>
                <c:pt idx="46">
                  <c:v>-0.54975465219276287</c:v>
                </c:pt>
                <c:pt idx="47">
                  <c:v>-0.39592800879771484</c:v>
                </c:pt>
                <c:pt idx="48">
                  <c:v>-0.25675636036772087</c:v>
                </c:pt>
                <c:pt idx="49">
                  <c:v>-0.12632937844610254</c:v>
                </c:pt>
                <c:pt idx="50">
                  <c:v>5.5511151231257827E-15</c:v>
                </c:pt>
                <c:pt idx="51">
                  <c:v>0.12632937844611383</c:v>
                </c:pt>
                <c:pt idx="52">
                  <c:v>0.25675636036773269</c:v>
                </c:pt>
                <c:pt idx="53">
                  <c:v>0.39592800879772772</c:v>
                </c:pt>
                <c:pt idx="54">
                  <c:v>0.5497546521927773</c:v>
                </c:pt>
                <c:pt idx="55">
                  <c:v>0.72654252800536934</c:v>
                </c:pt>
                <c:pt idx="56">
                  <c:v>0.93906250581750261</c:v>
                </c:pt>
                <c:pt idx="57">
                  <c:v>1.2087923504096225</c:v>
                </c:pt>
                <c:pt idx="58">
                  <c:v>1.5757478599686698</c:v>
                </c:pt>
                <c:pt idx="59">
                  <c:v>2.1251081731572321</c:v>
                </c:pt>
                <c:pt idx="60">
                  <c:v>3.0776835371753086</c:v>
                </c:pt>
                <c:pt idx="61">
                  <c:v>5.2421835811133253</c:v>
                </c:pt>
                <c:pt idx="62">
                  <c:v>15.894544843866617</c:v>
                </c:pt>
                <c:pt idx="63">
                  <c:v>-15.894544843864002</c:v>
                </c:pt>
                <c:pt idx="64">
                  <c:v>-5.2421835811130322</c:v>
                </c:pt>
                <c:pt idx="65">
                  <c:v>-3.0776835371752007</c:v>
                </c:pt>
                <c:pt idx="66">
                  <c:v>-2.1251081731571753</c:v>
                </c:pt>
                <c:pt idx="67">
                  <c:v>-1.5757478599686332</c:v>
                </c:pt>
                <c:pt idx="68">
                  <c:v>-1.2087923504095961</c:v>
                </c:pt>
                <c:pt idx="69">
                  <c:v>-0.93906250581748196</c:v>
                </c:pt>
                <c:pt idx="70">
                  <c:v>-0.72654252800535224</c:v>
                </c:pt>
                <c:pt idx="71">
                  <c:v>-0.54975465219276243</c:v>
                </c:pt>
                <c:pt idx="72">
                  <c:v>-0.39592800879771428</c:v>
                </c:pt>
                <c:pt idx="73">
                  <c:v>-0.2567563603677202</c:v>
                </c:pt>
                <c:pt idx="74">
                  <c:v>-0.1263293784461017</c:v>
                </c:pt>
                <c:pt idx="75">
                  <c:v>6.5388233022600772E-15</c:v>
                </c:pt>
                <c:pt idx="76">
                  <c:v>0.126329378446115</c:v>
                </c:pt>
                <c:pt idx="77">
                  <c:v>0.25675636036773414</c:v>
                </c:pt>
                <c:pt idx="78">
                  <c:v>0.39592800879772944</c:v>
                </c:pt>
                <c:pt idx="79">
                  <c:v>0.54975465219277952</c:v>
                </c:pt>
                <c:pt idx="80">
                  <c:v>0.72654252800537222</c:v>
                </c:pt>
                <c:pt idx="81">
                  <c:v>0.93906250581750661</c:v>
                </c:pt>
                <c:pt idx="82">
                  <c:v>1.2087923504096272</c:v>
                </c:pt>
                <c:pt idx="83">
                  <c:v>1.5757478599686772</c:v>
                </c:pt>
                <c:pt idx="84">
                  <c:v>2.125108173157245</c:v>
                </c:pt>
                <c:pt idx="85">
                  <c:v>3.0776835371753353</c:v>
                </c:pt>
                <c:pt idx="86">
                  <c:v>5.2421835811134043</c:v>
                </c:pt>
                <c:pt idx="87">
                  <c:v>15.894544843867376</c:v>
                </c:pt>
                <c:pt idx="88">
                  <c:v>-15.894544843863189</c:v>
                </c:pt>
                <c:pt idx="89">
                  <c:v>-5.2421835811129345</c:v>
                </c:pt>
                <c:pt idx="90">
                  <c:v>-3.0776835371751625</c:v>
                </c:pt>
                <c:pt idx="91">
                  <c:v>-2.1251081731571539</c:v>
                </c:pt>
                <c:pt idx="92">
                  <c:v>-1.5757478599686197</c:v>
                </c:pt>
                <c:pt idx="93">
                  <c:v>-1.2087923504095865</c:v>
                </c:pt>
                <c:pt idx="94">
                  <c:v>-0.93906250581747475</c:v>
                </c:pt>
                <c:pt idx="95">
                  <c:v>-0.72654252800534624</c:v>
                </c:pt>
                <c:pt idx="96">
                  <c:v>-0.54975465219275743</c:v>
                </c:pt>
                <c:pt idx="97">
                  <c:v>-0.39592800879770984</c:v>
                </c:pt>
                <c:pt idx="98">
                  <c:v>-0.25675636036771604</c:v>
                </c:pt>
                <c:pt idx="99">
                  <c:v>-0.12632937844609776</c:v>
                </c:pt>
                <c:pt idx="100">
                  <c:v>1.0413111345419779E-14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0D-4962-BA01-50AD87AF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3992"/>
        <c:axId val="142439888"/>
      </c:scatterChart>
      <c:valAx>
        <c:axId val="143403992"/>
        <c:scaling>
          <c:orientation val="minMax"/>
        </c:scaling>
        <c:delete val="0"/>
        <c:axPos val="b"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2439888"/>
        <c:crosses val="autoZero"/>
        <c:crossBetween val="midCat"/>
      </c:valAx>
      <c:valAx>
        <c:axId val="142439888"/>
        <c:scaling>
          <c:orientation val="minMax"/>
          <c:max val="5"/>
          <c:min val="-5"/>
        </c:scaling>
        <c:delete val="0"/>
        <c:axPos val="l"/>
        <c:majorGridlines/>
        <c:numFmt formatCode="0" sourceLinked="0"/>
        <c:majorTickMark val="out"/>
        <c:minorTickMark val="in"/>
        <c:tickLblPos val="nextTo"/>
        <c:txPr>
          <a:bodyPr/>
          <a:lstStyle/>
          <a:p>
            <a:pPr>
              <a:defRPr sz="800"/>
            </a:pPr>
            <a:endParaRPr lang="fr-FR"/>
          </a:p>
        </c:txPr>
        <c:crossAx val="143403992"/>
        <c:crosses val="autoZero"/>
        <c:crossBetween val="midCat"/>
        <c:majorUnit val="1"/>
        <c:minorUnit val="0.25"/>
      </c:valAx>
    </c:plotArea>
    <c:legend>
      <c:legendPos val="t"/>
      <c:overlay val="0"/>
      <c:txPr>
        <a:bodyPr/>
        <a:lstStyle/>
        <a:p>
          <a:pPr>
            <a:defRPr sz="600"/>
          </a:pPr>
          <a:endParaRPr lang="fr-FR"/>
        </a:p>
      </c:txPr>
    </c:legend>
    <c:plotVisOnly val="0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22</xdr:row>
      <xdr:rowOff>3810</xdr:rowOff>
    </xdr:from>
    <xdr:to>
      <xdr:col>12</xdr:col>
      <xdr:colOff>15240</xdr:colOff>
      <xdr:row>53</xdr:row>
      <xdr:rowOff>7620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394609</xdr:colOff>
      <xdr:row>22</xdr:row>
      <xdr:rowOff>81644</xdr:rowOff>
    </xdr:from>
    <xdr:to>
      <xdr:col>11</xdr:col>
      <xdr:colOff>680357</xdr:colOff>
      <xdr:row>51</xdr:row>
      <xdr:rowOff>136071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9E87F81-86D1-4175-A3F2-5C7CCF084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3810</xdr:rowOff>
    </xdr:from>
    <xdr:to>
      <xdr:col>10</xdr:col>
      <xdr:colOff>15240</xdr:colOff>
      <xdr:row>47</xdr:row>
      <xdr:rowOff>7620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25"/>
  <sheetViews>
    <sheetView showGridLines="0" tabSelected="1" zoomScale="85" zoomScaleNormal="85" workbookViewId="0">
      <selection activeCell="H7" sqref="H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42578125" style="1" customWidth="1"/>
    <col min="6" max="6" width="27.7109375" style="4" customWidth="1"/>
    <col min="7" max="10" width="8.28515625" style="5" customWidth="1"/>
    <col min="11" max="12" width="8.28515625" style="2" customWidth="1"/>
    <col min="13" max="13" width="5.5703125" style="2" customWidth="1"/>
    <col min="14" max="14" width="3.28515625" style="2" customWidth="1"/>
    <col min="15" max="15" width="0.5703125" style="2" customWidth="1"/>
    <col min="16" max="16" width="9.42578125" style="2" customWidth="1"/>
    <col min="17" max="17" width="0.7109375" style="2" customWidth="1"/>
    <col min="18" max="18" width="9.42578125" style="2" customWidth="1"/>
    <col min="19" max="19" width="0.5703125" style="33" customWidth="1"/>
    <col min="20" max="20" width="9.42578125" style="2" customWidth="1"/>
    <col min="21" max="21" width="0.5703125" style="33" customWidth="1"/>
    <col min="22" max="22" width="9.42578125" style="2" customWidth="1"/>
    <col min="23" max="23" width="0.5703125" style="33" customWidth="1"/>
    <col min="24" max="24" width="9.42578125" style="2" customWidth="1"/>
    <col min="25" max="25" width="0.5703125" style="33" customWidth="1"/>
    <col min="26" max="26" width="9.42578125" style="2" customWidth="1"/>
    <col min="27" max="27" width="0.5703125" style="33" customWidth="1"/>
    <col min="28" max="28" width="9.42578125" style="2" customWidth="1"/>
    <col min="29" max="16384" width="11.5703125" style="1"/>
  </cols>
  <sheetData>
    <row r="1" spans="2:29" ht="6" customHeight="1" x14ac:dyDescent="0.2"/>
    <row r="2" spans="2:29" ht="18" customHeight="1" x14ac:dyDescent="0.2">
      <c r="B2" s="201" t="s">
        <v>9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</row>
    <row r="3" spans="2:29" ht="15" customHeight="1" thickBot="1" x14ac:dyDescent="0.25"/>
    <row r="4" spans="2:29" ht="10.15" customHeight="1" x14ac:dyDescent="0.2">
      <c r="C4" s="29"/>
      <c r="D4" s="27"/>
      <c r="E4" s="202" t="s">
        <v>22</v>
      </c>
      <c r="F4" s="202"/>
      <c r="G4" s="204" t="s">
        <v>23</v>
      </c>
      <c r="H4" s="205"/>
      <c r="I4" s="205"/>
      <c r="J4" s="205"/>
      <c r="K4" s="205"/>
      <c r="L4" s="205"/>
      <c r="M4" s="21"/>
      <c r="P4" s="15"/>
      <c r="Q4" s="15"/>
    </row>
    <row r="5" spans="2:29" ht="10.15" customHeight="1" thickBot="1" x14ac:dyDescent="0.25">
      <c r="C5" s="30"/>
      <c r="D5" s="28"/>
      <c r="E5" s="203"/>
      <c r="F5" s="203"/>
      <c r="G5" s="17" t="s">
        <v>16</v>
      </c>
      <c r="H5" s="18" t="s">
        <v>17</v>
      </c>
      <c r="I5" s="18" t="s">
        <v>18</v>
      </c>
      <c r="J5" s="18" t="s">
        <v>19</v>
      </c>
      <c r="K5" s="19" t="s">
        <v>20</v>
      </c>
      <c r="L5" s="19" t="s">
        <v>35</v>
      </c>
      <c r="M5" s="21"/>
      <c r="P5" s="16"/>
      <c r="Q5" s="16"/>
    </row>
    <row r="6" spans="2:29" ht="3" customHeight="1" thickBot="1" x14ac:dyDescent="0.25">
      <c r="E6" s="20"/>
      <c r="F6" s="20"/>
      <c r="G6" s="21"/>
      <c r="H6" s="21"/>
      <c r="I6" s="21"/>
      <c r="J6" s="21"/>
      <c r="K6" s="21"/>
      <c r="L6" s="6"/>
      <c r="M6" s="31"/>
      <c r="P6" s="16"/>
      <c r="Q6" s="16"/>
    </row>
    <row r="7" spans="2:29" s="11" customFormat="1" ht="13.15" customHeight="1" thickBot="1" x14ac:dyDescent="0.3">
      <c r="C7" s="87"/>
      <c r="D7" s="213" t="s">
        <v>15</v>
      </c>
      <c r="E7" s="213"/>
      <c r="F7" s="178" t="s">
        <v>41</v>
      </c>
      <c r="G7" s="158">
        <v>-1</v>
      </c>
      <c r="H7" s="159">
        <v>5</v>
      </c>
      <c r="I7" s="159">
        <v>-25</v>
      </c>
      <c r="J7" s="159">
        <v>50</v>
      </c>
      <c r="K7" s="160"/>
      <c r="L7" s="161"/>
      <c r="M7" s="211"/>
      <c r="N7" s="211"/>
      <c r="O7" s="211"/>
      <c r="P7" s="211"/>
      <c r="Q7" s="88"/>
      <c r="R7" s="89"/>
      <c r="S7" s="34"/>
      <c r="U7" s="34"/>
      <c r="W7" s="34"/>
      <c r="Y7" s="34"/>
      <c r="AA7" s="34"/>
    </row>
    <row r="8" spans="2:29" s="11" customFormat="1" ht="3" customHeight="1" thickBot="1" x14ac:dyDescent="0.3">
      <c r="C8" s="22"/>
      <c r="D8" s="12"/>
      <c r="E8" s="22"/>
      <c r="F8" s="179"/>
      <c r="G8" s="84"/>
      <c r="H8" s="84"/>
      <c r="I8" s="84"/>
      <c r="J8" s="84"/>
      <c r="K8" s="60"/>
      <c r="L8" s="162"/>
      <c r="M8" s="32"/>
      <c r="N8" s="10"/>
      <c r="O8" s="10"/>
      <c r="P8" s="16"/>
      <c r="Q8" s="16"/>
      <c r="R8" s="92"/>
      <c r="S8" s="34"/>
      <c r="U8" s="34"/>
      <c r="W8" s="34"/>
      <c r="Y8" s="34"/>
      <c r="AA8" s="34"/>
    </row>
    <row r="9" spans="2:29" s="11" customFormat="1" ht="13.15" customHeight="1" thickBot="1" x14ac:dyDescent="0.3">
      <c r="C9" s="98"/>
      <c r="D9" s="214" t="s">
        <v>10</v>
      </c>
      <c r="E9" s="214"/>
      <c r="F9" s="180" t="s">
        <v>42</v>
      </c>
      <c r="G9" s="163">
        <v>-4</v>
      </c>
      <c r="H9" s="164">
        <v>10</v>
      </c>
      <c r="I9" s="165"/>
      <c r="J9" s="165"/>
      <c r="K9" s="165"/>
      <c r="L9" s="165"/>
      <c r="M9" s="212"/>
      <c r="N9" s="212"/>
      <c r="O9" s="212"/>
      <c r="P9" s="212"/>
      <c r="Q9" s="99"/>
      <c r="R9" s="90"/>
      <c r="S9" s="100"/>
      <c r="T9" s="101"/>
      <c r="U9" s="39"/>
      <c r="V9" s="39"/>
      <c r="W9" s="39"/>
      <c r="X9" s="39"/>
      <c r="Y9" s="39"/>
      <c r="Z9" s="39"/>
      <c r="AA9" s="39"/>
      <c r="AB9" s="39"/>
      <c r="AC9" s="22"/>
    </row>
    <row r="10" spans="2:29" s="11" customFormat="1" ht="3" customHeight="1" thickBot="1" x14ac:dyDescent="0.3">
      <c r="C10" s="22"/>
      <c r="D10" s="12"/>
      <c r="E10" s="22"/>
      <c r="F10" s="179"/>
      <c r="G10" s="84"/>
      <c r="H10" s="84"/>
      <c r="I10" s="60"/>
      <c r="J10" s="60"/>
      <c r="K10" s="60"/>
      <c r="L10" s="162"/>
      <c r="M10" s="32"/>
      <c r="N10" s="10"/>
      <c r="O10" s="10"/>
      <c r="P10" s="39"/>
      <c r="Q10" s="39"/>
      <c r="R10" s="90"/>
      <c r="S10" s="39"/>
      <c r="T10" s="102"/>
      <c r="U10" s="39"/>
      <c r="V10" s="39"/>
      <c r="W10" s="39"/>
      <c r="X10" s="39"/>
      <c r="Y10" s="39"/>
      <c r="Z10" s="39"/>
      <c r="AA10" s="39"/>
      <c r="AB10" s="39"/>
      <c r="AC10" s="22"/>
    </row>
    <row r="11" spans="2:29" s="11" customFormat="1" ht="13.15" customHeight="1" thickBot="1" x14ac:dyDescent="0.25">
      <c r="C11" s="110"/>
      <c r="D11" s="215" t="s">
        <v>11</v>
      </c>
      <c r="E11" s="215"/>
      <c r="F11" s="181" t="s">
        <v>43</v>
      </c>
      <c r="G11" s="166">
        <v>0.5</v>
      </c>
      <c r="H11" s="167">
        <v>3</v>
      </c>
      <c r="I11" s="167">
        <v>-25</v>
      </c>
      <c r="J11" s="168"/>
      <c r="K11" s="168"/>
      <c r="L11" s="168"/>
      <c r="M11" s="218"/>
      <c r="N11" s="218"/>
      <c r="O11" s="218"/>
      <c r="P11" s="218"/>
      <c r="Q11" s="111"/>
      <c r="R11" s="91"/>
      <c r="S11" s="112"/>
      <c r="T11" s="103"/>
      <c r="U11" s="113"/>
      <c r="V11" s="114"/>
      <c r="W11" s="35"/>
      <c r="X11" s="35"/>
      <c r="Y11" s="35"/>
      <c r="Z11" s="35"/>
      <c r="AA11" s="35"/>
      <c r="AB11" s="35"/>
      <c r="AC11" s="22"/>
    </row>
    <row r="12" spans="2:29" s="11" customFormat="1" ht="3" customHeight="1" thickBot="1" x14ac:dyDescent="0.25">
      <c r="C12" s="22"/>
      <c r="D12" s="12"/>
      <c r="E12" s="22"/>
      <c r="F12" s="179"/>
      <c r="G12" s="84"/>
      <c r="H12" s="84"/>
      <c r="I12" s="84"/>
      <c r="J12" s="60"/>
      <c r="K12" s="60"/>
      <c r="L12" s="162"/>
      <c r="M12" s="32"/>
      <c r="N12" s="10"/>
      <c r="O12" s="10"/>
      <c r="P12" s="39"/>
      <c r="Q12" s="39"/>
      <c r="R12" s="91"/>
      <c r="S12" s="35"/>
      <c r="T12" s="103"/>
      <c r="U12" s="35"/>
      <c r="V12" s="115"/>
      <c r="W12" s="35"/>
      <c r="X12" s="35"/>
      <c r="Y12" s="35"/>
      <c r="Z12" s="35"/>
      <c r="AA12" s="35"/>
      <c r="AB12" s="35"/>
      <c r="AC12" s="22"/>
    </row>
    <row r="13" spans="2:29" s="11" customFormat="1" ht="13.15" customHeight="1" thickBot="1" x14ac:dyDescent="0.25">
      <c r="C13" s="122"/>
      <c r="D13" s="216" t="s">
        <v>12</v>
      </c>
      <c r="E13" s="216"/>
      <c r="F13" s="182" t="s">
        <v>44</v>
      </c>
      <c r="G13" s="169">
        <v>7.4999999999999997E-2</v>
      </c>
      <c r="H13" s="170">
        <v>0.25</v>
      </c>
      <c r="I13" s="170">
        <v>-3</v>
      </c>
      <c r="J13" s="170">
        <v>0</v>
      </c>
      <c r="K13" s="171"/>
      <c r="L13" s="171"/>
      <c r="M13" s="217"/>
      <c r="N13" s="217"/>
      <c r="O13" s="217"/>
      <c r="P13" s="217"/>
      <c r="Q13" s="123"/>
      <c r="R13" s="93"/>
      <c r="S13" s="124"/>
      <c r="T13" s="104"/>
      <c r="U13" s="125"/>
      <c r="V13" s="116"/>
      <c r="W13" s="126"/>
      <c r="X13" s="127"/>
      <c r="Y13" s="37"/>
      <c r="Z13" s="36"/>
      <c r="AA13" s="36"/>
      <c r="AB13" s="36"/>
      <c r="AC13" s="22"/>
    </row>
    <row r="14" spans="2:29" s="11" customFormat="1" ht="3" customHeight="1" thickBot="1" x14ac:dyDescent="0.25">
      <c r="C14" s="22"/>
      <c r="D14" s="12"/>
      <c r="E14" s="22"/>
      <c r="F14" s="179"/>
      <c r="G14" s="84"/>
      <c r="H14" s="84"/>
      <c r="I14" s="84"/>
      <c r="J14" s="84"/>
      <c r="K14" s="60"/>
      <c r="L14" s="162"/>
      <c r="M14" s="32"/>
      <c r="N14" s="10"/>
      <c r="O14" s="10"/>
      <c r="P14" s="39"/>
      <c r="Q14" s="39"/>
      <c r="R14" s="93"/>
      <c r="S14" s="37"/>
      <c r="T14" s="104"/>
      <c r="U14" s="37"/>
      <c r="V14" s="116"/>
      <c r="W14" s="37"/>
      <c r="X14" s="128"/>
      <c r="Y14" s="37"/>
      <c r="Z14" s="36"/>
      <c r="AA14" s="36"/>
      <c r="AB14" s="36"/>
      <c r="AC14" s="22"/>
    </row>
    <row r="15" spans="2:29" s="11" customFormat="1" ht="13.15" customHeight="1" thickBot="1" x14ac:dyDescent="0.3">
      <c r="C15" s="133"/>
      <c r="D15" s="220" t="s">
        <v>13</v>
      </c>
      <c r="E15" s="220"/>
      <c r="F15" s="183" t="s">
        <v>45</v>
      </c>
      <c r="G15" s="172">
        <v>1</v>
      </c>
      <c r="H15" s="173">
        <v>2</v>
      </c>
      <c r="I15" s="173">
        <v>0.5</v>
      </c>
      <c r="J15" s="173">
        <v>0</v>
      </c>
      <c r="K15" s="173">
        <v>-20</v>
      </c>
      <c r="L15" s="174"/>
      <c r="M15" s="219"/>
      <c r="N15" s="219"/>
      <c r="O15" s="219"/>
      <c r="P15" s="219"/>
      <c r="Q15" s="135"/>
      <c r="R15" s="94"/>
      <c r="S15" s="136"/>
      <c r="T15" s="105"/>
      <c r="U15" s="136"/>
      <c r="V15" s="117"/>
      <c r="W15" s="136"/>
      <c r="X15" s="129"/>
      <c r="Y15" s="136"/>
      <c r="Z15" s="137"/>
      <c r="AA15" s="38"/>
      <c r="AB15" s="38"/>
      <c r="AC15" s="22"/>
    </row>
    <row r="16" spans="2:29" s="11" customFormat="1" ht="3" customHeight="1" thickBot="1" x14ac:dyDescent="0.3">
      <c r="C16" s="22"/>
      <c r="D16" s="12"/>
      <c r="E16" s="22"/>
      <c r="F16" s="179"/>
      <c r="G16" s="84"/>
      <c r="H16" s="84"/>
      <c r="I16" s="84"/>
      <c r="J16" s="84"/>
      <c r="K16" s="84"/>
      <c r="L16" s="162"/>
      <c r="M16" s="32"/>
      <c r="N16" s="10"/>
      <c r="O16" s="10"/>
      <c r="P16" s="39"/>
      <c r="Q16" s="39"/>
      <c r="R16" s="94"/>
      <c r="S16" s="86"/>
      <c r="T16" s="105"/>
      <c r="U16" s="86"/>
      <c r="V16" s="117"/>
      <c r="W16" s="86"/>
      <c r="X16" s="129"/>
      <c r="Y16" s="86"/>
      <c r="Z16" s="138"/>
      <c r="AA16" s="38"/>
      <c r="AB16" s="38"/>
      <c r="AC16" s="22"/>
    </row>
    <row r="17" spans="2:29" s="11" customFormat="1" ht="13.15" customHeight="1" thickBot="1" x14ac:dyDescent="0.3">
      <c r="C17" s="143"/>
      <c r="D17" s="222" t="s">
        <v>14</v>
      </c>
      <c r="E17" s="222"/>
      <c r="F17" s="184" t="s">
        <v>46</v>
      </c>
      <c r="G17" s="175">
        <v>-10</v>
      </c>
      <c r="H17" s="176">
        <v>1</v>
      </c>
      <c r="I17" s="176">
        <v>11</v>
      </c>
      <c r="J17" s="176">
        <v>50</v>
      </c>
      <c r="K17" s="177"/>
      <c r="L17" s="177"/>
      <c r="M17" s="221"/>
      <c r="N17" s="221"/>
      <c r="O17" s="221"/>
      <c r="P17" s="221"/>
      <c r="Q17" s="145"/>
      <c r="R17" s="90"/>
      <c r="S17" s="144"/>
      <c r="T17" s="102"/>
      <c r="U17" s="144"/>
      <c r="V17" s="118"/>
      <c r="W17" s="144"/>
      <c r="X17" s="130"/>
      <c r="Y17" s="144"/>
      <c r="Z17" s="139"/>
      <c r="AA17" s="144"/>
      <c r="AB17" s="146"/>
      <c r="AC17" s="22"/>
    </row>
    <row r="18" spans="2:29" ht="3" customHeight="1" x14ac:dyDescent="0.2">
      <c r="M18" s="33"/>
      <c r="Q18" s="33"/>
      <c r="R18" s="95"/>
      <c r="T18" s="106"/>
      <c r="V18" s="119"/>
      <c r="X18" s="131"/>
      <c r="Z18" s="140"/>
      <c r="AB18" s="147"/>
    </row>
    <row r="19" spans="2:29" ht="9" customHeight="1" thickBot="1" x14ac:dyDescent="0.25">
      <c r="M19" s="33"/>
      <c r="Q19" s="33"/>
      <c r="R19" s="95"/>
      <c r="T19" s="106"/>
      <c r="V19" s="119"/>
      <c r="X19" s="131"/>
      <c r="Z19" s="140"/>
      <c r="AB19" s="147"/>
    </row>
    <row r="20" spans="2:29" ht="10.15" customHeight="1" x14ac:dyDescent="0.2">
      <c r="B20" s="27"/>
      <c r="C20" s="27"/>
      <c r="D20" s="27"/>
      <c r="E20" s="202" t="s">
        <v>26</v>
      </c>
      <c r="F20" s="206"/>
      <c r="G20" s="209" t="s">
        <v>24</v>
      </c>
      <c r="H20" s="198"/>
      <c r="I20" s="198" t="s">
        <v>25</v>
      </c>
      <c r="J20" s="198"/>
      <c r="K20" s="198" t="s">
        <v>36</v>
      </c>
      <c r="L20" s="199"/>
      <c r="M20" s="44"/>
      <c r="N20" s="45"/>
      <c r="O20" s="45"/>
      <c r="P20" s="46"/>
      <c r="Q20" s="33"/>
      <c r="R20" s="95"/>
      <c r="T20" s="106"/>
      <c r="V20" s="119"/>
      <c r="X20" s="131"/>
      <c r="Z20" s="140"/>
      <c r="AB20" s="147"/>
    </row>
    <row r="21" spans="2:29" ht="10.15" customHeight="1" thickBot="1" x14ac:dyDescent="0.25">
      <c r="B21" s="28"/>
      <c r="C21" s="28"/>
      <c r="D21" s="28"/>
      <c r="E21" s="207"/>
      <c r="F21" s="208"/>
      <c r="G21" s="210">
        <v>-10</v>
      </c>
      <c r="H21" s="210"/>
      <c r="I21" s="210">
        <v>0.2</v>
      </c>
      <c r="J21" s="210"/>
      <c r="K21" s="200">
        <f>G21+100*I21</f>
        <v>10</v>
      </c>
      <c r="L21" s="200"/>
      <c r="M21" s="47"/>
      <c r="N21" s="48"/>
      <c r="O21" s="48"/>
      <c r="P21" s="49"/>
      <c r="Q21" s="33"/>
      <c r="R21" s="95"/>
      <c r="T21" s="106"/>
      <c r="V21" s="119"/>
      <c r="X21" s="131"/>
      <c r="Z21" s="140"/>
      <c r="AB21" s="147"/>
    </row>
    <row r="22" spans="2:29" ht="9" customHeight="1" x14ac:dyDescent="0.2">
      <c r="P22" s="50"/>
      <c r="Q22" s="33"/>
      <c r="R22" s="95"/>
      <c r="T22" s="106"/>
      <c r="V22" s="119"/>
      <c r="X22" s="131"/>
      <c r="Z22" s="140"/>
      <c r="AB22" s="147"/>
    </row>
    <row r="23" spans="2:29" ht="9" customHeight="1" x14ac:dyDescent="0.2">
      <c r="P23" s="50"/>
      <c r="Q23" s="33"/>
      <c r="R23" s="95"/>
      <c r="T23" s="106"/>
      <c r="V23" s="119"/>
      <c r="X23" s="131"/>
      <c r="Z23" s="140"/>
      <c r="AB23" s="147"/>
    </row>
    <row r="24" spans="2:29" s="7" customFormat="1" ht="22.9" customHeight="1" x14ac:dyDescent="0.2">
      <c r="G24" s="8"/>
      <c r="H24" s="8"/>
      <c r="I24" s="8"/>
      <c r="J24" s="8"/>
      <c r="K24" s="9"/>
      <c r="L24" s="9"/>
      <c r="M24" s="9"/>
      <c r="N24" s="42"/>
      <c r="O24" s="42"/>
      <c r="P24" s="150" t="s">
        <v>21</v>
      </c>
      <c r="Q24" s="151"/>
      <c r="R24" s="152" t="s">
        <v>15</v>
      </c>
      <c r="S24" s="151"/>
      <c r="T24" s="153" t="s">
        <v>10</v>
      </c>
      <c r="U24" s="151" t="s">
        <v>47</v>
      </c>
      <c r="V24" s="154" t="s">
        <v>48</v>
      </c>
      <c r="W24" s="151"/>
      <c r="X24" s="155" t="s">
        <v>49</v>
      </c>
      <c r="Y24" s="151"/>
      <c r="Z24" s="156" t="s">
        <v>50</v>
      </c>
      <c r="AA24" s="151"/>
      <c r="AB24" s="149" t="s">
        <v>51</v>
      </c>
    </row>
    <row r="25" spans="2:29" ht="10.15" customHeight="1" x14ac:dyDescent="0.2">
      <c r="F25" s="1"/>
      <c r="N25" s="53">
        <v>1</v>
      </c>
      <c r="O25" s="43"/>
      <c r="P25" s="51">
        <f>G21</f>
        <v>-10</v>
      </c>
      <c r="Q25" s="40"/>
      <c r="R25" s="97">
        <f>$G$7 * ABS($H$7*P25+$I$7)+$J$7</f>
        <v>-25</v>
      </c>
      <c r="S25" s="41"/>
      <c r="T25" s="108">
        <f>$G$9*P25+$H$9</f>
        <v>50</v>
      </c>
      <c r="U25" s="41"/>
      <c r="V25" s="121">
        <f>$G$11*P25^2+$H$11*P25+$I$11</f>
        <v>-5</v>
      </c>
      <c r="W25" s="41"/>
      <c r="X25" s="134">
        <f>$G$13*P25^3+$H$13*P25^2+$I$13*P25+$J$13</f>
        <v>-20</v>
      </c>
      <c r="Y25" s="41"/>
      <c r="Z25" s="142">
        <f>$G$15*$H$15^($I$15*P25+$J$15)+$K$15</f>
        <v>-19.96875</v>
      </c>
      <c r="AA25" s="41"/>
      <c r="AB25" s="157">
        <f>IFERROR($G$17*LN($H$17*P25+$I$17) + $J$17,"")</f>
        <v>50</v>
      </c>
    </row>
    <row r="26" spans="2:29" ht="10.15" customHeight="1" x14ac:dyDescent="0.2">
      <c r="N26" s="53">
        <v>2</v>
      </c>
      <c r="O26" s="43"/>
      <c r="P26" s="52">
        <f>P25+$I$21</f>
        <v>-9.8000000000000007</v>
      </c>
      <c r="Q26" s="40"/>
      <c r="R26" s="96">
        <f t="shared" ref="R26:R65" si="0">$G$7 * ABS($H$7*P26+$I$7)+$J$7</f>
        <v>-24</v>
      </c>
      <c r="S26" s="41"/>
      <c r="T26" s="107">
        <f t="shared" ref="T26:T65" si="1">$G$9*P26+$H$9</f>
        <v>49.2</v>
      </c>
      <c r="U26" s="41"/>
      <c r="V26" s="120">
        <f t="shared" ref="V26:V65" si="2">$G$11*P26^2+$H$11*P26+$I$11</f>
        <v>-6.3799999999999919</v>
      </c>
      <c r="W26" s="41"/>
      <c r="X26" s="132">
        <f t="shared" ref="X26:X65" si="3">$G$13*P26^3+$H$13*P26^2+$I$13*P26+$J$13</f>
        <v>-17.179400000000005</v>
      </c>
      <c r="Y26" s="41"/>
      <c r="Z26" s="141">
        <f t="shared" ref="Z26:Z65" si="4">$G$15*$H$15^($I$15*P26+$J$15)+$K$15</f>
        <v>-19.966507079295742</v>
      </c>
      <c r="AA26" s="41"/>
      <c r="AB26" s="148">
        <f t="shared" ref="AB26:AB65" si="5">IFERROR($G$17*LN($H$17*P26+$I$17) + $J$17,"")</f>
        <v>48.176784432060458</v>
      </c>
    </row>
    <row r="27" spans="2:29" ht="10.15" customHeight="1" x14ac:dyDescent="0.2">
      <c r="N27" s="53">
        <v>3</v>
      </c>
      <c r="O27" s="43"/>
      <c r="P27" s="51">
        <f t="shared" ref="P27:P90" si="6">P26+$I$21</f>
        <v>-9.6000000000000014</v>
      </c>
      <c r="Q27" s="40"/>
      <c r="R27" s="97">
        <f t="shared" si="0"/>
        <v>-23</v>
      </c>
      <c r="S27" s="41"/>
      <c r="T27" s="108">
        <f t="shared" si="1"/>
        <v>48.400000000000006</v>
      </c>
      <c r="U27" s="41"/>
      <c r="V27" s="121">
        <f t="shared" si="2"/>
        <v>-7.7199999999999918</v>
      </c>
      <c r="W27" s="41"/>
      <c r="X27" s="134">
        <f t="shared" si="3"/>
        <v>-14.515200000000014</v>
      </c>
      <c r="Y27" s="41"/>
      <c r="Z27" s="142">
        <f t="shared" si="4"/>
        <v>-19.964103176406343</v>
      </c>
      <c r="AA27" s="41"/>
      <c r="AB27" s="157">
        <f t="shared" si="5"/>
        <v>46.635277633787879</v>
      </c>
    </row>
    <row r="28" spans="2:29" ht="10.15" customHeight="1" x14ac:dyDescent="0.2">
      <c r="F28" s="1"/>
      <c r="G28" s="1"/>
      <c r="H28" s="1"/>
      <c r="I28" s="1"/>
      <c r="J28" s="1"/>
      <c r="K28" s="1"/>
      <c r="L28" s="1"/>
      <c r="M28" s="1"/>
      <c r="N28" s="53">
        <v>4</v>
      </c>
      <c r="O28" s="43"/>
      <c r="P28" s="52">
        <f t="shared" si="6"/>
        <v>-9.4000000000000021</v>
      </c>
      <c r="Q28" s="40"/>
      <c r="R28" s="96">
        <f t="shared" si="0"/>
        <v>-22.000000000000014</v>
      </c>
      <c r="S28" s="41"/>
      <c r="T28" s="107">
        <f t="shared" si="1"/>
        <v>47.600000000000009</v>
      </c>
      <c r="U28" s="41"/>
      <c r="V28" s="120">
        <f t="shared" si="2"/>
        <v>-9.0199999999999854</v>
      </c>
      <c r="W28" s="41"/>
      <c r="X28" s="132">
        <f t="shared" si="3"/>
        <v>-12.00380000000003</v>
      </c>
      <c r="Y28" s="41"/>
      <c r="Z28" s="141">
        <f t="shared" si="4"/>
        <v>-19.96152673708297</v>
      </c>
      <c r="AA28" s="41"/>
      <c r="AB28" s="148">
        <f t="shared" si="5"/>
        <v>45.299963707542659</v>
      </c>
    </row>
    <row r="29" spans="2:29" ht="10.15" customHeight="1" x14ac:dyDescent="0.2">
      <c r="F29" s="1"/>
      <c r="G29" s="1"/>
      <c r="H29" s="1"/>
      <c r="I29" s="1"/>
      <c r="J29" s="1"/>
      <c r="K29" s="1"/>
      <c r="L29" s="1"/>
      <c r="M29" s="1"/>
      <c r="N29" s="53">
        <v>5</v>
      </c>
      <c r="O29" s="43"/>
      <c r="P29" s="51">
        <f t="shared" si="6"/>
        <v>-9.2000000000000028</v>
      </c>
      <c r="Q29" s="40"/>
      <c r="R29" s="97">
        <f t="shared" si="0"/>
        <v>-21.000000000000014</v>
      </c>
      <c r="S29" s="41"/>
      <c r="T29" s="108">
        <f t="shared" si="1"/>
        <v>46.800000000000011</v>
      </c>
      <c r="U29" s="41"/>
      <c r="V29" s="121">
        <f t="shared" si="2"/>
        <v>-10.27999999999998</v>
      </c>
      <c r="W29" s="41"/>
      <c r="X29" s="134">
        <f t="shared" si="3"/>
        <v>-9.6416000000000395</v>
      </c>
      <c r="Y29" s="41"/>
      <c r="Z29" s="142">
        <f t="shared" si="4"/>
        <v>-19.958765377788346</v>
      </c>
      <c r="AA29" s="41"/>
      <c r="AB29" s="157">
        <f t="shared" si="5"/>
        <v>44.122133350978828</v>
      </c>
    </row>
    <row r="30" spans="2:29" ht="10.15" customHeight="1" x14ac:dyDescent="0.2">
      <c r="F30" s="1"/>
      <c r="G30" s="1"/>
      <c r="H30" s="1"/>
      <c r="I30" s="1"/>
      <c r="J30" s="1"/>
      <c r="K30" s="1"/>
      <c r="L30" s="1"/>
      <c r="M30" s="1"/>
      <c r="N30" s="53">
        <v>6</v>
      </c>
      <c r="O30" s="43"/>
      <c r="P30" s="52">
        <f t="shared" si="6"/>
        <v>-9.0000000000000036</v>
      </c>
      <c r="Q30" s="40"/>
      <c r="R30" s="96">
        <f t="shared" si="0"/>
        <v>-20.000000000000014</v>
      </c>
      <c r="S30" s="41"/>
      <c r="T30" s="107">
        <f t="shared" si="1"/>
        <v>46.000000000000014</v>
      </c>
      <c r="U30" s="41"/>
      <c r="V30" s="120">
        <f t="shared" si="2"/>
        <v>-11.499999999999982</v>
      </c>
      <c r="W30" s="41"/>
      <c r="X30" s="132">
        <f t="shared" si="3"/>
        <v>-7.4250000000000362</v>
      </c>
      <c r="Y30" s="41"/>
      <c r="Z30" s="141">
        <f t="shared" si="4"/>
        <v>-19.95580582617584</v>
      </c>
      <c r="AA30" s="41"/>
      <c r="AB30" s="148">
        <f t="shared" si="5"/>
        <v>43.068528194400564</v>
      </c>
    </row>
    <row r="31" spans="2:29" ht="10.15" customHeight="1" x14ac:dyDescent="0.2">
      <c r="F31" s="1"/>
      <c r="G31" s="1"/>
      <c r="H31" s="1"/>
      <c r="I31" s="1"/>
      <c r="J31" s="1"/>
      <c r="K31" s="1"/>
      <c r="L31" s="1"/>
      <c r="M31" s="1"/>
      <c r="N31" s="53">
        <v>7</v>
      </c>
      <c r="O31" s="43"/>
      <c r="P31" s="51">
        <f t="shared" si="6"/>
        <v>-8.8000000000000043</v>
      </c>
      <c r="Q31" s="40"/>
      <c r="R31" s="97">
        <f t="shared" si="0"/>
        <v>-19.000000000000028</v>
      </c>
      <c r="S31" s="41"/>
      <c r="T31" s="108">
        <f t="shared" si="1"/>
        <v>45.200000000000017</v>
      </c>
      <c r="U31" s="41"/>
      <c r="V31" s="121">
        <f t="shared" si="2"/>
        <v>-12.679999999999978</v>
      </c>
      <c r="W31" s="41"/>
      <c r="X31" s="134">
        <f t="shared" si="3"/>
        <v>-5.3504000000000325</v>
      </c>
      <c r="Y31" s="41"/>
      <c r="Z31" s="142">
        <f t="shared" si="4"/>
        <v>-19.952633857296551</v>
      </c>
      <c r="AA31" s="41"/>
      <c r="AB31" s="157">
        <f t="shared" si="5"/>
        <v>42.115426396357314</v>
      </c>
    </row>
    <row r="32" spans="2:29" ht="10.15" customHeight="1" x14ac:dyDescent="0.2">
      <c r="F32" s="1"/>
      <c r="G32" s="1"/>
      <c r="H32" s="1"/>
      <c r="I32" s="1"/>
      <c r="J32" s="1"/>
      <c r="K32" s="1"/>
      <c r="L32" s="1"/>
      <c r="M32" s="1"/>
      <c r="N32" s="53">
        <v>8</v>
      </c>
      <c r="O32" s="43"/>
      <c r="P32" s="52">
        <f t="shared" si="6"/>
        <v>-8.600000000000005</v>
      </c>
      <c r="Q32" s="40"/>
      <c r="R32" s="97">
        <f t="shared" si="0"/>
        <v>-18.000000000000028</v>
      </c>
      <c r="S32" s="41"/>
      <c r="T32" s="108">
        <f t="shared" si="1"/>
        <v>44.40000000000002</v>
      </c>
      <c r="U32" s="41"/>
      <c r="V32" s="121">
        <f t="shared" si="2"/>
        <v>-13.819999999999975</v>
      </c>
      <c r="W32" s="41"/>
      <c r="X32" s="134">
        <f t="shared" si="3"/>
        <v>-3.4142000000000436</v>
      </c>
      <c r="Y32" s="41"/>
      <c r="Z32" s="142">
        <f t="shared" si="4"/>
        <v>-19.949234225227734</v>
      </c>
      <c r="AA32" s="41"/>
      <c r="AB32" s="157">
        <f t="shared" si="5"/>
        <v>41.245312626461022</v>
      </c>
    </row>
    <row r="33" spans="6:28" ht="10.15" customHeight="1" x14ac:dyDescent="0.2">
      <c r="F33" s="1"/>
      <c r="G33" s="1"/>
      <c r="H33" s="1"/>
      <c r="I33" s="1"/>
      <c r="J33" s="1"/>
      <c r="K33" s="1"/>
      <c r="L33" s="1"/>
      <c r="M33" s="1"/>
      <c r="N33" s="53">
        <v>9</v>
      </c>
      <c r="O33" s="43"/>
      <c r="P33" s="51">
        <f t="shared" si="6"/>
        <v>-8.4000000000000057</v>
      </c>
      <c r="Q33" s="40"/>
      <c r="R33" s="96">
        <f t="shared" si="0"/>
        <v>-17.000000000000028</v>
      </c>
      <c r="S33" s="41"/>
      <c r="T33" s="107">
        <f t="shared" si="1"/>
        <v>43.600000000000023</v>
      </c>
      <c r="U33" s="41"/>
      <c r="V33" s="120">
        <f t="shared" si="2"/>
        <v>-14.919999999999966</v>
      </c>
      <c r="W33" s="41"/>
      <c r="X33" s="132">
        <f t="shared" si="3"/>
        <v>-1.6128000000000462</v>
      </c>
      <c r="Y33" s="41"/>
      <c r="Z33" s="141">
        <f t="shared" si="4"/>
        <v>-19.945590589793991</v>
      </c>
      <c r="AA33" s="41"/>
      <c r="AB33" s="148">
        <f t="shared" si="5"/>
        <v>40.444885549725655</v>
      </c>
    </row>
    <row r="34" spans="6:28" ht="10.15" customHeight="1" x14ac:dyDescent="0.2">
      <c r="F34" s="1"/>
      <c r="G34" s="1"/>
      <c r="H34" s="1"/>
      <c r="I34" s="1"/>
      <c r="J34" s="1"/>
      <c r="K34" s="1"/>
      <c r="L34" s="1"/>
      <c r="M34" s="1"/>
      <c r="N34" s="53">
        <v>10</v>
      </c>
      <c r="O34" s="43"/>
      <c r="P34" s="52">
        <f t="shared" si="6"/>
        <v>-8.2000000000000064</v>
      </c>
      <c r="Q34" s="40"/>
      <c r="R34" s="97">
        <f t="shared" si="0"/>
        <v>-16.000000000000028</v>
      </c>
      <c r="S34" s="41"/>
      <c r="T34" s="108">
        <f t="shared" si="1"/>
        <v>42.800000000000026</v>
      </c>
      <c r="U34" s="41"/>
      <c r="V34" s="121">
        <f t="shared" si="2"/>
        <v>-15.979999999999965</v>
      </c>
      <c r="W34" s="41"/>
      <c r="X34" s="134">
        <f t="shared" si="3"/>
        <v>5.739999999995149E-2</v>
      </c>
      <c r="Y34" s="41"/>
      <c r="Z34" s="142">
        <f t="shared" si="4"/>
        <v>-19.941685438028948</v>
      </c>
      <c r="AA34" s="41"/>
      <c r="AB34" s="157">
        <f t="shared" si="5"/>
        <v>39.703805828188443</v>
      </c>
    </row>
    <row r="35" spans="6:28" ht="10.15" customHeight="1" x14ac:dyDescent="0.2">
      <c r="F35" s="1"/>
      <c r="G35" s="1"/>
      <c r="H35" s="1"/>
      <c r="I35" s="1"/>
      <c r="J35" s="1"/>
      <c r="K35" s="1"/>
      <c r="L35" s="1"/>
      <c r="M35" s="1"/>
      <c r="N35" s="53">
        <v>11</v>
      </c>
      <c r="O35" s="43"/>
      <c r="P35" s="51">
        <f t="shared" si="6"/>
        <v>-8.0000000000000071</v>
      </c>
      <c r="Q35" s="40"/>
      <c r="R35" s="96">
        <f t="shared" si="0"/>
        <v>-15.000000000000028</v>
      </c>
      <c r="S35" s="41"/>
      <c r="T35" s="107">
        <f t="shared" si="1"/>
        <v>42.000000000000028</v>
      </c>
      <c r="U35" s="41"/>
      <c r="V35" s="120">
        <f t="shared" si="2"/>
        <v>-16.999999999999964</v>
      </c>
      <c r="W35" s="41"/>
      <c r="X35" s="132">
        <f t="shared" si="3"/>
        <v>1.5999999999999517</v>
      </c>
      <c r="Y35" s="41"/>
      <c r="Z35" s="141">
        <f t="shared" si="4"/>
        <v>-19.9375</v>
      </c>
      <c r="AA35" s="41"/>
      <c r="AB35" s="148">
        <f t="shared" si="5"/>
        <v>39.013877113318927</v>
      </c>
    </row>
    <row r="36" spans="6:28" ht="10.15" customHeight="1" x14ac:dyDescent="0.2">
      <c r="F36" s="1"/>
      <c r="G36" s="1"/>
      <c r="H36" s="1"/>
      <c r="I36" s="1"/>
      <c r="J36" s="1"/>
      <c r="K36" s="1"/>
      <c r="L36" s="1"/>
      <c r="M36" s="1"/>
      <c r="N36" s="53">
        <v>12</v>
      </c>
      <c r="O36" s="43"/>
      <c r="P36" s="52">
        <f t="shared" si="6"/>
        <v>-7.8000000000000069</v>
      </c>
      <c r="Q36" s="40"/>
      <c r="R36" s="97">
        <f t="shared" si="0"/>
        <v>-14.000000000000028</v>
      </c>
      <c r="S36" s="41"/>
      <c r="T36" s="108">
        <f t="shared" si="1"/>
        <v>41.200000000000031</v>
      </c>
      <c r="U36" s="41"/>
      <c r="V36" s="121">
        <f t="shared" si="2"/>
        <v>-17.979999999999965</v>
      </c>
      <c r="W36" s="41"/>
      <c r="X36" s="134">
        <f t="shared" si="3"/>
        <v>3.0185999999999567</v>
      </c>
      <c r="Y36" s="41"/>
      <c r="Z36" s="142">
        <f t="shared" si="4"/>
        <v>-19.933014158591483</v>
      </c>
      <c r="AA36" s="41"/>
      <c r="AB36" s="157">
        <f t="shared" si="5"/>
        <v>38.368491901943216</v>
      </c>
    </row>
    <row r="37" spans="6:28" ht="10.15" customHeight="1" x14ac:dyDescent="0.2">
      <c r="F37" s="1"/>
      <c r="G37" s="1"/>
      <c r="H37" s="1"/>
      <c r="I37" s="1"/>
      <c r="J37" s="1"/>
      <c r="K37" s="1"/>
      <c r="L37" s="1"/>
      <c r="M37" s="1"/>
      <c r="N37" s="53">
        <v>13</v>
      </c>
      <c r="O37" s="43"/>
      <c r="P37" s="51">
        <f t="shared" si="6"/>
        <v>-7.6000000000000068</v>
      </c>
      <c r="Q37" s="40"/>
      <c r="R37" s="96">
        <f t="shared" si="0"/>
        <v>-13.000000000000036</v>
      </c>
      <c r="S37" s="41"/>
      <c r="T37" s="107">
        <f t="shared" si="1"/>
        <v>40.400000000000027</v>
      </c>
      <c r="U37" s="41"/>
      <c r="V37" s="120">
        <f t="shared" si="2"/>
        <v>-18.919999999999966</v>
      </c>
      <c r="W37" s="41"/>
      <c r="X37" s="132">
        <f t="shared" si="3"/>
        <v>4.316799999999958</v>
      </c>
      <c r="Y37" s="41"/>
      <c r="Z37" s="141">
        <f t="shared" si="4"/>
        <v>-19.928206352812687</v>
      </c>
      <c r="AA37" s="41"/>
      <c r="AB37" s="148">
        <f t="shared" si="5"/>
        <v>37.762245683778865</v>
      </c>
    </row>
    <row r="38" spans="6:28" ht="10.15" customHeight="1" x14ac:dyDescent="0.2">
      <c r="F38" s="1"/>
      <c r="G38" s="1"/>
      <c r="H38" s="1"/>
      <c r="I38" s="1"/>
      <c r="J38" s="1"/>
      <c r="K38" s="1"/>
      <c r="L38" s="1"/>
      <c r="M38" s="1"/>
      <c r="N38" s="53">
        <v>14</v>
      </c>
      <c r="O38" s="43"/>
      <c r="P38" s="52">
        <f t="shared" si="6"/>
        <v>-7.4000000000000066</v>
      </c>
      <c r="Q38" s="40"/>
      <c r="R38" s="97">
        <f t="shared" si="0"/>
        <v>-12.000000000000036</v>
      </c>
      <c r="S38" s="41"/>
      <c r="T38" s="108">
        <f t="shared" si="1"/>
        <v>39.600000000000023</v>
      </c>
      <c r="U38" s="41"/>
      <c r="V38" s="121">
        <f t="shared" si="2"/>
        <v>-19.819999999999972</v>
      </c>
      <c r="W38" s="41"/>
      <c r="X38" s="134">
        <f t="shared" si="3"/>
        <v>5.4981999999999651</v>
      </c>
      <c r="Y38" s="41"/>
      <c r="Z38" s="142">
        <f t="shared" si="4"/>
        <v>-19.923053474165943</v>
      </c>
      <c r="AA38" s="41"/>
      <c r="AB38" s="157">
        <f t="shared" si="5"/>
        <v>37.190661545379378</v>
      </c>
    </row>
    <row r="39" spans="6:28" ht="10.15" customHeight="1" x14ac:dyDescent="0.2">
      <c r="F39" s="1"/>
      <c r="G39" s="1"/>
      <c r="H39" s="1"/>
      <c r="I39" s="1"/>
      <c r="J39" s="1"/>
      <c r="K39" s="1"/>
      <c r="L39" s="1"/>
      <c r="M39" s="1"/>
      <c r="N39" s="53">
        <v>15</v>
      </c>
      <c r="O39" s="43"/>
      <c r="P39" s="51">
        <f t="shared" si="6"/>
        <v>-7.2000000000000064</v>
      </c>
      <c r="Q39" s="40"/>
      <c r="R39" s="97">
        <f t="shared" si="0"/>
        <v>-11.000000000000028</v>
      </c>
      <c r="S39" s="41"/>
      <c r="T39" s="108">
        <f t="shared" si="1"/>
        <v>38.800000000000026</v>
      </c>
      <c r="U39" s="41"/>
      <c r="V39" s="121">
        <f t="shared" si="2"/>
        <v>-20.679999999999975</v>
      </c>
      <c r="W39" s="41"/>
      <c r="X39" s="134">
        <f t="shared" si="3"/>
        <v>6.5663999999999696</v>
      </c>
      <c r="Y39" s="41"/>
      <c r="Z39" s="142">
        <f t="shared" si="4"/>
        <v>-19.917530755576696</v>
      </c>
      <c r="AA39" s="41"/>
      <c r="AB39" s="157">
        <f t="shared" si="5"/>
        <v>36.649989332676611</v>
      </c>
    </row>
    <row r="40" spans="6:28" ht="10.15" customHeight="1" x14ac:dyDescent="0.2">
      <c r="F40" s="1"/>
      <c r="G40" s="1"/>
      <c r="H40" s="1"/>
      <c r="I40" s="1"/>
      <c r="J40" s="1"/>
      <c r="K40" s="1"/>
      <c r="L40" s="1"/>
      <c r="M40" s="1"/>
      <c r="N40" s="53">
        <v>16</v>
      </c>
      <c r="O40" s="43"/>
      <c r="P40" s="52">
        <f t="shared" si="6"/>
        <v>-7.0000000000000062</v>
      </c>
      <c r="Q40" s="40"/>
      <c r="R40" s="96">
        <f t="shared" si="0"/>
        <v>-10.000000000000028</v>
      </c>
      <c r="S40" s="41"/>
      <c r="T40" s="107">
        <f t="shared" si="1"/>
        <v>38.000000000000028</v>
      </c>
      <c r="U40" s="41"/>
      <c r="V40" s="120">
        <f t="shared" si="2"/>
        <v>-21.499999999999975</v>
      </c>
      <c r="W40" s="41"/>
      <c r="X40" s="132">
        <f t="shared" si="3"/>
        <v>7.5249999999999702</v>
      </c>
      <c r="Y40" s="41"/>
      <c r="Z40" s="141">
        <f t="shared" si="4"/>
        <v>-19.911611652351681</v>
      </c>
      <c r="AA40" s="41"/>
      <c r="AB40" s="148">
        <f t="shared" si="5"/>
        <v>36.137056388801113</v>
      </c>
    </row>
    <row r="41" spans="6:28" ht="10.15" customHeight="1" x14ac:dyDescent="0.2">
      <c r="F41" s="1"/>
      <c r="G41" s="1"/>
      <c r="H41" s="1"/>
      <c r="I41" s="1"/>
      <c r="J41" s="1"/>
      <c r="K41" s="1"/>
      <c r="L41" s="1"/>
      <c r="M41" s="1"/>
      <c r="N41" s="53">
        <v>17</v>
      </c>
      <c r="O41" s="43"/>
      <c r="P41" s="51">
        <f t="shared" si="6"/>
        <v>-6.800000000000006</v>
      </c>
      <c r="Q41" s="40"/>
      <c r="R41" s="97">
        <f t="shared" si="0"/>
        <v>-9.0000000000000284</v>
      </c>
      <c r="S41" s="41"/>
      <c r="T41" s="108">
        <f t="shared" si="1"/>
        <v>37.200000000000024</v>
      </c>
      <c r="U41" s="41"/>
      <c r="V41" s="121">
        <f t="shared" si="2"/>
        <v>-22.27999999999998</v>
      </c>
      <c r="W41" s="41"/>
      <c r="X41" s="134">
        <f t="shared" si="3"/>
        <v>8.3775999999999797</v>
      </c>
      <c r="Y41" s="41"/>
      <c r="Z41" s="142">
        <f t="shared" si="4"/>
        <v>-19.905267714593101</v>
      </c>
      <c r="AA41" s="41"/>
      <c r="AB41" s="157">
        <f t="shared" si="5"/>
        <v>35.649154747106792</v>
      </c>
    </row>
    <row r="42" spans="6:28" ht="10.15" customHeight="1" x14ac:dyDescent="0.2">
      <c r="F42" s="1"/>
      <c r="G42" s="1"/>
      <c r="H42" s="1"/>
      <c r="I42" s="1"/>
      <c r="J42" s="1"/>
      <c r="K42" s="1"/>
      <c r="L42" s="1"/>
      <c r="M42" s="1"/>
      <c r="N42" s="53">
        <v>18</v>
      </c>
      <c r="O42" s="43"/>
      <c r="P42" s="52">
        <f t="shared" si="6"/>
        <v>-6.6000000000000059</v>
      </c>
      <c r="Q42" s="40"/>
      <c r="R42" s="96">
        <f t="shared" si="0"/>
        <v>-8.0000000000000284</v>
      </c>
      <c r="S42" s="41"/>
      <c r="T42" s="107">
        <f t="shared" si="1"/>
        <v>36.40000000000002</v>
      </c>
      <c r="U42" s="41"/>
      <c r="V42" s="120">
        <f t="shared" si="2"/>
        <v>-23.019999999999978</v>
      </c>
      <c r="W42" s="41"/>
      <c r="X42" s="132">
        <f t="shared" si="3"/>
        <v>9.127799999999981</v>
      </c>
      <c r="Y42" s="41"/>
      <c r="Z42" s="141">
        <f t="shared" si="4"/>
        <v>-19.898468450455471</v>
      </c>
      <c r="AA42" s="41"/>
      <c r="AB42" s="148">
        <f t="shared" si="5"/>
        <v>35.183954590757857</v>
      </c>
    </row>
    <row r="43" spans="6:28" ht="10.15" customHeight="1" x14ac:dyDescent="0.2">
      <c r="F43" s="1"/>
      <c r="G43" s="1"/>
      <c r="H43" s="1"/>
      <c r="I43" s="1"/>
      <c r="J43" s="1"/>
      <c r="K43" s="1"/>
      <c r="L43" s="1"/>
      <c r="M43" s="1"/>
      <c r="N43" s="53">
        <v>19</v>
      </c>
      <c r="O43" s="43"/>
      <c r="P43" s="51">
        <f t="shared" si="6"/>
        <v>-6.4000000000000057</v>
      </c>
      <c r="Q43" s="40"/>
      <c r="R43" s="97">
        <f t="shared" si="0"/>
        <v>-7.0000000000000284</v>
      </c>
      <c r="S43" s="41"/>
      <c r="T43" s="108">
        <f t="shared" si="1"/>
        <v>35.600000000000023</v>
      </c>
      <c r="U43" s="41"/>
      <c r="V43" s="121">
        <f t="shared" si="2"/>
        <v>-23.719999999999981</v>
      </c>
      <c r="W43" s="41"/>
      <c r="X43" s="134">
        <f t="shared" si="3"/>
        <v>9.7791999999999835</v>
      </c>
      <c r="Y43" s="41"/>
      <c r="Z43" s="142">
        <f t="shared" si="4"/>
        <v>-19.891181179587985</v>
      </c>
      <c r="AA43" s="41"/>
      <c r="AB43" s="157">
        <f t="shared" si="5"/>
        <v>34.739436965049521</v>
      </c>
    </row>
    <row r="44" spans="6:28" ht="10.15" customHeight="1" x14ac:dyDescent="0.2">
      <c r="F44" s="1"/>
      <c r="G44" s="1"/>
      <c r="H44" s="1"/>
      <c r="I44" s="1"/>
      <c r="J44" s="1"/>
      <c r="K44" s="1"/>
      <c r="L44" s="1"/>
      <c r="M44" s="1"/>
      <c r="N44" s="53">
        <v>20</v>
      </c>
      <c r="O44" s="43"/>
      <c r="P44" s="52">
        <f t="shared" si="6"/>
        <v>-6.2000000000000055</v>
      </c>
      <c r="Q44" s="40"/>
      <c r="R44" s="96">
        <f t="shared" si="0"/>
        <v>-6.0000000000000284</v>
      </c>
      <c r="S44" s="41"/>
      <c r="T44" s="107">
        <f t="shared" si="1"/>
        <v>34.800000000000026</v>
      </c>
      <c r="U44" s="41"/>
      <c r="V44" s="120">
        <f t="shared" si="2"/>
        <v>-24.379999999999981</v>
      </c>
      <c r="W44" s="41"/>
      <c r="X44" s="132">
        <f t="shared" si="3"/>
        <v>10.335399999999986</v>
      </c>
      <c r="Y44" s="41"/>
      <c r="Z44" s="141">
        <f t="shared" si="4"/>
        <v>-19.883370876057899</v>
      </c>
      <c r="AA44" s="41"/>
      <c r="AB44" s="148">
        <f t="shared" si="5"/>
        <v>34.313840820861557</v>
      </c>
    </row>
    <row r="45" spans="6:28" ht="10.15" customHeight="1" x14ac:dyDescent="0.2">
      <c r="F45" s="1"/>
      <c r="G45" s="1"/>
      <c r="H45" s="1"/>
      <c r="I45" s="1"/>
      <c r="J45" s="1"/>
      <c r="K45" s="1"/>
      <c r="L45" s="1"/>
      <c r="M45" s="1"/>
      <c r="N45" s="53">
        <v>21</v>
      </c>
      <c r="O45" s="43"/>
      <c r="P45" s="51">
        <f t="shared" si="6"/>
        <v>-6.0000000000000053</v>
      </c>
      <c r="Q45" s="40"/>
      <c r="R45" s="97">
        <f t="shared" si="0"/>
        <v>-5.0000000000000284</v>
      </c>
      <c r="S45" s="41"/>
      <c r="T45" s="108">
        <f t="shared" si="1"/>
        <v>34.000000000000021</v>
      </c>
      <c r="U45" s="41"/>
      <c r="V45" s="121">
        <f t="shared" si="2"/>
        <v>-24.999999999999982</v>
      </c>
      <c r="W45" s="41"/>
      <c r="X45" s="134">
        <f t="shared" si="3"/>
        <v>10.799999999999988</v>
      </c>
      <c r="Y45" s="41"/>
      <c r="Z45" s="142">
        <f t="shared" si="4"/>
        <v>-19.875</v>
      </c>
      <c r="AA45" s="41"/>
      <c r="AB45" s="157">
        <f t="shared" si="5"/>
        <v>33.905620875659011</v>
      </c>
    </row>
    <row r="46" spans="6:28" ht="10.15" customHeight="1" x14ac:dyDescent="0.2">
      <c r="F46" s="1"/>
      <c r="G46" s="1"/>
      <c r="H46" s="1"/>
      <c r="I46" s="1"/>
      <c r="J46" s="1"/>
      <c r="K46" s="1"/>
      <c r="L46" s="1"/>
      <c r="M46" s="1"/>
      <c r="N46" s="53">
        <v>22</v>
      </c>
      <c r="O46" s="43"/>
      <c r="P46" s="52">
        <f t="shared" si="6"/>
        <v>-5.8000000000000052</v>
      </c>
      <c r="Q46" s="40"/>
      <c r="R46" s="97">
        <f t="shared" si="0"/>
        <v>-4.0000000000000284</v>
      </c>
      <c r="S46" s="41"/>
      <c r="T46" s="108">
        <f t="shared" si="1"/>
        <v>33.200000000000017</v>
      </c>
      <c r="U46" s="41"/>
      <c r="V46" s="121">
        <f t="shared" si="2"/>
        <v>-25.579999999999988</v>
      </c>
      <c r="W46" s="41"/>
      <c r="X46" s="134">
        <f t="shared" si="3"/>
        <v>11.176599999999993</v>
      </c>
      <c r="Y46" s="41"/>
      <c r="Z46" s="142">
        <f t="shared" si="4"/>
        <v>-19.866028317182963</v>
      </c>
      <c r="AA46" s="41"/>
      <c r="AB46" s="157">
        <f t="shared" si="5"/>
        <v>33.513413744126197</v>
      </c>
    </row>
    <row r="47" spans="6:28" ht="10.15" customHeight="1" x14ac:dyDescent="0.2">
      <c r="F47" s="1"/>
      <c r="G47" s="1"/>
      <c r="H47" s="1"/>
      <c r="I47" s="1"/>
      <c r="J47" s="1"/>
      <c r="K47" s="1"/>
      <c r="L47" s="1"/>
      <c r="M47" s="1"/>
      <c r="N47" s="53">
        <v>23</v>
      </c>
      <c r="O47" s="43"/>
      <c r="P47" s="51">
        <f t="shared" si="6"/>
        <v>-5.600000000000005</v>
      </c>
      <c r="Q47" s="40"/>
      <c r="R47" s="96">
        <f t="shared" si="0"/>
        <v>-3.0000000000000284</v>
      </c>
      <c r="S47" s="41"/>
      <c r="T47" s="107">
        <f t="shared" si="1"/>
        <v>32.40000000000002</v>
      </c>
      <c r="U47" s="41"/>
      <c r="V47" s="120">
        <f t="shared" si="2"/>
        <v>-26.119999999999987</v>
      </c>
      <c r="W47" s="41"/>
      <c r="X47" s="132">
        <f t="shared" si="3"/>
        <v>11.468799999999995</v>
      </c>
      <c r="Y47" s="41"/>
      <c r="Z47" s="141">
        <f t="shared" si="4"/>
        <v>-19.85641270562537</v>
      </c>
      <c r="AA47" s="41"/>
      <c r="AB47" s="148">
        <f t="shared" si="5"/>
        <v>33.136010464297726</v>
      </c>
    </row>
    <row r="48" spans="6:28" ht="10.15" customHeight="1" x14ac:dyDescent="0.2">
      <c r="F48" s="1"/>
      <c r="G48" s="1"/>
      <c r="H48" s="1"/>
      <c r="I48" s="1"/>
      <c r="J48" s="1"/>
      <c r="K48" s="1"/>
      <c r="L48" s="1"/>
      <c r="M48" s="1"/>
      <c r="N48" s="53">
        <v>24</v>
      </c>
      <c r="O48" s="43"/>
      <c r="P48" s="52">
        <f t="shared" si="6"/>
        <v>-5.4000000000000048</v>
      </c>
      <c r="Q48" s="40"/>
      <c r="R48" s="97">
        <f t="shared" si="0"/>
        <v>-2.0000000000000284</v>
      </c>
      <c r="S48" s="41"/>
      <c r="T48" s="108">
        <f t="shared" si="1"/>
        <v>31.600000000000019</v>
      </c>
      <c r="U48" s="41"/>
      <c r="V48" s="121">
        <f t="shared" si="2"/>
        <v>-26.619999999999987</v>
      </c>
      <c r="W48" s="41"/>
      <c r="X48" s="134">
        <f t="shared" si="3"/>
        <v>11.680199999999996</v>
      </c>
      <c r="Y48" s="41"/>
      <c r="Z48" s="142">
        <f t="shared" si="4"/>
        <v>-19.846106948331887</v>
      </c>
      <c r="AA48" s="41"/>
      <c r="AB48" s="157">
        <f t="shared" si="5"/>
        <v>32.772334022588979</v>
      </c>
    </row>
    <row r="49" spans="6:28" ht="10.15" customHeight="1" x14ac:dyDescent="0.2">
      <c r="F49" s="1"/>
      <c r="G49" s="1"/>
      <c r="H49" s="1"/>
      <c r="I49" s="1"/>
      <c r="J49" s="1"/>
      <c r="K49" s="1"/>
      <c r="L49" s="1"/>
      <c r="M49" s="1"/>
      <c r="N49" s="53">
        <v>25</v>
      </c>
      <c r="O49" s="43"/>
      <c r="P49" s="51">
        <f t="shared" si="6"/>
        <v>-5.2000000000000046</v>
      </c>
      <c r="Q49" s="40"/>
      <c r="R49" s="96">
        <f t="shared" si="0"/>
        <v>-1.0000000000000213</v>
      </c>
      <c r="S49" s="41"/>
      <c r="T49" s="107">
        <f t="shared" si="1"/>
        <v>30.800000000000018</v>
      </c>
      <c r="U49" s="41"/>
      <c r="V49" s="120">
        <f t="shared" si="2"/>
        <v>-27.079999999999991</v>
      </c>
      <c r="W49" s="41"/>
      <c r="X49" s="132">
        <f t="shared" si="3"/>
        <v>11.814399999999999</v>
      </c>
      <c r="Y49" s="41"/>
      <c r="Z49" s="141">
        <f t="shared" si="4"/>
        <v>-19.835061511153388</v>
      </c>
      <c r="AA49" s="41"/>
      <c r="AB49" s="148">
        <f t="shared" si="5"/>
        <v>32.421420824476272</v>
      </c>
    </row>
    <row r="50" spans="6:28" ht="10.15" customHeight="1" x14ac:dyDescent="0.2">
      <c r="F50" s="1"/>
      <c r="G50" s="1"/>
      <c r="H50" s="1"/>
      <c r="I50" s="1"/>
      <c r="J50" s="1"/>
      <c r="K50" s="1"/>
      <c r="L50" s="1"/>
      <c r="M50" s="1"/>
      <c r="N50" s="53">
        <v>26</v>
      </c>
      <c r="O50" s="43"/>
      <c r="P50" s="52">
        <f t="shared" si="6"/>
        <v>-5.0000000000000044</v>
      </c>
      <c r="Q50" s="40"/>
      <c r="R50" s="97">
        <f t="shared" si="0"/>
        <v>0</v>
      </c>
      <c r="S50" s="41"/>
      <c r="T50" s="108">
        <f t="shared" si="1"/>
        <v>30.000000000000018</v>
      </c>
      <c r="U50" s="41"/>
      <c r="V50" s="121">
        <f t="shared" si="2"/>
        <v>-27.499999999999993</v>
      </c>
      <c r="W50" s="41"/>
      <c r="X50" s="134">
        <f t="shared" si="3"/>
        <v>11.875</v>
      </c>
      <c r="Y50" s="41"/>
      <c r="Z50" s="142">
        <f t="shared" si="4"/>
        <v>-19.823223304703362</v>
      </c>
      <c r="AA50" s="41"/>
      <c r="AB50" s="157">
        <f t="shared" si="5"/>
        <v>32.082405307719455</v>
      </c>
    </row>
    <row r="51" spans="6:28" ht="10.15" customHeight="1" x14ac:dyDescent="0.2">
      <c r="F51" s="1"/>
      <c r="G51" s="1"/>
      <c r="H51" s="1"/>
      <c r="I51" s="1"/>
      <c r="J51" s="1"/>
      <c r="K51" s="1"/>
      <c r="L51" s="1"/>
      <c r="M51" s="1"/>
      <c r="N51" s="53">
        <v>27</v>
      </c>
      <c r="O51" s="43"/>
      <c r="P51" s="51">
        <f t="shared" si="6"/>
        <v>-4.8000000000000043</v>
      </c>
      <c r="Q51" s="40"/>
      <c r="R51" s="96">
        <f t="shared" si="0"/>
        <v>0.99999999999997868</v>
      </c>
      <c r="S51" s="41"/>
      <c r="T51" s="107">
        <f t="shared" si="1"/>
        <v>29.200000000000017</v>
      </c>
      <c r="U51" s="41"/>
      <c r="V51" s="120">
        <f t="shared" si="2"/>
        <v>-27.879999999999992</v>
      </c>
      <c r="W51" s="41"/>
      <c r="X51" s="132">
        <f t="shared" si="3"/>
        <v>11.865600000000001</v>
      </c>
      <c r="Y51" s="41"/>
      <c r="Z51" s="141">
        <f t="shared" si="4"/>
        <v>-19.810535429186199</v>
      </c>
      <c r="AA51" s="41"/>
      <c r="AB51" s="148">
        <f t="shared" si="5"/>
        <v>31.754507079489549</v>
      </c>
    </row>
    <row r="52" spans="6:28" ht="10.15" customHeight="1" x14ac:dyDescent="0.2">
      <c r="F52" s="1"/>
      <c r="G52" s="1"/>
      <c r="H52" s="1"/>
      <c r="I52" s="1"/>
      <c r="J52" s="1"/>
      <c r="K52" s="1"/>
      <c r="L52" s="1"/>
      <c r="M52" s="1"/>
      <c r="N52" s="53">
        <v>28</v>
      </c>
      <c r="O52" s="43"/>
      <c r="P52" s="52">
        <f t="shared" si="6"/>
        <v>-4.6000000000000041</v>
      </c>
      <c r="Q52" s="40"/>
      <c r="R52" s="97">
        <f t="shared" si="0"/>
        <v>1.9999999999999787</v>
      </c>
      <c r="S52" s="41"/>
      <c r="T52" s="108">
        <f t="shared" si="1"/>
        <v>28.400000000000016</v>
      </c>
      <c r="U52" s="41"/>
      <c r="V52" s="121">
        <f t="shared" si="2"/>
        <v>-28.219999999999992</v>
      </c>
      <c r="W52" s="41"/>
      <c r="X52" s="134">
        <f t="shared" si="3"/>
        <v>11.789800000000001</v>
      </c>
      <c r="Y52" s="41"/>
      <c r="Z52" s="142">
        <f t="shared" si="4"/>
        <v>-19.796936900910943</v>
      </c>
      <c r="AA52" s="41"/>
      <c r="AB52" s="157">
        <f t="shared" si="5"/>
        <v>31.437020096343744</v>
      </c>
    </row>
    <row r="53" spans="6:28" ht="10.15" customHeight="1" x14ac:dyDescent="0.2">
      <c r="F53" s="1"/>
      <c r="G53" s="1"/>
      <c r="H53" s="1"/>
      <c r="I53" s="1"/>
      <c r="J53" s="1"/>
      <c r="K53" s="1"/>
      <c r="L53" s="1"/>
      <c r="M53" s="1"/>
      <c r="N53" s="53">
        <v>29</v>
      </c>
      <c r="O53" s="43"/>
      <c r="P53" s="51">
        <f t="shared" si="6"/>
        <v>-4.4000000000000039</v>
      </c>
      <c r="Q53" s="40"/>
      <c r="R53" s="97">
        <f t="shared" si="0"/>
        <v>2.9999999999999787</v>
      </c>
      <c r="S53" s="41"/>
      <c r="T53" s="108">
        <f t="shared" si="1"/>
        <v>27.600000000000016</v>
      </c>
      <c r="U53" s="41"/>
      <c r="V53" s="121">
        <f t="shared" si="2"/>
        <v>-28.519999999999996</v>
      </c>
      <c r="W53" s="41"/>
      <c r="X53" s="134">
        <f t="shared" si="3"/>
        <v>11.651200000000003</v>
      </c>
      <c r="Y53" s="41"/>
      <c r="Z53" s="142">
        <f t="shared" si="4"/>
        <v>-19.78236235917597</v>
      </c>
      <c r="AA53" s="41"/>
      <c r="AB53" s="157">
        <f t="shared" si="5"/>
        <v>31.129303509676205</v>
      </c>
    </row>
    <row r="54" spans="6:28" ht="10.15" customHeight="1" x14ac:dyDescent="0.2">
      <c r="F54" s="1"/>
      <c r="G54" s="1"/>
      <c r="H54" s="1"/>
      <c r="I54" s="1"/>
      <c r="J54" s="1"/>
      <c r="K54" s="1"/>
      <c r="L54" s="1"/>
      <c r="M54" s="1"/>
      <c r="N54" s="53">
        <v>30</v>
      </c>
      <c r="O54" s="43"/>
      <c r="P54" s="52">
        <f t="shared" si="6"/>
        <v>-4.2000000000000037</v>
      </c>
      <c r="Q54" s="40"/>
      <c r="R54" s="96">
        <f t="shared" si="0"/>
        <v>3.9999999999999858</v>
      </c>
      <c r="S54" s="41"/>
      <c r="T54" s="107">
        <f t="shared" si="1"/>
        <v>26.800000000000015</v>
      </c>
      <c r="U54" s="41"/>
      <c r="V54" s="120">
        <f t="shared" si="2"/>
        <v>-28.779999999999994</v>
      </c>
      <c r="W54" s="41"/>
      <c r="X54" s="132">
        <f t="shared" si="3"/>
        <v>11.453400000000006</v>
      </c>
      <c r="Y54" s="41"/>
      <c r="Z54" s="141">
        <f t="shared" si="4"/>
        <v>-19.766741752115799</v>
      </c>
      <c r="AA54" s="41"/>
      <c r="AB54" s="148">
        <f t="shared" si="5"/>
        <v>30.830773878179397</v>
      </c>
    </row>
    <row r="55" spans="6:28" ht="10.15" customHeight="1" x14ac:dyDescent="0.2">
      <c r="F55" s="1"/>
      <c r="G55" s="1"/>
      <c r="H55" s="1"/>
      <c r="I55" s="1"/>
      <c r="J55" s="1"/>
      <c r="K55" s="1"/>
      <c r="L55" s="1"/>
      <c r="M55" s="1"/>
      <c r="N55" s="53">
        <v>31</v>
      </c>
      <c r="O55" s="43"/>
      <c r="P55" s="51">
        <f t="shared" si="6"/>
        <v>-4.0000000000000036</v>
      </c>
      <c r="Q55" s="40"/>
      <c r="R55" s="97">
        <f t="shared" si="0"/>
        <v>4.9999999999999858</v>
      </c>
      <c r="S55" s="41"/>
      <c r="T55" s="108">
        <f t="shared" si="1"/>
        <v>26.000000000000014</v>
      </c>
      <c r="U55" s="41"/>
      <c r="V55" s="121">
        <f t="shared" si="2"/>
        <v>-28.999999999999996</v>
      </c>
      <c r="W55" s="41"/>
      <c r="X55" s="134">
        <f t="shared" si="3"/>
        <v>11.200000000000006</v>
      </c>
      <c r="Y55" s="41"/>
      <c r="Z55" s="142">
        <f t="shared" si="4"/>
        <v>-19.75</v>
      </c>
      <c r="AA55" s="41"/>
      <c r="AB55" s="157">
        <f t="shared" si="5"/>
        <v>30.540898509446873</v>
      </c>
    </row>
    <row r="56" spans="6:28" ht="10.15" customHeight="1" x14ac:dyDescent="0.2">
      <c r="F56" s="1"/>
      <c r="G56" s="1"/>
      <c r="H56" s="1"/>
      <c r="I56" s="1"/>
      <c r="J56" s="1"/>
      <c r="K56" s="1"/>
      <c r="L56" s="1"/>
      <c r="M56" s="1"/>
      <c r="N56" s="53">
        <v>32</v>
      </c>
      <c r="O56" s="43"/>
      <c r="P56" s="52">
        <f t="shared" si="6"/>
        <v>-3.8000000000000034</v>
      </c>
      <c r="Q56" s="40"/>
      <c r="R56" s="96">
        <f t="shared" si="0"/>
        <v>5.9999999999999858</v>
      </c>
      <c r="S56" s="41"/>
      <c r="T56" s="107">
        <f t="shared" si="1"/>
        <v>25.200000000000014</v>
      </c>
      <c r="U56" s="41"/>
      <c r="V56" s="120">
        <f t="shared" si="2"/>
        <v>-29.179999999999996</v>
      </c>
      <c r="W56" s="41"/>
      <c r="X56" s="132">
        <f t="shared" si="3"/>
        <v>10.894600000000004</v>
      </c>
      <c r="Y56" s="41"/>
      <c r="Z56" s="141">
        <f t="shared" si="4"/>
        <v>-19.732056634365929</v>
      </c>
      <c r="AA56" s="41"/>
      <c r="AB56" s="148">
        <f t="shared" si="5"/>
        <v>30.259189739779909</v>
      </c>
    </row>
    <row r="57" spans="6:28" ht="10.15" customHeight="1" x14ac:dyDescent="0.2">
      <c r="F57" s="1"/>
      <c r="G57" s="1"/>
      <c r="H57" s="1"/>
      <c r="I57" s="1"/>
      <c r="J57" s="1"/>
      <c r="K57" s="1"/>
      <c r="L57" s="1"/>
      <c r="M57" s="1"/>
      <c r="N57" s="53">
        <v>33</v>
      </c>
      <c r="O57" s="43"/>
      <c r="P57" s="51">
        <f t="shared" si="6"/>
        <v>-3.6000000000000032</v>
      </c>
      <c r="Q57" s="40"/>
      <c r="R57" s="97">
        <f t="shared" si="0"/>
        <v>6.9999999999999858</v>
      </c>
      <c r="S57" s="41"/>
      <c r="T57" s="108">
        <f t="shared" si="1"/>
        <v>24.400000000000013</v>
      </c>
      <c r="U57" s="41"/>
      <c r="V57" s="121">
        <f t="shared" si="2"/>
        <v>-29.32</v>
      </c>
      <c r="W57" s="41"/>
      <c r="X57" s="134">
        <f t="shared" si="3"/>
        <v>10.540800000000006</v>
      </c>
      <c r="Y57" s="41"/>
      <c r="Z57" s="142">
        <f t="shared" si="4"/>
        <v>-19.712825411250741</v>
      </c>
      <c r="AA57" s="41"/>
      <c r="AB57" s="157">
        <f t="shared" si="5"/>
        <v>29.985199997898761</v>
      </c>
    </row>
    <row r="58" spans="6:28" ht="10.15" customHeight="1" x14ac:dyDescent="0.2">
      <c r="F58" s="1"/>
      <c r="G58" s="1"/>
      <c r="H58" s="1"/>
      <c r="I58" s="1"/>
      <c r="J58" s="1"/>
      <c r="K58" s="1"/>
      <c r="L58" s="1"/>
      <c r="M58" s="1"/>
      <c r="N58" s="53">
        <v>34</v>
      </c>
      <c r="O58" s="43"/>
      <c r="P58" s="52">
        <f t="shared" si="6"/>
        <v>-3.400000000000003</v>
      </c>
      <c r="Q58" s="40"/>
      <c r="R58" s="96">
        <f t="shared" si="0"/>
        <v>7.9999999999999858</v>
      </c>
      <c r="S58" s="41"/>
      <c r="T58" s="107">
        <f t="shared" si="1"/>
        <v>23.600000000000012</v>
      </c>
      <c r="U58" s="41"/>
      <c r="V58" s="120">
        <f t="shared" si="2"/>
        <v>-29.42</v>
      </c>
      <c r="W58" s="41"/>
      <c r="X58" s="132">
        <f t="shared" si="3"/>
        <v>10.142200000000008</v>
      </c>
      <c r="Y58" s="41"/>
      <c r="Z58" s="141">
        <f t="shared" si="4"/>
        <v>-19.69221389666377</v>
      </c>
      <c r="AA58" s="41"/>
      <c r="AB58" s="148">
        <f t="shared" si="5"/>
        <v>29.718517527077147</v>
      </c>
    </row>
    <row r="59" spans="6:28" ht="10.15" customHeight="1" x14ac:dyDescent="0.2">
      <c r="F59" s="1"/>
      <c r="G59" s="1"/>
      <c r="H59" s="1"/>
      <c r="I59" s="1"/>
      <c r="J59" s="1"/>
      <c r="K59" s="1"/>
      <c r="L59" s="1"/>
      <c r="M59" s="1"/>
      <c r="N59" s="53">
        <v>35</v>
      </c>
      <c r="O59" s="43"/>
      <c r="P59" s="51">
        <f t="shared" si="6"/>
        <v>-3.2000000000000028</v>
      </c>
      <c r="Q59" s="40"/>
      <c r="R59" s="97">
        <f t="shared" si="0"/>
        <v>8.9999999999999858</v>
      </c>
      <c r="S59" s="41"/>
      <c r="T59" s="108">
        <f t="shared" si="1"/>
        <v>22.800000000000011</v>
      </c>
      <c r="U59" s="41"/>
      <c r="V59" s="121">
        <f t="shared" si="2"/>
        <v>-29.48</v>
      </c>
      <c r="W59" s="41"/>
      <c r="X59" s="134">
        <f t="shared" si="3"/>
        <v>9.7024000000000061</v>
      </c>
      <c r="Y59" s="41"/>
      <c r="Z59" s="142">
        <f t="shared" si="4"/>
        <v>-19.670123022306775</v>
      </c>
      <c r="AA59" s="41"/>
      <c r="AB59" s="157">
        <f t="shared" si="5"/>
        <v>29.458762663044542</v>
      </c>
    </row>
    <row r="60" spans="6:28" ht="10.15" customHeight="1" x14ac:dyDescent="0.2">
      <c r="F60" s="1"/>
      <c r="G60" s="1"/>
      <c r="H60" s="1"/>
      <c r="I60" s="1"/>
      <c r="J60" s="1"/>
      <c r="K60" s="1"/>
      <c r="L60" s="1"/>
      <c r="M60" s="1"/>
      <c r="N60" s="53">
        <v>36</v>
      </c>
      <c r="O60" s="43"/>
      <c r="P60" s="52">
        <f t="shared" si="6"/>
        <v>-3.0000000000000027</v>
      </c>
      <c r="Q60" s="40"/>
      <c r="R60" s="97">
        <f t="shared" si="0"/>
        <v>9.9999999999999858</v>
      </c>
      <c r="S60" s="41"/>
      <c r="T60" s="108">
        <f t="shared" si="1"/>
        <v>22.000000000000011</v>
      </c>
      <c r="U60" s="41"/>
      <c r="V60" s="121">
        <f t="shared" si="2"/>
        <v>-29.5</v>
      </c>
      <c r="W60" s="41"/>
      <c r="X60" s="134">
        <f t="shared" si="3"/>
        <v>9.225000000000005</v>
      </c>
      <c r="Y60" s="41"/>
      <c r="Z60" s="142">
        <f t="shared" si="4"/>
        <v>-19.646446609406727</v>
      </c>
      <c r="AA60" s="41"/>
      <c r="AB60" s="157">
        <f t="shared" si="5"/>
        <v>29.205584583201642</v>
      </c>
    </row>
    <row r="61" spans="6:28" ht="10.15" customHeight="1" x14ac:dyDescent="0.2">
      <c r="F61" s="1"/>
      <c r="G61" s="1"/>
      <c r="H61" s="1"/>
      <c r="I61" s="1"/>
      <c r="J61" s="1"/>
      <c r="K61" s="1"/>
      <c r="L61" s="1"/>
      <c r="M61" s="1"/>
      <c r="N61" s="53">
        <v>37</v>
      </c>
      <c r="O61" s="43"/>
      <c r="P61" s="51">
        <f t="shared" si="6"/>
        <v>-2.8000000000000025</v>
      </c>
      <c r="Q61" s="40"/>
      <c r="R61" s="96">
        <f t="shared" si="0"/>
        <v>10.999999999999986</v>
      </c>
      <c r="S61" s="41"/>
      <c r="T61" s="107">
        <f t="shared" si="1"/>
        <v>21.20000000000001</v>
      </c>
      <c r="U61" s="41"/>
      <c r="V61" s="120">
        <f t="shared" si="2"/>
        <v>-29.48</v>
      </c>
      <c r="W61" s="41"/>
      <c r="X61" s="132">
        <f t="shared" si="3"/>
        <v>8.7136000000000067</v>
      </c>
      <c r="Y61" s="41"/>
      <c r="Z61" s="141">
        <f t="shared" si="4"/>
        <v>-19.621070858372402</v>
      </c>
      <c r="AA61" s="41"/>
      <c r="AB61" s="148">
        <f t="shared" si="5"/>
        <v>28.958658457297929</v>
      </c>
    </row>
    <row r="62" spans="6:28" ht="10.15" customHeight="1" x14ac:dyDescent="0.2">
      <c r="F62" s="1"/>
      <c r="G62" s="1"/>
      <c r="H62" s="1"/>
      <c r="I62" s="1"/>
      <c r="J62" s="1"/>
      <c r="K62" s="1"/>
      <c r="L62" s="1"/>
      <c r="M62" s="1"/>
      <c r="N62" s="53">
        <v>38</v>
      </c>
      <c r="O62" s="43"/>
      <c r="P62" s="52">
        <f t="shared" si="6"/>
        <v>-2.6000000000000023</v>
      </c>
      <c r="Q62" s="40"/>
      <c r="R62" s="97">
        <f t="shared" si="0"/>
        <v>11.999999999999986</v>
      </c>
      <c r="S62" s="41"/>
      <c r="T62" s="108">
        <f t="shared" si="1"/>
        <v>20.400000000000009</v>
      </c>
      <c r="U62" s="41"/>
      <c r="V62" s="121">
        <f t="shared" si="2"/>
        <v>-29.42</v>
      </c>
      <c r="W62" s="41"/>
      <c r="X62" s="134">
        <f t="shared" si="3"/>
        <v>8.1718000000000064</v>
      </c>
      <c r="Y62" s="41"/>
      <c r="Z62" s="142">
        <f t="shared" si="4"/>
        <v>-19.593873801821882</v>
      </c>
      <c r="AA62" s="41"/>
      <c r="AB62" s="157">
        <f t="shared" si="5"/>
        <v>28.71768294150732</v>
      </c>
    </row>
    <row r="63" spans="6:28" ht="10.15" customHeight="1" x14ac:dyDescent="0.2">
      <c r="F63" s="1"/>
      <c r="G63" s="1"/>
      <c r="H63" s="1"/>
      <c r="I63" s="1"/>
      <c r="J63" s="1"/>
      <c r="K63" s="1"/>
      <c r="L63" s="1"/>
      <c r="M63" s="1"/>
      <c r="N63" s="53">
        <v>39</v>
      </c>
      <c r="O63" s="43"/>
      <c r="P63" s="51">
        <f t="shared" si="6"/>
        <v>-2.4000000000000021</v>
      </c>
      <c r="Q63" s="40"/>
      <c r="R63" s="96">
        <f t="shared" si="0"/>
        <v>12.999999999999986</v>
      </c>
      <c r="S63" s="41"/>
      <c r="T63" s="107">
        <f t="shared" si="1"/>
        <v>19.600000000000009</v>
      </c>
      <c r="U63" s="41"/>
      <c r="V63" s="120">
        <f t="shared" si="2"/>
        <v>-29.32</v>
      </c>
      <c r="W63" s="41"/>
      <c r="X63" s="132">
        <f t="shared" si="3"/>
        <v>7.6032000000000064</v>
      </c>
      <c r="Y63" s="41"/>
      <c r="Z63" s="141">
        <f t="shared" si="4"/>
        <v>-19.56472471835194</v>
      </c>
      <c r="AA63" s="41"/>
      <c r="AB63" s="148">
        <f t="shared" si="5"/>
        <v>28.48237796740538</v>
      </c>
    </row>
    <row r="64" spans="6:28" ht="10.15" customHeight="1" x14ac:dyDescent="0.2">
      <c r="F64" s="1"/>
      <c r="G64" s="1"/>
      <c r="H64" s="1"/>
      <c r="I64" s="1"/>
      <c r="J64" s="1"/>
      <c r="K64" s="1"/>
      <c r="L64" s="1"/>
      <c r="M64" s="1"/>
      <c r="N64" s="53">
        <v>40</v>
      </c>
      <c r="O64" s="43"/>
      <c r="P64" s="52">
        <f t="shared" si="6"/>
        <v>-2.200000000000002</v>
      </c>
      <c r="Q64" s="40"/>
      <c r="R64" s="97">
        <f t="shared" si="0"/>
        <v>13.999999999999986</v>
      </c>
      <c r="S64" s="41"/>
      <c r="T64" s="108">
        <f t="shared" si="1"/>
        <v>18.800000000000008</v>
      </c>
      <c r="U64" s="41"/>
      <c r="V64" s="121">
        <f t="shared" si="2"/>
        <v>-29.18</v>
      </c>
      <c r="W64" s="41"/>
      <c r="X64" s="134">
        <f t="shared" si="3"/>
        <v>7.0114000000000063</v>
      </c>
      <c r="Y64" s="41"/>
      <c r="Z64" s="142">
        <f t="shared" si="4"/>
        <v>-19.533483504231597</v>
      </c>
      <c r="AA64" s="41"/>
      <c r="AB64" s="157">
        <f t="shared" si="5"/>
        <v>28.252482785158396</v>
      </c>
    </row>
    <row r="65" spans="6:28" ht="10.15" customHeight="1" x14ac:dyDescent="0.2">
      <c r="F65" s="1"/>
      <c r="G65" s="1"/>
      <c r="H65" s="1"/>
      <c r="I65" s="1"/>
      <c r="J65" s="1"/>
      <c r="K65" s="1"/>
      <c r="L65" s="1"/>
      <c r="M65" s="1"/>
      <c r="N65" s="53">
        <v>41</v>
      </c>
      <c r="O65" s="43"/>
      <c r="P65" s="51">
        <f t="shared" si="6"/>
        <v>-2.0000000000000018</v>
      </c>
      <c r="Q65" s="40"/>
      <c r="R65" s="96">
        <f t="shared" si="0"/>
        <v>14.999999999999993</v>
      </c>
      <c r="S65" s="41"/>
      <c r="T65" s="107">
        <f t="shared" si="1"/>
        <v>18.000000000000007</v>
      </c>
      <c r="U65" s="41"/>
      <c r="V65" s="120">
        <f t="shared" si="2"/>
        <v>-29</v>
      </c>
      <c r="W65" s="41"/>
      <c r="X65" s="132">
        <f t="shared" si="3"/>
        <v>6.4000000000000057</v>
      </c>
      <c r="Y65" s="41"/>
      <c r="Z65" s="141">
        <f t="shared" si="4"/>
        <v>-19.5</v>
      </c>
      <c r="AA65" s="41"/>
      <c r="AB65" s="148">
        <f t="shared" si="5"/>
        <v>28.027754226637811</v>
      </c>
    </row>
    <row r="66" spans="6:28" ht="10.15" customHeight="1" x14ac:dyDescent="0.2">
      <c r="F66" s="1"/>
      <c r="G66" s="1"/>
      <c r="H66" s="1"/>
      <c r="I66" s="1"/>
      <c r="J66" s="1"/>
      <c r="K66" s="1"/>
      <c r="L66" s="1"/>
      <c r="M66" s="1"/>
      <c r="N66" s="53">
        <v>42</v>
      </c>
      <c r="O66" s="13"/>
      <c r="P66" s="52">
        <f t="shared" si="6"/>
        <v>-1.8000000000000018</v>
      </c>
      <c r="Q66" s="14"/>
      <c r="R66" s="97">
        <f t="shared" ref="R66:R125" si="7">$G$7 * ABS($H$7*P66+$I$7)+$J$7</f>
        <v>15.999999999999993</v>
      </c>
      <c r="S66" s="41"/>
      <c r="T66" s="108">
        <f t="shared" ref="T66:T125" si="8">$G$9*P66+$H$9</f>
        <v>17.200000000000006</v>
      </c>
      <c r="U66" s="41"/>
      <c r="V66" s="121">
        <f t="shared" ref="V66:V125" si="9">$G$11*P66^2+$H$11*P66+$I$11</f>
        <v>-28.78</v>
      </c>
      <c r="W66" s="41"/>
      <c r="X66" s="134">
        <f t="shared" ref="X66:X125" si="10">$G$13*P66^3+$H$13*P66^2+$I$13*P66+$J$13</f>
        <v>5.7726000000000059</v>
      </c>
      <c r="Y66" s="41"/>
      <c r="Z66" s="142">
        <f t="shared" ref="Z66:Z125" si="11">$G$15*$H$15^($I$15*P66+$J$15)+$K$15</f>
        <v>-19.464113268731854</v>
      </c>
      <c r="AA66" s="41"/>
      <c r="AB66" s="157">
        <f t="shared" ref="AB66:AB125" si="12">IFERROR($G$17*LN($H$17*P66+$I$17) + $J$17,"")</f>
        <v>27.807965159450056</v>
      </c>
    </row>
    <row r="67" spans="6:28" ht="10.15" customHeight="1" x14ac:dyDescent="0.2">
      <c r="F67" s="1"/>
      <c r="G67" s="1"/>
      <c r="H67" s="1"/>
      <c r="I67" s="1"/>
      <c r="J67" s="1"/>
      <c r="K67" s="1"/>
      <c r="L67" s="1"/>
      <c r="M67" s="1"/>
      <c r="N67" s="53">
        <v>43</v>
      </c>
      <c r="O67" s="13"/>
      <c r="P67" s="51">
        <f t="shared" si="6"/>
        <v>-1.6000000000000019</v>
      </c>
      <c r="Q67" s="14"/>
      <c r="R67" s="97">
        <f t="shared" si="7"/>
        <v>16.999999999999993</v>
      </c>
      <c r="S67" s="41"/>
      <c r="T67" s="108">
        <f t="shared" si="8"/>
        <v>16.400000000000006</v>
      </c>
      <c r="U67" s="41"/>
      <c r="V67" s="121">
        <f t="shared" si="9"/>
        <v>-28.520000000000003</v>
      </c>
      <c r="W67" s="41"/>
      <c r="X67" s="134">
        <f t="shared" si="10"/>
        <v>5.1328000000000067</v>
      </c>
      <c r="Y67" s="41"/>
      <c r="Z67" s="142">
        <f t="shared" si="11"/>
        <v>-19.425650822501481</v>
      </c>
      <c r="AA67" s="41"/>
      <c r="AB67" s="157">
        <f t="shared" si="12"/>
        <v>27.592903107240421</v>
      </c>
    </row>
    <row r="68" spans="6:28" ht="10.15" customHeight="1" x14ac:dyDescent="0.2">
      <c r="F68" s="1"/>
      <c r="G68" s="1"/>
      <c r="H68" s="1"/>
      <c r="I68" s="1"/>
      <c r="J68" s="1"/>
      <c r="K68" s="1"/>
      <c r="L68" s="1"/>
      <c r="M68" s="1"/>
      <c r="N68" s="53">
        <v>44</v>
      </c>
      <c r="O68" s="13"/>
      <c r="P68" s="52">
        <f t="shared" si="6"/>
        <v>-1.4000000000000019</v>
      </c>
      <c r="Q68" s="14"/>
      <c r="R68" s="96">
        <f t="shared" si="7"/>
        <v>17.999999999999993</v>
      </c>
      <c r="S68" s="41"/>
      <c r="T68" s="107">
        <f t="shared" si="8"/>
        <v>15.600000000000009</v>
      </c>
      <c r="U68" s="41"/>
      <c r="V68" s="120">
        <f t="shared" si="9"/>
        <v>-28.220000000000002</v>
      </c>
      <c r="W68" s="41"/>
      <c r="X68" s="132">
        <f t="shared" si="10"/>
        <v>4.4842000000000057</v>
      </c>
      <c r="Y68" s="41"/>
      <c r="Z68" s="141">
        <f t="shared" si="11"/>
        <v>-19.384427793327543</v>
      </c>
      <c r="AA68" s="41"/>
      <c r="AB68" s="148">
        <f t="shared" si="12"/>
        <v>27.3823690152621</v>
      </c>
    </row>
    <row r="69" spans="6:28" ht="10.15" customHeight="1" x14ac:dyDescent="0.2">
      <c r="F69" s="1"/>
      <c r="G69" s="1"/>
      <c r="H69" s="1"/>
      <c r="I69" s="1"/>
      <c r="J69" s="1"/>
      <c r="K69" s="1"/>
      <c r="L69" s="1"/>
      <c r="M69" s="1"/>
      <c r="N69" s="53">
        <v>45</v>
      </c>
      <c r="O69" s="13"/>
      <c r="P69" s="51">
        <f t="shared" si="6"/>
        <v>-1.200000000000002</v>
      </c>
      <c r="Q69" s="14"/>
      <c r="R69" s="97">
        <f t="shared" si="7"/>
        <v>18.999999999999989</v>
      </c>
      <c r="S69" s="41"/>
      <c r="T69" s="108">
        <f t="shared" si="8"/>
        <v>14.800000000000008</v>
      </c>
      <c r="U69" s="41"/>
      <c r="V69" s="121">
        <f t="shared" si="9"/>
        <v>-27.880000000000003</v>
      </c>
      <c r="W69" s="41"/>
      <c r="X69" s="134">
        <f t="shared" si="10"/>
        <v>3.8304000000000062</v>
      </c>
      <c r="Y69" s="41"/>
      <c r="Z69" s="142">
        <f t="shared" si="11"/>
        <v>-19.340246044613554</v>
      </c>
      <c r="AA69" s="41"/>
      <c r="AB69" s="157">
        <f t="shared" si="12"/>
        <v>27.176176143234741</v>
      </c>
    </row>
    <row r="70" spans="6:28" ht="10.15" customHeight="1" x14ac:dyDescent="0.2">
      <c r="F70" s="1"/>
      <c r="G70" s="1"/>
      <c r="H70" s="1"/>
      <c r="I70" s="1"/>
      <c r="J70" s="1"/>
      <c r="K70" s="1"/>
      <c r="L70" s="1"/>
      <c r="M70" s="1"/>
      <c r="N70" s="53">
        <v>46</v>
      </c>
      <c r="O70" s="13"/>
      <c r="P70" s="52">
        <f t="shared" si="6"/>
        <v>-1.000000000000002</v>
      </c>
      <c r="Q70" s="14"/>
      <c r="R70" s="96">
        <f t="shared" si="7"/>
        <v>19.999999999999989</v>
      </c>
      <c r="S70" s="41"/>
      <c r="T70" s="107">
        <f t="shared" si="8"/>
        <v>14.000000000000007</v>
      </c>
      <c r="U70" s="41"/>
      <c r="V70" s="120">
        <f t="shared" si="9"/>
        <v>-27.500000000000004</v>
      </c>
      <c r="W70" s="41"/>
      <c r="X70" s="132">
        <f t="shared" si="10"/>
        <v>3.1750000000000069</v>
      </c>
      <c r="Y70" s="41"/>
      <c r="Z70" s="141">
        <f t="shared" si="11"/>
        <v>-19.292893218813454</v>
      </c>
      <c r="AA70" s="41"/>
      <c r="AB70" s="148">
        <f t="shared" si="12"/>
        <v>26.974149070059546</v>
      </c>
    </row>
    <row r="71" spans="6:28" ht="10.15" customHeight="1" x14ac:dyDescent="0.2">
      <c r="F71" s="1"/>
      <c r="G71" s="1"/>
      <c r="H71" s="1"/>
      <c r="I71" s="1"/>
      <c r="J71" s="1"/>
      <c r="K71" s="1"/>
      <c r="L71" s="1"/>
      <c r="M71" s="1"/>
      <c r="N71" s="53">
        <v>47</v>
      </c>
      <c r="O71" s="13"/>
      <c r="P71" s="51">
        <f t="shared" si="6"/>
        <v>-0.80000000000000204</v>
      </c>
      <c r="Q71" s="14"/>
      <c r="R71" s="97">
        <f t="shared" si="7"/>
        <v>20.999999999999989</v>
      </c>
      <c r="S71" s="41"/>
      <c r="T71" s="108">
        <f t="shared" si="8"/>
        <v>13.200000000000008</v>
      </c>
      <c r="U71" s="41"/>
      <c r="V71" s="121">
        <f t="shared" si="9"/>
        <v>-27.080000000000005</v>
      </c>
      <c r="W71" s="41"/>
      <c r="X71" s="134">
        <f t="shared" si="10"/>
        <v>2.5216000000000065</v>
      </c>
      <c r="Y71" s="41"/>
      <c r="Z71" s="142">
        <f t="shared" si="11"/>
        <v>-19.242141716744801</v>
      </c>
      <c r="AA71" s="41"/>
      <c r="AB71" s="157">
        <f t="shared" si="12"/>
        <v>26.776122797097749</v>
      </c>
    </row>
    <row r="72" spans="6:28" ht="10.15" customHeight="1" x14ac:dyDescent="0.2">
      <c r="F72" s="1"/>
      <c r="G72" s="1"/>
      <c r="H72" s="1"/>
      <c r="I72" s="1"/>
      <c r="J72" s="1"/>
      <c r="K72" s="1"/>
      <c r="L72" s="1"/>
      <c r="M72" s="1"/>
      <c r="N72" s="53">
        <v>48</v>
      </c>
      <c r="O72" s="13"/>
      <c r="P72" s="52">
        <f t="shared" si="6"/>
        <v>-0.60000000000000209</v>
      </c>
      <c r="Q72" s="14"/>
      <c r="R72" s="96">
        <f t="shared" si="7"/>
        <v>21.999999999999989</v>
      </c>
      <c r="S72" s="41"/>
      <c r="T72" s="107">
        <f t="shared" si="8"/>
        <v>12.400000000000009</v>
      </c>
      <c r="U72" s="41"/>
      <c r="V72" s="120">
        <f t="shared" si="9"/>
        <v>-26.620000000000005</v>
      </c>
      <c r="W72" s="41"/>
      <c r="X72" s="132">
        <f t="shared" si="10"/>
        <v>1.8738000000000068</v>
      </c>
      <c r="Y72" s="41"/>
      <c r="Z72" s="141">
        <f t="shared" si="11"/>
        <v>-19.187747603643764</v>
      </c>
      <c r="AA72" s="41"/>
      <c r="AB72" s="148">
        <f t="shared" si="12"/>
        <v>26.581941938526729</v>
      </c>
    </row>
    <row r="73" spans="6:28" ht="10.15" customHeight="1" x14ac:dyDescent="0.2">
      <c r="N73" s="53">
        <v>49</v>
      </c>
      <c r="P73" s="51">
        <f t="shared" si="6"/>
        <v>-0.40000000000000208</v>
      </c>
      <c r="R73" s="97">
        <f t="shared" si="7"/>
        <v>22.999999999999989</v>
      </c>
      <c r="S73" s="41"/>
      <c r="T73" s="108">
        <f t="shared" si="8"/>
        <v>11.600000000000009</v>
      </c>
      <c r="U73" s="41"/>
      <c r="V73" s="121">
        <f t="shared" si="9"/>
        <v>-26.120000000000005</v>
      </c>
      <c r="W73" s="41"/>
      <c r="X73" s="134">
        <f t="shared" si="10"/>
        <v>1.2352000000000065</v>
      </c>
      <c r="Y73" s="41"/>
      <c r="Z73" s="142">
        <f t="shared" si="11"/>
        <v>-19.129449436703876</v>
      </c>
      <c r="AA73" s="41"/>
      <c r="AB73" s="157">
        <f t="shared" si="12"/>
        <v>26.391459988819786</v>
      </c>
    </row>
    <row r="74" spans="6:28" ht="10.15" customHeight="1" x14ac:dyDescent="0.2">
      <c r="N74" s="53">
        <v>50</v>
      </c>
      <c r="P74" s="52">
        <f t="shared" si="6"/>
        <v>-0.20000000000000207</v>
      </c>
      <c r="R74" s="97">
        <f t="shared" si="7"/>
        <v>23.999999999999989</v>
      </c>
      <c r="S74" s="41"/>
      <c r="T74" s="108">
        <f t="shared" si="8"/>
        <v>10.800000000000008</v>
      </c>
      <c r="U74" s="41"/>
      <c r="V74" s="121">
        <f t="shared" si="9"/>
        <v>-25.580000000000005</v>
      </c>
      <c r="W74" s="41"/>
      <c r="X74" s="134">
        <f t="shared" si="10"/>
        <v>0.60940000000000638</v>
      </c>
      <c r="Y74" s="41"/>
      <c r="Z74" s="142">
        <f t="shared" si="11"/>
        <v>-19.066967008463195</v>
      </c>
      <c r="AA74" s="41"/>
      <c r="AB74" s="157">
        <f t="shared" si="12"/>
        <v>26.204538658698265</v>
      </c>
    </row>
    <row r="75" spans="6:28" ht="10.15" customHeight="1" x14ac:dyDescent="0.2">
      <c r="N75" s="53">
        <v>51</v>
      </c>
      <c r="P75" s="51">
        <f t="shared" si="6"/>
        <v>-2.0539125955565396E-15</v>
      </c>
      <c r="R75" s="96">
        <f t="shared" si="7"/>
        <v>24.999999999999989</v>
      </c>
      <c r="S75" s="41"/>
      <c r="T75" s="107">
        <f t="shared" si="8"/>
        <v>10.000000000000009</v>
      </c>
      <c r="U75" s="41"/>
      <c r="V75" s="120">
        <f t="shared" si="9"/>
        <v>-25.000000000000007</v>
      </c>
      <c r="W75" s="41"/>
      <c r="X75" s="132">
        <f t="shared" si="10"/>
        <v>6.1617377866696196E-15</v>
      </c>
      <c r="Y75" s="41"/>
      <c r="Z75" s="141">
        <f t="shared" si="11"/>
        <v>-19</v>
      </c>
      <c r="AA75" s="41"/>
      <c r="AB75" s="148">
        <f t="shared" si="12"/>
        <v>26.021047272016297</v>
      </c>
    </row>
    <row r="76" spans="6:28" ht="10.15" customHeight="1" x14ac:dyDescent="0.2">
      <c r="N76" s="53">
        <v>52</v>
      </c>
      <c r="P76" s="52">
        <f t="shared" si="6"/>
        <v>0.19999999999999796</v>
      </c>
      <c r="R76" s="97">
        <f t="shared" si="7"/>
        <v>25.999999999999989</v>
      </c>
      <c r="S76" s="41"/>
      <c r="T76" s="108">
        <f t="shared" si="8"/>
        <v>9.2000000000000082</v>
      </c>
      <c r="U76" s="41"/>
      <c r="V76" s="121">
        <f t="shared" si="9"/>
        <v>-24.380000000000006</v>
      </c>
      <c r="W76" s="41"/>
      <c r="X76" s="134">
        <f t="shared" si="10"/>
        <v>-0.58939999999999415</v>
      </c>
      <c r="Y76" s="41"/>
      <c r="Z76" s="142">
        <f t="shared" si="11"/>
        <v>-18.928226537463708</v>
      </c>
      <c r="AA76" s="41"/>
      <c r="AB76" s="157">
        <f t="shared" si="12"/>
        <v>25.840862216989514</v>
      </c>
    </row>
    <row r="77" spans="6:28" ht="10.15" customHeight="1" x14ac:dyDescent="0.2">
      <c r="N77" s="53">
        <v>53</v>
      </c>
      <c r="P77" s="51">
        <f t="shared" si="6"/>
        <v>0.39999999999999797</v>
      </c>
      <c r="R77" s="96">
        <f t="shared" si="7"/>
        <v>26.999999999999989</v>
      </c>
      <c r="S77" s="41"/>
      <c r="T77" s="107">
        <f t="shared" si="8"/>
        <v>8.4000000000000075</v>
      </c>
      <c r="U77" s="41"/>
      <c r="V77" s="120">
        <f t="shared" si="9"/>
        <v>-23.720000000000006</v>
      </c>
      <c r="W77" s="41"/>
      <c r="X77" s="132">
        <f t="shared" si="10"/>
        <v>-1.1551999999999945</v>
      </c>
      <c r="Y77" s="41"/>
      <c r="Z77" s="141">
        <f t="shared" si="11"/>
        <v>-18.851301645002966</v>
      </c>
      <c r="AA77" s="41"/>
      <c r="AB77" s="148">
        <f t="shared" si="12"/>
        <v>25.663866445995502</v>
      </c>
    </row>
    <row r="78" spans="6:28" ht="10.15" customHeight="1" x14ac:dyDescent="0.2">
      <c r="N78" s="53">
        <v>54</v>
      </c>
      <c r="P78" s="52">
        <f t="shared" si="6"/>
        <v>0.59999999999999798</v>
      </c>
      <c r="R78" s="97">
        <f t="shared" si="7"/>
        <v>27.999999999999989</v>
      </c>
      <c r="S78" s="41"/>
      <c r="T78" s="108">
        <f t="shared" si="8"/>
        <v>7.6000000000000085</v>
      </c>
      <c r="U78" s="41"/>
      <c r="V78" s="121">
        <f t="shared" si="9"/>
        <v>-23.020000000000007</v>
      </c>
      <c r="W78" s="41"/>
      <c r="X78" s="134">
        <f t="shared" si="10"/>
        <v>-1.6937999999999949</v>
      </c>
      <c r="Y78" s="41"/>
      <c r="Z78" s="142">
        <f t="shared" si="11"/>
        <v>-18.768855586655086</v>
      </c>
      <c r="AA78" s="41"/>
      <c r="AB78" s="157">
        <f t="shared" si="12"/>
        <v>25.489949018876814</v>
      </c>
    </row>
    <row r="79" spans="6:28" ht="10.15" customHeight="1" x14ac:dyDescent="0.2">
      <c r="N79" s="53">
        <v>55</v>
      </c>
      <c r="P79" s="51">
        <f t="shared" si="6"/>
        <v>0.79999999999999805</v>
      </c>
      <c r="R79" s="96">
        <f t="shared" si="7"/>
        <v>28.999999999999989</v>
      </c>
      <c r="S79" s="41"/>
      <c r="T79" s="107">
        <f t="shared" si="8"/>
        <v>6.8000000000000078</v>
      </c>
      <c r="U79" s="41"/>
      <c r="V79" s="120">
        <f t="shared" si="9"/>
        <v>-22.280000000000008</v>
      </c>
      <c r="W79" s="41"/>
      <c r="X79" s="132">
        <f t="shared" si="10"/>
        <v>-2.2015999999999951</v>
      </c>
      <c r="Y79" s="41"/>
      <c r="Z79" s="141">
        <f t="shared" si="11"/>
        <v>-18.680492089227108</v>
      </c>
      <c r="AA79" s="41"/>
      <c r="AB79" s="148">
        <f t="shared" si="12"/>
        <v>25.319004685283812</v>
      </c>
    </row>
    <row r="80" spans="6:28" ht="10.15" customHeight="1" x14ac:dyDescent="0.2">
      <c r="N80" s="53">
        <v>56</v>
      </c>
      <c r="P80" s="52">
        <f t="shared" si="6"/>
        <v>0.999999999999998</v>
      </c>
      <c r="R80" s="97">
        <f t="shared" si="7"/>
        <v>29.999999999999989</v>
      </c>
      <c r="S80" s="41"/>
      <c r="T80" s="108">
        <f t="shared" si="8"/>
        <v>6.000000000000008</v>
      </c>
      <c r="U80" s="41"/>
      <c r="V80" s="121">
        <f t="shared" si="9"/>
        <v>-21.500000000000007</v>
      </c>
      <c r="W80" s="41"/>
      <c r="X80" s="134">
        <f t="shared" si="10"/>
        <v>-2.6749999999999954</v>
      </c>
      <c r="Y80" s="41"/>
      <c r="Z80" s="142">
        <f t="shared" si="11"/>
        <v>-18.585786437626908</v>
      </c>
      <c r="AA80" s="41"/>
      <c r="AB80" s="157">
        <f t="shared" si="12"/>
        <v>25.150933502119997</v>
      </c>
    </row>
    <row r="81" spans="14:28" ht="10.15" customHeight="1" x14ac:dyDescent="0.2">
      <c r="N81" s="53">
        <v>57</v>
      </c>
      <c r="P81" s="51">
        <f t="shared" si="6"/>
        <v>1.199999999999998</v>
      </c>
      <c r="R81" s="97">
        <f t="shared" si="7"/>
        <v>30.999999999999989</v>
      </c>
      <c r="S81" s="41"/>
      <c r="T81" s="108">
        <f t="shared" si="8"/>
        <v>5.2000000000000082</v>
      </c>
      <c r="U81" s="41"/>
      <c r="V81" s="121">
        <f t="shared" si="9"/>
        <v>-20.680000000000007</v>
      </c>
      <c r="W81" s="41"/>
      <c r="X81" s="134">
        <f t="shared" si="10"/>
        <v>-3.1103999999999958</v>
      </c>
      <c r="Y81" s="41"/>
      <c r="Z81" s="142">
        <f t="shared" si="11"/>
        <v>-18.484283433489605</v>
      </c>
      <c r="AA81" s="41"/>
      <c r="AB81" s="157">
        <f t="shared" si="12"/>
        <v>24.985640482607891</v>
      </c>
    </row>
    <row r="82" spans="14:28" ht="10.15" customHeight="1" x14ac:dyDescent="0.2">
      <c r="N82" s="53">
        <v>58</v>
      </c>
      <c r="P82" s="52">
        <f t="shared" si="6"/>
        <v>1.3999999999999979</v>
      </c>
      <c r="R82" s="96">
        <f t="shared" si="7"/>
        <v>31.999999999999989</v>
      </c>
      <c r="S82" s="41"/>
      <c r="T82" s="107">
        <f t="shared" si="8"/>
        <v>4.4000000000000083</v>
      </c>
      <c r="U82" s="41"/>
      <c r="V82" s="120">
        <f t="shared" si="9"/>
        <v>-19.820000000000007</v>
      </c>
      <c r="W82" s="41"/>
      <c r="X82" s="132">
        <f t="shared" si="10"/>
        <v>-3.5041999999999964</v>
      </c>
      <c r="Y82" s="41"/>
      <c r="Z82" s="141">
        <f t="shared" si="11"/>
        <v>-18.375495207287528</v>
      </c>
      <c r="AA82" s="41"/>
      <c r="AB82" s="148">
        <f t="shared" si="12"/>
        <v>24.823035273890088</v>
      </c>
    </row>
    <row r="83" spans="14:28" ht="10.15" customHeight="1" x14ac:dyDescent="0.2">
      <c r="N83" s="53">
        <v>59</v>
      </c>
      <c r="P83" s="51">
        <f t="shared" si="6"/>
        <v>1.5999999999999979</v>
      </c>
      <c r="R83" s="97">
        <f t="shared" si="7"/>
        <v>32.999999999999986</v>
      </c>
      <c r="S83" s="41"/>
      <c r="T83" s="108">
        <f t="shared" si="8"/>
        <v>3.6000000000000085</v>
      </c>
      <c r="U83" s="41"/>
      <c r="V83" s="121">
        <f t="shared" si="9"/>
        <v>-18.920000000000009</v>
      </c>
      <c r="W83" s="41"/>
      <c r="X83" s="134">
        <f t="shared" si="10"/>
        <v>-3.8527999999999967</v>
      </c>
      <c r="Y83" s="41"/>
      <c r="Z83" s="142">
        <f t="shared" si="11"/>
        <v>-18.258898873407752</v>
      </c>
      <c r="AA83" s="41"/>
      <c r="AB83" s="157">
        <f t="shared" si="12"/>
        <v>24.663031860425679</v>
      </c>
    </row>
    <row r="84" spans="14:28" ht="10.15" customHeight="1" x14ac:dyDescent="0.2">
      <c r="N84" s="53">
        <v>60</v>
      </c>
      <c r="P84" s="52">
        <f t="shared" si="6"/>
        <v>1.7999999999999978</v>
      </c>
      <c r="R84" s="96">
        <f t="shared" si="7"/>
        <v>33.999999999999986</v>
      </c>
      <c r="S84" s="41"/>
      <c r="T84" s="107">
        <f t="shared" si="8"/>
        <v>2.8000000000000087</v>
      </c>
      <c r="U84" s="41"/>
      <c r="V84" s="120">
        <f t="shared" si="9"/>
        <v>-17.980000000000011</v>
      </c>
      <c r="W84" s="41"/>
      <c r="X84" s="132">
        <f t="shared" si="10"/>
        <v>-4.152599999999997</v>
      </c>
      <c r="Y84" s="41"/>
      <c r="Z84" s="141">
        <f t="shared" si="11"/>
        <v>-18.133934016926386</v>
      </c>
      <c r="AA84" s="41"/>
      <c r="AB84" s="148">
        <f t="shared" si="12"/>
        <v>24.505548290744287</v>
      </c>
    </row>
    <row r="85" spans="14:28" ht="10.15" customHeight="1" x14ac:dyDescent="0.2">
      <c r="N85" s="53">
        <v>61</v>
      </c>
      <c r="P85" s="51">
        <f t="shared" si="6"/>
        <v>1.9999999999999978</v>
      </c>
      <c r="R85" s="97">
        <f t="shared" si="7"/>
        <v>34.999999999999986</v>
      </c>
      <c r="S85" s="41"/>
      <c r="T85" s="108">
        <f t="shared" si="8"/>
        <v>2.0000000000000089</v>
      </c>
      <c r="U85" s="41"/>
      <c r="V85" s="121">
        <f t="shared" si="9"/>
        <v>-17.000000000000011</v>
      </c>
      <c r="W85" s="41"/>
      <c r="X85" s="134">
        <f t="shared" si="10"/>
        <v>-4.3999999999999968</v>
      </c>
      <c r="Y85" s="41"/>
      <c r="Z85" s="142">
        <f t="shared" si="11"/>
        <v>-18</v>
      </c>
      <c r="AA85" s="41"/>
      <c r="AB85" s="157">
        <f t="shared" si="12"/>
        <v>24.350506425384634</v>
      </c>
    </row>
    <row r="86" spans="14:28" ht="10.15" customHeight="1" x14ac:dyDescent="0.2">
      <c r="N86" s="53">
        <v>62</v>
      </c>
      <c r="P86" s="52">
        <f t="shared" si="6"/>
        <v>2.199999999999998</v>
      </c>
      <c r="R86" s="96">
        <f t="shared" si="7"/>
        <v>35.999999999999986</v>
      </c>
      <c r="S86" s="41"/>
      <c r="T86" s="107">
        <f t="shared" si="8"/>
        <v>1.2000000000000082</v>
      </c>
      <c r="U86" s="41"/>
      <c r="V86" s="120">
        <f t="shared" si="9"/>
        <v>-15.980000000000011</v>
      </c>
      <c r="W86" s="41"/>
      <c r="X86" s="132">
        <f t="shared" si="10"/>
        <v>-4.5913999999999984</v>
      </c>
      <c r="Y86" s="41"/>
      <c r="Z86" s="141">
        <f t="shared" si="11"/>
        <v>-17.856453074927416</v>
      </c>
      <c r="AA86" s="41"/>
      <c r="AB86" s="148">
        <f t="shared" si="12"/>
        <v>24.197831704076748</v>
      </c>
    </row>
    <row r="87" spans="14:28" ht="10.15" customHeight="1" x14ac:dyDescent="0.2">
      <c r="N87" s="53">
        <v>63</v>
      </c>
      <c r="P87" s="51">
        <f t="shared" si="6"/>
        <v>2.3999999999999981</v>
      </c>
      <c r="R87" s="97">
        <f t="shared" si="7"/>
        <v>36.999999999999993</v>
      </c>
      <c r="S87" s="41"/>
      <c r="T87" s="108">
        <f t="shared" si="8"/>
        <v>0.40000000000000746</v>
      </c>
      <c r="U87" s="41"/>
      <c r="V87" s="121">
        <f t="shared" si="9"/>
        <v>-14.920000000000011</v>
      </c>
      <c r="W87" s="41"/>
      <c r="X87" s="134">
        <f t="shared" si="10"/>
        <v>-4.7231999999999985</v>
      </c>
      <c r="Y87" s="41"/>
      <c r="Z87" s="142">
        <f t="shared" si="11"/>
        <v>-17.702603290005932</v>
      </c>
      <c r="AA87" s="41"/>
      <c r="AB87" s="157">
        <f t="shared" si="12"/>
        <v>24.047452930431344</v>
      </c>
    </row>
    <row r="88" spans="14:28" ht="10.15" customHeight="1" x14ac:dyDescent="0.2">
      <c r="N88" s="53">
        <v>64</v>
      </c>
      <c r="P88" s="52">
        <f t="shared" si="6"/>
        <v>2.5999999999999983</v>
      </c>
      <c r="R88" s="97">
        <f t="shared" si="7"/>
        <v>37.999999999999993</v>
      </c>
      <c r="S88" s="41"/>
      <c r="T88" s="108">
        <f t="shared" si="8"/>
        <v>-0.39999999999999325</v>
      </c>
      <c r="U88" s="41"/>
      <c r="V88" s="121">
        <f t="shared" si="9"/>
        <v>-13.820000000000009</v>
      </c>
      <c r="W88" s="41"/>
      <c r="X88" s="134">
        <f t="shared" si="10"/>
        <v>-4.7918000000000003</v>
      </c>
      <c r="Y88" s="41"/>
      <c r="Z88" s="142">
        <f t="shared" si="11"/>
        <v>-17.537711173310168</v>
      </c>
      <c r="AA88" s="41"/>
      <c r="AB88" s="157">
        <f t="shared" si="12"/>
        <v>23.899302072579939</v>
      </c>
    </row>
    <row r="89" spans="14:28" ht="10.15" customHeight="1" x14ac:dyDescent="0.2">
      <c r="N89" s="53">
        <v>65</v>
      </c>
      <c r="P89" s="51">
        <f t="shared" si="6"/>
        <v>2.7999999999999985</v>
      </c>
      <c r="R89" s="96">
        <f t="shared" si="7"/>
        <v>38.999999999999993</v>
      </c>
      <c r="S89" s="41"/>
      <c r="T89" s="107">
        <f t="shared" si="8"/>
        <v>-1.199999999999994</v>
      </c>
      <c r="U89" s="41"/>
      <c r="V89" s="120">
        <f t="shared" si="9"/>
        <v>-12.680000000000009</v>
      </c>
      <c r="W89" s="41"/>
      <c r="X89" s="132">
        <f t="shared" si="10"/>
        <v>-4.7935999999999996</v>
      </c>
      <c r="Y89" s="41"/>
      <c r="Z89" s="141">
        <f t="shared" si="11"/>
        <v>-17.360984178454213</v>
      </c>
      <c r="AA89" s="41"/>
      <c r="AB89" s="148">
        <f t="shared" si="12"/>
        <v>23.753314078368412</v>
      </c>
    </row>
    <row r="90" spans="14:28" ht="10.15" customHeight="1" x14ac:dyDescent="0.2">
      <c r="N90" s="53">
        <v>66</v>
      </c>
      <c r="P90" s="52">
        <f t="shared" si="6"/>
        <v>2.9999999999999987</v>
      </c>
      <c r="R90" s="97">
        <f t="shared" si="7"/>
        <v>39.999999999999993</v>
      </c>
      <c r="S90" s="41"/>
      <c r="T90" s="108">
        <f t="shared" si="8"/>
        <v>-1.9999999999999947</v>
      </c>
      <c r="U90" s="41"/>
      <c r="V90" s="121">
        <f t="shared" si="9"/>
        <v>-11.500000000000007</v>
      </c>
      <c r="W90" s="41"/>
      <c r="X90" s="134">
        <f t="shared" si="10"/>
        <v>-4.7250000000000005</v>
      </c>
      <c r="Y90" s="41"/>
      <c r="Z90" s="142">
        <f t="shared" si="11"/>
        <v>-17.171572875253812</v>
      </c>
      <c r="AA90" s="41"/>
      <c r="AB90" s="157">
        <f t="shared" si="12"/>
        <v>23.609426703847415</v>
      </c>
    </row>
    <row r="91" spans="14:28" ht="10.15" customHeight="1" x14ac:dyDescent="0.2">
      <c r="N91" s="53">
        <v>67</v>
      </c>
      <c r="P91" s="51">
        <f t="shared" ref="P91:P125" si="13">P90+$I$21</f>
        <v>3.1999999999999988</v>
      </c>
      <c r="R91" s="96">
        <f t="shared" si="7"/>
        <v>40.999999999999993</v>
      </c>
      <c r="S91" s="41"/>
      <c r="T91" s="107">
        <f t="shared" si="8"/>
        <v>-2.7999999999999954</v>
      </c>
      <c r="U91" s="41"/>
      <c r="V91" s="120">
        <f t="shared" si="9"/>
        <v>-10.280000000000008</v>
      </c>
      <c r="W91" s="41"/>
      <c r="X91" s="132">
        <f t="shared" si="10"/>
        <v>-4.5824000000000007</v>
      </c>
      <c r="Y91" s="41"/>
      <c r="Z91" s="141">
        <f t="shared" si="11"/>
        <v>-16.968566866979206</v>
      </c>
      <c r="AA91" s="41"/>
      <c r="AB91" s="148">
        <f t="shared" si="12"/>
        <v>23.46758035392785</v>
      </c>
    </row>
    <row r="92" spans="14:28" ht="10.15" customHeight="1" x14ac:dyDescent="0.2">
      <c r="N92" s="53">
        <v>68</v>
      </c>
      <c r="P92" s="52">
        <f t="shared" si="13"/>
        <v>3.399999999999999</v>
      </c>
      <c r="R92" s="97">
        <f t="shared" si="7"/>
        <v>42</v>
      </c>
      <c r="S92" s="41"/>
      <c r="T92" s="108">
        <f t="shared" si="8"/>
        <v>-3.5999999999999961</v>
      </c>
      <c r="U92" s="41"/>
      <c r="V92" s="121">
        <f t="shared" si="9"/>
        <v>-9.0200000000000067</v>
      </c>
      <c r="W92" s="41"/>
      <c r="X92" s="134">
        <f t="shared" si="10"/>
        <v>-4.3622000000000014</v>
      </c>
      <c r="Y92" s="41"/>
      <c r="Z92" s="142">
        <f t="shared" si="11"/>
        <v>-16.75099041457506</v>
      </c>
      <c r="AA92" s="41"/>
      <c r="AB92" s="157">
        <f t="shared" si="12"/>
        <v>23.327717934180452</v>
      </c>
    </row>
    <row r="93" spans="14:28" ht="10.15" customHeight="1" x14ac:dyDescent="0.2">
      <c r="N93" s="53">
        <v>69</v>
      </c>
      <c r="P93" s="51">
        <f t="shared" si="13"/>
        <v>3.5999999999999992</v>
      </c>
      <c r="R93" s="96">
        <f t="shared" si="7"/>
        <v>43</v>
      </c>
      <c r="S93" s="41"/>
      <c r="T93" s="107">
        <f t="shared" si="8"/>
        <v>-4.3999999999999968</v>
      </c>
      <c r="U93" s="41"/>
      <c r="V93" s="120">
        <f t="shared" si="9"/>
        <v>-7.720000000000006</v>
      </c>
      <c r="W93" s="41"/>
      <c r="X93" s="132">
        <f t="shared" si="10"/>
        <v>-4.0608000000000004</v>
      </c>
      <c r="Y93" s="41"/>
      <c r="Z93" s="141">
        <f t="shared" si="11"/>
        <v>-16.517797746815504</v>
      </c>
      <c r="AA93" s="41"/>
      <c r="AB93" s="148">
        <f t="shared" si="12"/>
        <v>23.18978471285709</v>
      </c>
    </row>
    <row r="94" spans="14:28" ht="10.15" customHeight="1" x14ac:dyDescent="0.2">
      <c r="N94" s="53">
        <v>70</v>
      </c>
      <c r="P94" s="52">
        <f t="shared" si="13"/>
        <v>3.7999999999999994</v>
      </c>
      <c r="R94" s="97">
        <f t="shared" si="7"/>
        <v>44</v>
      </c>
      <c r="S94" s="41"/>
      <c r="T94" s="108">
        <f t="shared" si="8"/>
        <v>-5.1999999999999975</v>
      </c>
      <c r="U94" s="41"/>
      <c r="V94" s="121">
        <f t="shared" si="9"/>
        <v>-6.3800000000000026</v>
      </c>
      <c r="W94" s="41"/>
      <c r="X94" s="134">
        <f t="shared" si="10"/>
        <v>-3.6746000000000016</v>
      </c>
      <c r="Y94" s="41"/>
      <c r="Z94" s="142">
        <f t="shared" si="11"/>
        <v>-16.267868033852771</v>
      </c>
      <c r="AA94" s="41"/>
      <c r="AB94" s="157">
        <f t="shared" si="12"/>
        <v>23.053728192299307</v>
      </c>
    </row>
    <row r="95" spans="14:28" ht="10.15" customHeight="1" x14ac:dyDescent="0.2">
      <c r="N95" s="53">
        <v>71</v>
      </c>
      <c r="P95" s="51">
        <f t="shared" si="13"/>
        <v>3.9999999999999996</v>
      </c>
      <c r="R95" s="97">
        <f t="shared" si="7"/>
        <v>45</v>
      </c>
      <c r="S95" s="41"/>
      <c r="T95" s="108">
        <f t="shared" si="8"/>
        <v>-5.9999999999999982</v>
      </c>
      <c r="U95" s="41"/>
      <c r="V95" s="121">
        <f t="shared" si="9"/>
        <v>-5.0000000000000036</v>
      </c>
      <c r="W95" s="41"/>
      <c r="X95" s="134">
        <f t="shared" si="10"/>
        <v>-3.2000000000000011</v>
      </c>
      <c r="Y95" s="41"/>
      <c r="Z95" s="142">
        <f t="shared" si="11"/>
        <v>-16</v>
      </c>
      <c r="AA95" s="41"/>
      <c r="AB95" s="157">
        <f t="shared" si="12"/>
        <v>22.919497988977898</v>
      </c>
    </row>
    <row r="96" spans="14:28" ht="10.15" customHeight="1" x14ac:dyDescent="0.2">
      <c r="N96" s="53">
        <v>72</v>
      </c>
      <c r="P96" s="52">
        <f t="shared" si="13"/>
        <v>4.1999999999999993</v>
      </c>
      <c r="R96" s="96">
        <f t="shared" si="7"/>
        <v>46</v>
      </c>
      <c r="S96" s="41"/>
      <c r="T96" s="107">
        <f t="shared" si="8"/>
        <v>-6.7999999999999972</v>
      </c>
      <c r="U96" s="41"/>
      <c r="V96" s="120">
        <f t="shared" si="9"/>
        <v>-3.5800000000000054</v>
      </c>
      <c r="W96" s="41"/>
      <c r="X96" s="132">
        <f t="shared" si="10"/>
        <v>-2.6334000000000017</v>
      </c>
      <c r="Y96" s="41"/>
      <c r="Z96" s="141">
        <f t="shared" si="11"/>
        <v>-15.712906149854827</v>
      </c>
      <c r="AA96" s="41"/>
      <c r="AB96" s="148">
        <f t="shared" si="12"/>
        <v>22.787045721477696</v>
      </c>
    </row>
    <row r="97" spans="14:28" ht="10.15" customHeight="1" x14ac:dyDescent="0.2">
      <c r="N97" s="53">
        <v>73</v>
      </c>
      <c r="P97" s="51">
        <f t="shared" si="13"/>
        <v>4.3999999999999995</v>
      </c>
      <c r="R97" s="97">
        <f t="shared" si="7"/>
        <v>47</v>
      </c>
      <c r="S97" s="41"/>
      <c r="T97" s="108">
        <f t="shared" si="8"/>
        <v>-7.5999999999999979</v>
      </c>
      <c r="U97" s="41"/>
      <c r="V97" s="121">
        <f t="shared" si="9"/>
        <v>-2.1200000000000045</v>
      </c>
      <c r="W97" s="41"/>
      <c r="X97" s="134">
        <f t="shared" si="10"/>
        <v>-1.9712000000000032</v>
      </c>
      <c r="Y97" s="41"/>
      <c r="Z97" s="142">
        <f t="shared" si="11"/>
        <v>-15.40520658001186</v>
      </c>
      <c r="AA97" s="41"/>
      <c r="AB97" s="157">
        <f t="shared" si="12"/>
        <v>22.656324905804169</v>
      </c>
    </row>
    <row r="98" spans="14:28" ht="10.15" customHeight="1" x14ac:dyDescent="0.2">
      <c r="N98" s="53">
        <v>74</v>
      </c>
      <c r="P98" s="52">
        <f t="shared" si="13"/>
        <v>4.5999999999999996</v>
      </c>
      <c r="R98" s="96">
        <f t="shared" si="7"/>
        <v>48</v>
      </c>
      <c r="S98" s="41"/>
      <c r="T98" s="107">
        <f t="shared" si="8"/>
        <v>-8.3999999999999986</v>
      </c>
      <c r="U98" s="41"/>
      <c r="V98" s="120">
        <f t="shared" si="9"/>
        <v>-0.62000000000000455</v>
      </c>
      <c r="W98" s="41"/>
      <c r="X98" s="132">
        <f t="shared" si="10"/>
        <v>-1.2098000000000031</v>
      </c>
      <c r="Y98" s="41"/>
      <c r="Z98" s="141">
        <f t="shared" si="11"/>
        <v>-15.075422346620336</v>
      </c>
      <c r="AA98" s="41"/>
      <c r="AB98" s="148">
        <f t="shared" si="12"/>
        <v>22.527290857445088</v>
      </c>
    </row>
    <row r="99" spans="14:28" ht="10.15" customHeight="1" x14ac:dyDescent="0.2">
      <c r="N99" s="53">
        <v>75</v>
      </c>
      <c r="P99" s="51">
        <f t="shared" si="13"/>
        <v>4.8</v>
      </c>
      <c r="R99" s="97">
        <f t="shared" si="7"/>
        <v>49</v>
      </c>
      <c r="S99" s="41"/>
      <c r="T99" s="108">
        <f t="shared" si="8"/>
        <v>-9.1999999999999993</v>
      </c>
      <c r="U99" s="41"/>
      <c r="V99" s="121">
        <f t="shared" si="9"/>
        <v>0.91999999999999815</v>
      </c>
      <c r="W99" s="41"/>
      <c r="X99" s="134">
        <f t="shared" si="10"/>
        <v>-0.34559999999999924</v>
      </c>
      <c r="Y99" s="41"/>
      <c r="Z99" s="142">
        <f t="shared" si="11"/>
        <v>-14.721968356908423</v>
      </c>
      <c r="AA99" s="41"/>
      <c r="AB99" s="157">
        <f t="shared" si="12"/>
        <v>22.39990059967079</v>
      </c>
    </row>
    <row r="100" spans="14:28" ht="10.15" customHeight="1" x14ac:dyDescent="0.2">
      <c r="N100" s="53">
        <v>76</v>
      </c>
      <c r="P100" s="52">
        <f t="shared" si="13"/>
        <v>5</v>
      </c>
      <c r="R100" s="96">
        <f t="shared" si="7"/>
        <v>50</v>
      </c>
      <c r="S100" s="41"/>
      <c r="T100" s="107">
        <f t="shared" si="8"/>
        <v>-10</v>
      </c>
      <c r="U100" s="41"/>
      <c r="V100" s="120">
        <f t="shared" si="9"/>
        <v>2.5</v>
      </c>
      <c r="W100" s="41"/>
      <c r="X100" s="132">
        <f t="shared" si="10"/>
        <v>0.625</v>
      </c>
      <c r="Y100" s="41"/>
      <c r="Z100" s="141">
        <f t="shared" si="11"/>
        <v>-14.34314575050762</v>
      </c>
      <c r="AA100" s="41"/>
      <c r="AB100" s="148">
        <f t="shared" si="12"/>
        <v>22.274112777602188</v>
      </c>
    </row>
    <row r="101" spans="14:28" ht="10.15" customHeight="1" x14ac:dyDescent="0.2">
      <c r="N101" s="53">
        <v>77</v>
      </c>
      <c r="P101" s="51">
        <f t="shared" si="13"/>
        <v>5.2</v>
      </c>
      <c r="R101" s="97">
        <f t="shared" si="7"/>
        <v>49</v>
      </c>
      <c r="S101" s="41"/>
      <c r="T101" s="108">
        <f t="shared" si="8"/>
        <v>-10.8</v>
      </c>
      <c r="U101" s="41"/>
      <c r="V101" s="121">
        <f t="shared" si="9"/>
        <v>4.1200000000000045</v>
      </c>
      <c r="W101" s="41"/>
      <c r="X101" s="134">
        <f t="shared" si="10"/>
        <v>1.7056000000000004</v>
      </c>
      <c r="Y101" s="41"/>
      <c r="Z101" s="142">
        <f t="shared" si="11"/>
        <v>-13.937133733958408</v>
      </c>
      <c r="AA101" s="41"/>
      <c r="AB101" s="157">
        <f t="shared" si="12"/>
        <v>22.149887577616617</v>
      </c>
    </row>
    <row r="102" spans="14:28" ht="10.15" customHeight="1" x14ac:dyDescent="0.2">
      <c r="N102" s="53">
        <v>78</v>
      </c>
      <c r="P102" s="52">
        <f t="shared" si="13"/>
        <v>5.4</v>
      </c>
      <c r="R102" s="97">
        <f t="shared" si="7"/>
        <v>48</v>
      </c>
      <c r="S102" s="41"/>
      <c r="T102" s="108">
        <f t="shared" si="8"/>
        <v>-11.600000000000001</v>
      </c>
      <c r="U102" s="41"/>
      <c r="V102" s="121">
        <f t="shared" si="9"/>
        <v>5.7800000000000047</v>
      </c>
      <c r="W102" s="41"/>
      <c r="X102" s="134">
        <f t="shared" si="10"/>
        <v>2.899799999999999</v>
      </c>
      <c r="Y102" s="41"/>
      <c r="Z102" s="142">
        <f t="shared" si="11"/>
        <v>-13.501980829150115</v>
      </c>
      <c r="AA102" s="41"/>
      <c r="AB102" s="157">
        <f t="shared" si="12"/>
        <v>22.027186651698472</v>
      </c>
    </row>
    <row r="103" spans="14:28" ht="10.15" customHeight="1" x14ac:dyDescent="0.2">
      <c r="N103" s="53">
        <v>79</v>
      </c>
      <c r="P103" s="51">
        <f t="shared" si="13"/>
        <v>5.6000000000000005</v>
      </c>
      <c r="R103" s="96">
        <f t="shared" si="7"/>
        <v>47</v>
      </c>
      <c r="S103" s="41"/>
      <c r="T103" s="107">
        <f t="shared" si="8"/>
        <v>-12.400000000000002</v>
      </c>
      <c r="U103" s="41"/>
      <c r="V103" s="120">
        <f t="shared" si="9"/>
        <v>7.480000000000004</v>
      </c>
      <c r="W103" s="41"/>
      <c r="X103" s="132">
        <f t="shared" si="10"/>
        <v>4.2112000000000016</v>
      </c>
      <c r="Y103" s="41"/>
      <c r="Z103" s="141">
        <f t="shared" si="11"/>
        <v>-13.035595493631007</v>
      </c>
      <c r="AA103" s="41"/>
      <c r="AB103" s="148">
        <f t="shared" si="12"/>
        <v>21.905973046375024</v>
      </c>
    </row>
    <row r="104" spans="14:28" ht="10.15" customHeight="1" x14ac:dyDescent="0.2">
      <c r="N104" s="53">
        <v>80</v>
      </c>
      <c r="P104" s="52">
        <f t="shared" si="13"/>
        <v>5.8000000000000007</v>
      </c>
      <c r="R104" s="97">
        <f t="shared" si="7"/>
        <v>46</v>
      </c>
      <c r="S104" s="41"/>
      <c r="T104" s="108">
        <f t="shared" si="8"/>
        <v>-13.200000000000003</v>
      </c>
      <c r="U104" s="41"/>
      <c r="V104" s="121">
        <f t="shared" si="9"/>
        <v>9.220000000000006</v>
      </c>
      <c r="W104" s="41"/>
      <c r="X104" s="134">
        <f t="shared" si="10"/>
        <v>5.6434000000000033</v>
      </c>
      <c r="Y104" s="41"/>
      <c r="Z104" s="142">
        <f t="shared" si="11"/>
        <v>-12.535736067705539</v>
      </c>
      <c r="AA104" s="41"/>
      <c r="AB104" s="157">
        <f t="shared" si="12"/>
        <v>21.786211135907866</v>
      </c>
    </row>
    <row r="105" spans="14:28" ht="10.15" customHeight="1" x14ac:dyDescent="0.2">
      <c r="N105" s="53">
        <v>81</v>
      </c>
      <c r="P105" s="51">
        <f t="shared" si="13"/>
        <v>6.0000000000000009</v>
      </c>
      <c r="R105" s="96">
        <f t="shared" si="7"/>
        <v>45</v>
      </c>
      <c r="S105" s="41"/>
      <c r="T105" s="107">
        <f t="shared" si="8"/>
        <v>-14.000000000000004</v>
      </c>
      <c r="U105" s="41"/>
      <c r="V105" s="120">
        <f t="shared" si="9"/>
        <v>11.000000000000014</v>
      </c>
      <c r="W105" s="41"/>
      <c r="X105" s="132">
        <f t="shared" si="10"/>
        <v>7.2000000000000064</v>
      </c>
      <c r="Y105" s="41"/>
      <c r="Z105" s="141">
        <f t="shared" si="11"/>
        <v>-11.999999999999998</v>
      </c>
      <c r="AA105" s="41"/>
      <c r="AB105" s="148">
        <f t="shared" si="12"/>
        <v>21.66786655943784</v>
      </c>
    </row>
    <row r="106" spans="14:28" ht="10.15" customHeight="1" x14ac:dyDescent="0.2">
      <c r="N106" s="53">
        <v>82</v>
      </c>
      <c r="P106" s="52">
        <f t="shared" si="13"/>
        <v>6.2000000000000011</v>
      </c>
      <c r="R106" s="97">
        <f t="shared" si="7"/>
        <v>43.999999999999993</v>
      </c>
      <c r="S106" s="41"/>
      <c r="T106" s="108">
        <f t="shared" si="8"/>
        <v>-14.800000000000004</v>
      </c>
      <c r="U106" s="41"/>
      <c r="V106" s="121">
        <f t="shared" si="9"/>
        <v>12.820000000000007</v>
      </c>
      <c r="W106" s="41"/>
      <c r="X106" s="134">
        <f t="shared" si="10"/>
        <v>8.8846000000000096</v>
      </c>
      <c r="Y106" s="41"/>
      <c r="Z106" s="142">
        <f t="shared" si="11"/>
        <v>-11.425812299709653</v>
      </c>
      <c r="AA106" s="41"/>
      <c r="AB106" s="157">
        <f t="shared" si="12"/>
        <v>21.550906161805923</v>
      </c>
    </row>
    <row r="107" spans="14:28" ht="10.15" customHeight="1" x14ac:dyDescent="0.2">
      <c r="N107" s="53">
        <v>83</v>
      </c>
      <c r="P107" s="51">
        <f t="shared" si="13"/>
        <v>6.4000000000000012</v>
      </c>
      <c r="R107" s="96">
        <f t="shared" si="7"/>
        <v>42.999999999999993</v>
      </c>
      <c r="S107" s="41"/>
      <c r="T107" s="107">
        <f t="shared" si="8"/>
        <v>-15.600000000000005</v>
      </c>
      <c r="U107" s="41"/>
      <c r="V107" s="120">
        <f t="shared" si="9"/>
        <v>14.680000000000007</v>
      </c>
      <c r="W107" s="41"/>
      <c r="X107" s="132">
        <f t="shared" si="10"/>
        <v>10.700800000000008</v>
      </c>
      <c r="Y107" s="41"/>
      <c r="Z107" s="141">
        <f t="shared" si="11"/>
        <v>-10.810413160023717</v>
      </c>
      <c r="AA107" s="41"/>
      <c r="AB107" s="148">
        <f t="shared" si="12"/>
        <v>21.435297937795163</v>
      </c>
    </row>
    <row r="108" spans="14:28" ht="10.15" customHeight="1" x14ac:dyDescent="0.2">
      <c r="N108" s="53">
        <v>84</v>
      </c>
      <c r="P108" s="52">
        <f t="shared" si="13"/>
        <v>6.6000000000000014</v>
      </c>
      <c r="R108" s="97">
        <f t="shared" si="7"/>
        <v>41.999999999999993</v>
      </c>
      <c r="S108" s="41"/>
      <c r="T108" s="108">
        <f t="shared" si="8"/>
        <v>-16.400000000000006</v>
      </c>
      <c r="U108" s="41"/>
      <c r="V108" s="121">
        <f t="shared" si="9"/>
        <v>16.580000000000013</v>
      </c>
      <c r="W108" s="41"/>
      <c r="X108" s="134">
        <f t="shared" si="10"/>
        <v>12.652200000000015</v>
      </c>
      <c r="Y108" s="41"/>
      <c r="Z108" s="142">
        <f t="shared" si="11"/>
        <v>-10.150844693240668</v>
      </c>
      <c r="AA108" s="41"/>
      <c r="AB108" s="157">
        <f t="shared" si="12"/>
        <v>21.321010979558935</v>
      </c>
    </row>
    <row r="109" spans="14:28" ht="10.15" customHeight="1" x14ac:dyDescent="0.2">
      <c r="N109" s="53">
        <v>85</v>
      </c>
      <c r="P109" s="51">
        <f t="shared" si="13"/>
        <v>6.8000000000000016</v>
      </c>
      <c r="R109" s="97">
        <f t="shared" si="7"/>
        <v>40.999999999999993</v>
      </c>
      <c r="S109" s="41"/>
      <c r="T109" s="108">
        <f t="shared" si="8"/>
        <v>-17.200000000000006</v>
      </c>
      <c r="U109" s="41"/>
      <c r="V109" s="121">
        <f t="shared" si="9"/>
        <v>18.520000000000017</v>
      </c>
      <c r="W109" s="41"/>
      <c r="X109" s="134">
        <f t="shared" si="10"/>
        <v>14.742400000000018</v>
      </c>
      <c r="Y109" s="41"/>
      <c r="Z109" s="142">
        <f t="shared" si="11"/>
        <v>-9.4439367138168429</v>
      </c>
      <c r="AA109" s="41"/>
      <c r="AB109" s="157">
        <f t="shared" si="12"/>
        <v>21.208015427019603</v>
      </c>
    </row>
    <row r="110" spans="14:28" ht="10.15" customHeight="1" x14ac:dyDescent="0.2">
      <c r="N110" s="53">
        <v>86</v>
      </c>
      <c r="P110" s="52">
        <f t="shared" si="13"/>
        <v>7.0000000000000018</v>
      </c>
      <c r="R110" s="96">
        <f t="shared" si="7"/>
        <v>39.999999999999993</v>
      </c>
      <c r="S110" s="41"/>
      <c r="T110" s="107">
        <f t="shared" si="8"/>
        <v>-18.000000000000007</v>
      </c>
      <c r="U110" s="41"/>
      <c r="V110" s="120">
        <f t="shared" si="9"/>
        <v>20.500000000000021</v>
      </c>
      <c r="W110" s="41"/>
      <c r="X110" s="132">
        <f t="shared" si="10"/>
        <v>16.975000000000016</v>
      </c>
      <c r="Y110" s="41"/>
      <c r="Z110" s="141">
        <f t="shared" si="11"/>
        <v>-8.6862915010152317</v>
      </c>
      <c r="AA110" s="41"/>
      <c r="AB110" s="148">
        <f t="shared" si="12"/>
        <v>21.096282421038353</v>
      </c>
    </row>
    <row r="111" spans="14:28" ht="10.15" customHeight="1" x14ac:dyDescent="0.2">
      <c r="N111" s="53">
        <v>87</v>
      </c>
      <c r="P111" s="51">
        <f t="shared" si="13"/>
        <v>7.200000000000002</v>
      </c>
      <c r="R111" s="97">
        <f t="shared" si="7"/>
        <v>38.999999999999993</v>
      </c>
      <c r="S111" s="41"/>
      <c r="T111" s="108">
        <f t="shared" si="8"/>
        <v>-18.800000000000008</v>
      </c>
      <c r="U111" s="41"/>
      <c r="V111" s="121">
        <f t="shared" si="9"/>
        <v>22.520000000000017</v>
      </c>
      <c r="W111" s="41"/>
      <c r="X111" s="134">
        <f t="shared" si="10"/>
        <v>19.353600000000018</v>
      </c>
      <c r="Y111" s="41"/>
      <c r="Z111" s="142">
        <f t="shared" si="11"/>
        <v>-7.8742674679168054</v>
      </c>
      <c r="AA111" s="41"/>
      <c r="AB111" s="157">
        <f t="shared" si="12"/>
        <v>20.985784059172502</v>
      </c>
    </row>
    <row r="112" spans="14:28" ht="10.15" customHeight="1" x14ac:dyDescent="0.2">
      <c r="N112" s="53">
        <v>88</v>
      </c>
      <c r="P112" s="52">
        <f t="shared" si="13"/>
        <v>7.4000000000000021</v>
      </c>
      <c r="R112" s="96">
        <f t="shared" si="7"/>
        <v>37.999999999999986</v>
      </c>
      <c r="S112" s="41"/>
      <c r="T112" s="107">
        <f t="shared" si="8"/>
        <v>-19.600000000000009</v>
      </c>
      <c r="U112" s="41"/>
      <c r="V112" s="120">
        <f t="shared" si="9"/>
        <v>24.580000000000027</v>
      </c>
      <c r="W112" s="41"/>
      <c r="X112" s="132">
        <f t="shared" si="10"/>
        <v>21.88180000000003</v>
      </c>
      <c r="Y112" s="41"/>
      <c r="Z112" s="141">
        <f t="shared" si="11"/>
        <v>-7.0039616583002218</v>
      </c>
      <c r="AA112" s="41"/>
      <c r="AB112" s="148">
        <f t="shared" si="12"/>
        <v>20.876493353850599</v>
      </c>
    </row>
    <row r="113" spans="14:28" ht="10.15" customHeight="1" x14ac:dyDescent="0.2">
      <c r="N113" s="53">
        <v>89</v>
      </c>
      <c r="P113" s="51">
        <f t="shared" si="13"/>
        <v>7.6000000000000023</v>
      </c>
      <c r="R113" s="97">
        <f t="shared" si="7"/>
        <v>36.999999999999986</v>
      </c>
      <c r="S113" s="41"/>
      <c r="T113" s="108">
        <f t="shared" si="8"/>
        <v>-20.400000000000009</v>
      </c>
      <c r="U113" s="41"/>
      <c r="V113" s="121">
        <f t="shared" si="9"/>
        <v>26.680000000000021</v>
      </c>
      <c r="W113" s="41"/>
      <c r="X113" s="134">
        <f t="shared" si="10"/>
        <v>24.563200000000027</v>
      </c>
      <c r="Y113" s="41"/>
      <c r="Z113" s="142">
        <f t="shared" si="11"/>
        <v>-6.0711909872620033</v>
      </c>
      <c r="AA113" s="41"/>
      <c r="AB113" s="157">
        <f t="shared" si="12"/>
        <v>20.768384192808441</v>
      </c>
    </row>
    <row r="114" spans="14:28" ht="10.15" customHeight="1" x14ac:dyDescent="0.2">
      <c r="N114" s="53">
        <v>90</v>
      </c>
      <c r="P114" s="52">
        <f t="shared" si="13"/>
        <v>7.8000000000000025</v>
      </c>
      <c r="R114" s="96">
        <f t="shared" si="7"/>
        <v>35.999999999999986</v>
      </c>
      <c r="S114" s="41"/>
      <c r="T114" s="107">
        <f t="shared" si="8"/>
        <v>-21.20000000000001</v>
      </c>
      <c r="U114" s="41"/>
      <c r="V114" s="120">
        <f t="shared" si="9"/>
        <v>28.820000000000022</v>
      </c>
      <c r="W114" s="41"/>
      <c r="X114" s="132">
        <f t="shared" si="10"/>
        <v>27.401400000000038</v>
      </c>
      <c r="Y114" s="41"/>
      <c r="Z114" s="141">
        <f t="shared" si="11"/>
        <v>-5.071472135411069</v>
      </c>
      <c r="AA114" s="41"/>
      <c r="AB114" s="148">
        <f t="shared" si="12"/>
        <v>20.661431301640963</v>
      </c>
    </row>
    <row r="115" spans="14:28" ht="10.15" customHeight="1" x14ac:dyDescent="0.2">
      <c r="N115" s="53">
        <v>91</v>
      </c>
      <c r="P115" s="51">
        <f t="shared" si="13"/>
        <v>8.0000000000000018</v>
      </c>
      <c r="R115" s="97">
        <f t="shared" si="7"/>
        <v>34.999999999999993</v>
      </c>
      <c r="S115" s="41"/>
      <c r="T115" s="108">
        <f t="shared" si="8"/>
        <v>-22.000000000000007</v>
      </c>
      <c r="U115" s="41"/>
      <c r="V115" s="121">
        <f t="shared" si="9"/>
        <v>31.000000000000021</v>
      </c>
      <c r="W115" s="41"/>
      <c r="X115" s="134">
        <f t="shared" si="10"/>
        <v>30.400000000000027</v>
      </c>
      <c r="Y115" s="41"/>
      <c r="Z115" s="142">
        <f t="shared" si="11"/>
        <v>-3.9999999999999929</v>
      </c>
      <c r="AA115" s="41"/>
      <c r="AB115" s="157">
        <f t="shared" si="12"/>
        <v>20.555610208335597</v>
      </c>
    </row>
    <row r="116" spans="14:28" ht="10.15" customHeight="1" x14ac:dyDescent="0.2">
      <c r="N116" s="53">
        <v>92</v>
      </c>
      <c r="P116" s="52">
        <f t="shared" si="13"/>
        <v>8.2000000000000011</v>
      </c>
      <c r="R116" s="97">
        <f t="shared" si="7"/>
        <v>33.999999999999993</v>
      </c>
      <c r="S116" s="41"/>
      <c r="T116" s="108">
        <f t="shared" si="8"/>
        <v>-22.800000000000004</v>
      </c>
      <c r="U116" s="41"/>
      <c r="V116" s="121">
        <f t="shared" si="9"/>
        <v>33.220000000000013</v>
      </c>
      <c r="W116" s="41"/>
      <c r="X116" s="134">
        <f t="shared" si="10"/>
        <v>33.562600000000025</v>
      </c>
      <c r="Y116" s="41"/>
      <c r="Z116" s="142">
        <f t="shared" si="11"/>
        <v>-2.8516245994193028</v>
      </c>
      <c r="AA116" s="41"/>
      <c r="AB116" s="157">
        <f t="shared" si="12"/>
        <v>20.450897209662639</v>
      </c>
    </row>
    <row r="117" spans="14:28" ht="10.15" customHeight="1" x14ac:dyDescent="0.2">
      <c r="N117" s="53">
        <v>93</v>
      </c>
      <c r="P117" s="51">
        <f t="shared" si="13"/>
        <v>8.4</v>
      </c>
      <c r="R117" s="96">
        <f t="shared" si="7"/>
        <v>33</v>
      </c>
      <c r="S117" s="41"/>
      <c r="T117" s="107">
        <f t="shared" si="8"/>
        <v>-23.6</v>
      </c>
      <c r="U117" s="41"/>
      <c r="V117" s="120">
        <f t="shared" si="9"/>
        <v>35.480000000000004</v>
      </c>
      <c r="W117" s="41"/>
      <c r="X117" s="132">
        <f t="shared" si="10"/>
        <v>36.892800000000001</v>
      </c>
      <c r="Y117" s="41"/>
      <c r="Z117" s="141">
        <f t="shared" si="11"/>
        <v>-1.620826320047442</v>
      </c>
      <c r="AA117" s="41"/>
      <c r="AB117" s="148">
        <f t="shared" si="12"/>
        <v>20.347269339307175</v>
      </c>
    </row>
    <row r="118" spans="14:28" ht="10.15" customHeight="1" x14ac:dyDescent="0.2">
      <c r="N118" s="53">
        <v>94</v>
      </c>
      <c r="P118" s="52">
        <f t="shared" si="13"/>
        <v>8.6</v>
      </c>
      <c r="R118" s="97">
        <f t="shared" si="7"/>
        <v>32</v>
      </c>
      <c r="S118" s="41"/>
      <c r="T118" s="108">
        <f t="shared" si="8"/>
        <v>-24.4</v>
      </c>
      <c r="U118" s="41"/>
      <c r="V118" s="121">
        <f t="shared" si="9"/>
        <v>37.779999999999994</v>
      </c>
      <c r="W118" s="41"/>
      <c r="X118" s="134">
        <f t="shared" si="10"/>
        <v>40.394199999999998</v>
      </c>
      <c r="Y118" s="41"/>
      <c r="Z118" s="142">
        <f t="shared" si="11"/>
        <v>-0.30168938648133903</v>
      </c>
      <c r="AA118" s="41"/>
      <c r="AB118" s="157">
        <f t="shared" si="12"/>
        <v>20.244704337635284</v>
      </c>
    </row>
    <row r="119" spans="14:28" ht="10.15" customHeight="1" x14ac:dyDescent="0.2">
      <c r="N119" s="53">
        <v>95</v>
      </c>
      <c r="P119" s="51">
        <f t="shared" si="13"/>
        <v>8.7999999999999989</v>
      </c>
      <c r="R119" s="96">
        <f t="shared" si="7"/>
        <v>31.000000000000007</v>
      </c>
      <c r="S119" s="41"/>
      <c r="T119" s="107">
        <f t="shared" si="8"/>
        <v>-25.199999999999996</v>
      </c>
      <c r="U119" s="41"/>
      <c r="V119" s="120">
        <f t="shared" si="9"/>
        <v>40.11999999999999</v>
      </c>
      <c r="W119" s="41"/>
      <c r="X119" s="132">
        <f t="shared" si="10"/>
        <v>44.070399999999971</v>
      </c>
      <c r="Y119" s="41"/>
      <c r="Z119" s="141">
        <f t="shared" si="11"/>
        <v>1.1121265723662965</v>
      </c>
      <c r="AA119" s="41"/>
      <c r="AB119" s="148">
        <f t="shared" si="12"/>
        <v>20.143180622995107</v>
      </c>
    </row>
    <row r="120" spans="14:28" ht="10.15" customHeight="1" x14ac:dyDescent="0.2">
      <c r="N120" s="53">
        <v>96</v>
      </c>
      <c r="P120" s="52">
        <f t="shared" si="13"/>
        <v>8.9999999999999982</v>
      </c>
      <c r="R120" s="97">
        <f t="shared" si="7"/>
        <v>30.000000000000007</v>
      </c>
      <c r="S120" s="41"/>
      <c r="T120" s="108">
        <f t="shared" si="8"/>
        <v>-25.999999999999993</v>
      </c>
      <c r="U120" s="41"/>
      <c r="V120" s="121">
        <f t="shared" si="9"/>
        <v>42.499999999999972</v>
      </c>
      <c r="W120" s="41"/>
      <c r="X120" s="134">
        <f t="shared" si="10"/>
        <v>47.924999999999962</v>
      </c>
      <c r="Y120" s="41"/>
      <c r="Z120" s="142">
        <f t="shared" si="11"/>
        <v>2.627416997969501</v>
      </c>
      <c r="AA120" s="41"/>
      <c r="AB120" s="157">
        <f t="shared" si="12"/>
        <v>20.042677264460092</v>
      </c>
    </row>
    <row r="121" spans="14:28" ht="10.15" customHeight="1" x14ac:dyDescent="0.2">
      <c r="N121" s="53">
        <v>97</v>
      </c>
      <c r="P121" s="51">
        <f t="shared" si="13"/>
        <v>9.1999999999999975</v>
      </c>
      <c r="R121" s="96">
        <f t="shared" si="7"/>
        <v>29.000000000000014</v>
      </c>
      <c r="S121" s="41"/>
      <c r="T121" s="107">
        <f t="shared" si="8"/>
        <v>-26.79999999999999</v>
      </c>
      <c r="U121" s="41"/>
      <c r="V121" s="120">
        <f t="shared" si="9"/>
        <v>44.919999999999973</v>
      </c>
      <c r="W121" s="41"/>
      <c r="X121" s="132">
        <f t="shared" si="10"/>
        <v>51.961599999999947</v>
      </c>
      <c r="Y121" s="41"/>
      <c r="Z121" s="141">
        <f t="shared" si="11"/>
        <v>4.2514650641663465</v>
      </c>
      <c r="AA121" s="41"/>
      <c r="AB121" s="148">
        <f t="shared" si="12"/>
        <v>19.943173955928412</v>
      </c>
    </row>
    <row r="122" spans="14:28" ht="10.15" customHeight="1" x14ac:dyDescent="0.2">
      <c r="N122" s="53">
        <v>98</v>
      </c>
      <c r="P122" s="52">
        <f t="shared" si="13"/>
        <v>9.3999999999999968</v>
      </c>
      <c r="R122" s="97">
        <f t="shared" si="7"/>
        <v>28.000000000000014</v>
      </c>
      <c r="S122" s="41"/>
      <c r="T122" s="108">
        <f t="shared" si="8"/>
        <v>-27.599999999999987</v>
      </c>
      <c r="U122" s="41"/>
      <c r="V122" s="121">
        <f t="shared" si="9"/>
        <v>47.379999999999967</v>
      </c>
      <c r="W122" s="41"/>
      <c r="X122" s="134">
        <f t="shared" si="10"/>
        <v>56.183799999999934</v>
      </c>
      <c r="Y122" s="41"/>
      <c r="Z122" s="142">
        <f t="shared" si="11"/>
        <v>5.9920766833994996</v>
      </c>
      <c r="AA122" s="41"/>
      <c r="AB122" s="157">
        <f t="shared" si="12"/>
        <v>19.844650991498295</v>
      </c>
    </row>
    <row r="123" spans="14:28" ht="10.15" customHeight="1" x14ac:dyDescent="0.2">
      <c r="N123" s="53">
        <v>99</v>
      </c>
      <c r="P123" s="51">
        <f t="shared" si="13"/>
        <v>9.5999999999999961</v>
      </c>
      <c r="R123" s="97">
        <f t="shared" si="7"/>
        <v>27.000000000000021</v>
      </c>
      <c r="S123" s="41"/>
      <c r="T123" s="108">
        <f t="shared" si="8"/>
        <v>-28.399999999999984</v>
      </c>
      <c r="U123" s="41"/>
      <c r="V123" s="121">
        <f t="shared" si="9"/>
        <v>49.879999999999953</v>
      </c>
      <c r="W123" s="41"/>
      <c r="X123" s="134">
        <f t="shared" si="10"/>
        <v>60.595199999999913</v>
      </c>
      <c r="Y123" s="41"/>
      <c r="Z123" s="142">
        <f t="shared" si="11"/>
        <v>7.8576180254759365</v>
      </c>
      <c r="AA123" s="41"/>
      <c r="AB123" s="157">
        <f t="shared" si="12"/>
        <v>19.747089242044652</v>
      </c>
    </row>
    <row r="124" spans="14:28" ht="10.15" customHeight="1" x14ac:dyDescent="0.2">
      <c r="N124" s="53">
        <v>100</v>
      </c>
      <c r="P124" s="52">
        <f t="shared" si="13"/>
        <v>9.7999999999999954</v>
      </c>
      <c r="R124" s="96">
        <f t="shared" si="7"/>
        <v>26.000000000000021</v>
      </c>
      <c r="S124" s="41"/>
      <c r="T124" s="107">
        <f t="shared" si="8"/>
        <v>-29.199999999999982</v>
      </c>
      <c r="U124" s="41"/>
      <c r="V124" s="120">
        <f t="shared" si="9"/>
        <v>52.419999999999931</v>
      </c>
      <c r="W124" s="41"/>
      <c r="X124" s="132">
        <f t="shared" si="10"/>
        <v>65.199399999999883</v>
      </c>
      <c r="Y124" s="41"/>
      <c r="Z124" s="141">
        <f t="shared" si="11"/>
        <v>9.8570557291777838</v>
      </c>
      <c r="AA124" s="41"/>
      <c r="AB124" s="148">
        <f t="shared" si="12"/>
        <v>19.650470132927282</v>
      </c>
    </row>
    <row r="125" spans="14:28" ht="10.15" customHeight="1" x14ac:dyDescent="0.2">
      <c r="N125" s="53">
        <v>101</v>
      </c>
      <c r="P125" s="51">
        <f t="shared" si="13"/>
        <v>9.9999999999999947</v>
      </c>
      <c r="R125" s="97">
        <f t="shared" si="7"/>
        <v>25.000000000000028</v>
      </c>
      <c r="S125" s="41"/>
      <c r="T125" s="108">
        <f t="shared" si="8"/>
        <v>-29.999999999999979</v>
      </c>
      <c r="U125" s="41"/>
      <c r="V125" s="121">
        <f t="shared" si="9"/>
        <v>54.999999999999929</v>
      </c>
      <c r="W125" s="41"/>
      <c r="X125" s="134">
        <f t="shared" si="10"/>
        <v>69.999999999999858</v>
      </c>
      <c r="Y125" s="41"/>
      <c r="Z125" s="142">
        <f t="shared" si="11"/>
        <v>11.999999999999943</v>
      </c>
      <c r="AA125" s="41"/>
      <c r="AB125" s="157">
        <f t="shared" si="12"/>
        <v>19.554775622765774</v>
      </c>
    </row>
  </sheetData>
  <sheetProtection algorithmName="SHA-512" hashValue="9NOS8jY5Ug7YrOY49rx7A6/cXCpIjF5Enxg4kw2PLmKKvG06duBf92zLgkT/MBeWCI1tXrFRs+R4hrI9dhXplw==" saltValue="nRjJWJch2cTa6A5Bi+wDuA==" spinCount="100000" sheet="1" objects="1" scenarios="1" selectLockedCells="1"/>
  <mergeCells count="22">
    <mergeCell ref="M13:P13"/>
    <mergeCell ref="M11:P11"/>
    <mergeCell ref="M15:P15"/>
    <mergeCell ref="D15:E15"/>
    <mergeCell ref="M17:P17"/>
    <mergeCell ref="D17:E17"/>
    <mergeCell ref="K20:L20"/>
    <mergeCell ref="K21:L21"/>
    <mergeCell ref="B2:AB2"/>
    <mergeCell ref="E4:F5"/>
    <mergeCell ref="G4:L4"/>
    <mergeCell ref="E20:F21"/>
    <mergeCell ref="G20:H20"/>
    <mergeCell ref="G21:H21"/>
    <mergeCell ref="I20:J20"/>
    <mergeCell ref="I21:J21"/>
    <mergeCell ref="M7:P7"/>
    <mergeCell ref="M9:P9"/>
    <mergeCell ref="D7:E7"/>
    <mergeCell ref="D9:E9"/>
    <mergeCell ref="D11:E11"/>
    <mergeCell ref="D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BEFED-0823-45AF-BC2C-CD7BDF514FE7}">
  <dimension ref="B2:AB123"/>
  <sheetViews>
    <sheetView topLeftCell="A11" zoomScale="70" zoomScaleNormal="70" workbookViewId="0">
      <selection activeCell="K22" sqref="K22"/>
    </sheetView>
  </sheetViews>
  <sheetFormatPr baseColWidth="10" defaultRowHeight="15" x14ac:dyDescent="0.25"/>
  <cols>
    <col min="1" max="1" width="1.85546875" customWidth="1"/>
    <col min="2" max="2" width="0.5703125" customWidth="1"/>
    <col min="3" max="3" width="0.42578125" customWidth="1"/>
    <col min="4" max="4" width="0.5703125" customWidth="1"/>
    <col min="5" max="6" width="30.85546875" customWidth="1"/>
    <col min="15" max="15" width="1.42578125" customWidth="1"/>
    <col min="17" max="17" width="1.5703125" customWidth="1"/>
    <col min="19" max="19" width="1.5703125" customWidth="1"/>
    <col min="21" max="21" width="1.42578125" customWidth="1"/>
    <col min="23" max="23" width="1.5703125" customWidth="1"/>
    <col min="25" max="25" width="1" customWidth="1"/>
    <col min="27" max="27" width="1" customWidth="1"/>
  </cols>
  <sheetData>
    <row r="2" spans="2:28" ht="23.25" customHeight="1" x14ac:dyDescent="0.25">
      <c r="B2" s="235" t="s">
        <v>66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</row>
    <row r="4" spans="2:28" x14ac:dyDescent="0.25">
      <c r="E4" s="230" t="s">
        <v>65</v>
      </c>
      <c r="F4" s="230"/>
      <c r="G4" s="233" t="s">
        <v>23</v>
      </c>
      <c r="H4" s="232"/>
      <c r="I4" s="232"/>
      <c r="J4" s="232"/>
      <c r="K4" s="232"/>
      <c r="L4" s="232"/>
    </row>
    <row r="5" spans="2:28" x14ac:dyDescent="0.25">
      <c r="E5" s="229"/>
      <c r="F5" s="229"/>
      <c r="G5" s="231" t="s">
        <v>16</v>
      </c>
      <c r="H5" s="231" t="s">
        <v>17</v>
      </c>
      <c r="I5" s="231" t="s">
        <v>18</v>
      </c>
      <c r="J5" s="231" t="s">
        <v>19</v>
      </c>
      <c r="K5" s="231" t="s">
        <v>20</v>
      </c>
      <c r="L5" s="231" t="s">
        <v>35</v>
      </c>
    </row>
    <row r="6" spans="2:28" ht="3" customHeight="1" x14ac:dyDescent="0.25"/>
    <row r="7" spans="2:28" x14ac:dyDescent="0.25">
      <c r="E7" s="261" t="s">
        <v>64</v>
      </c>
      <c r="F7" s="261"/>
      <c r="G7" s="236">
        <v>-1</v>
      </c>
      <c r="H7" s="236">
        <v>5</v>
      </c>
      <c r="I7" s="236">
        <v>-25</v>
      </c>
      <c r="J7" s="236">
        <v>50</v>
      </c>
      <c r="K7" s="237"/>
      <c r="L7" s="238"/>
    </row>
    <row r="8" spans="2:28" ht="3" customHeight="1" x14ac:dyDescent="0.25">
      <c r="E8" s="239"/>
      <c r="F8" s="239"/>
      <c r="G8" s="236"/>
      <c r="H8" s="236"/>
      <c r="I8" s="236"/>
      <c r="J8" s="236"/>
      <c r="K8" s="236"/>
      <c r="L8" s="239"/>
    </row>
    <row r="9" spans="2:28" x14ac:dyDescent="0.25">
      <c r="E9" s="262" t="s">
        <v>63</v>
      </c>
      <c r="F9" s="262"/>
      <c r="G9" s="236">
        <v>-4</v>
      </c>
      <c r="H9" s="236">
        <v>10</v>
      </c>
      <c r="I9" s="237"/>
      <c r="J9" s="240"/>
      <c r="K9" s="241"/>
      <c r="L9" s="238"/>
    </row>
    <row r="10" spans="2:28" ht="3" customHeight="1" x14ac:dyDescent="0.25">
      <c r="E10" s="239"/>
      <c r="F10" s="239"/>
      <c r="G10" s="236"/>
      <c r="H10" s="236"/>
      <c r="I10" s="236"/>
      <c r="J10" s="236"/>
      <c r="K10" s="236"/>
      <c r="L10" s="242"/>
    </row>
    <row r="11" spans="2:28" x14ac:dyDescent="0.25">
      <c r="E11" s="263" t="s">
        <v>67</v>
      </c>
      <c r="F11" s="263"/>
      <c r="G11" s="236">
        <v>0.5</v>
      </c>
      <c r="H11" s="236">
        <v>3</v>
      </c>
      <c r="I11" s="236">
        <v>-25</v>
      </c>
      <c r="J11" s="240"/>
      <c r="K11" s="241"/>
      <c r="L11" s="238"/>
    </row>
    <row r="12" spans="2:28" ht="3" customHeight="1" x14ac:dyDescent="0.25">
      <c r="E12" s="239"/>
      <c r="F12" s="239"/>
      <c r="G12" s="236"/>
      <c r="H12" s="236"/>
      <c r="I12" s="236"/>
      <c r="J12" s="236"/>
      <c r="K12" s="236"/>
      <c r="L12" s="243"/>
    </row>
    <row r="13" spans="2:28" x14ac:dyDescent="0.25">
      <c r="E13" s="264" t="s">
        <v>62</v>
      </c>
      <c r="F13" s="264" t="s">
        <v>61</v>
      </c>
      <c r="G13" s="265">
        <v>7.4999999999999997E-2</v>
      </c>
      <c r="H13" s="265">
        <v>0.25</v>
      </c>
      <c r="I13" s="265">
        <v>-3</v>
      </c>
      <c r="J13" s="265">
        <v>0</v>
      </c>
      <c r="K13" s="237"/>
      <c r="L13" s="238"/>
    </row>
    <row r="14" spans="2:28" ht="3" customHeight="1" x14ac:dyDescent="0.25">
      <c r="E14" s="239"/>
      <c r="F14" s="239"/>
      <c r="G14" s="236"/>
      <c r="H14" s="236"/>
      <c r="I14" s="236"/>
      <c r="J14" s="236"/>
      <c r="K14" s="236"/>
      <c r="L14" s="242"/>
    </row>
    <row r="15" spans="2:28" x14ac:dyDescent="0.25">
      <c r="E15" s="266" t="s">
        <v>60</v>
      </c>
      <c r="F15" s="266" t="s">
        <v>59</v>
      </c>
      <c r="G15" s="236">
        <v>1</v>
      </c>
      <c r="H15" s="236">
        <v>2</v>
      </c>
      <c r="I15" s="236">
        <v>0.5</v>
      </c>
      <c r="J15" s="236">
        <v>0</v>
      </c>
      <c r="K15" s="236">
        <v>-20</v>
      </c>
      <c r="L15" s="238"/>
    </row>
    <row r="16" spans="2:28" ht="3" customHeight="1" thickBot="1" x14ac:dyDescent="0.3">
      <c r="E16" s="267"/>
      <c r="F16" s="267"/>
      <c r="G16" s="268"/>
      <c r="H16" s="268"/>
      <c r="I16" s="268"/>
      <c r="J16" s="268"/>
      <c r="K16" s="268"/>
      <c r="L16" s="269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</row>
    <row r="17" spans="5:26" ht="15.75" thickBot="1" x14ac:dyDescent="0.3">
      <c r="E17" s="271" t="s">
        <v>58</v>
      </c>
      <c r="F17" s="271" t="s">
        <v>68</v>
      </c>
      <c r="G17" s="272">
        <v>-10</v>
      </c>
      <c r="H17" s="272">
        <v>1</v>
      </c>
      <c r="I17" s="272">
        <v>11</v>
      </c>
      <c r="J17" s="272">
        <v>50</v>
      </c>
      <c r="K17" s="273"/>
      <c r="L17" s="274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6"/>
    </row>
    <row r="18" spans="5:26" ht="15.75" thickBot="1" x14ac:dyDescent="0.3">
      <c r="M18" s="244"/>
      <c r="N18" s="244"/>
      <c r="Y18" s="277"/>
      <c r="Z18" s="280"/>
    </row>
    <row r="19" spans="5:26" x14ac:dyDescent="0.25">
      <c r="E19" s="253" t="s">
        <v>57</v>
      </c>
      <c r="F19" s="254"/>
      <c r="G19" s="255" t="s">
        <v>24</v>
      </c>
      <c r="H19" s="256"/>
      <c r="I19" s="255" t="s">
        <v>56</v>
      </c>
      <c r="J19" s="256"/>
      <c r="K19" s="255" t="s">
        <v>36</v>
      </c>
      <c r="L19" s="257"/>
      <c r="N19" s="248"/>
      <c r="Y19" s="278"/>
      <c r="Z19" s="280"/>
    </row>
    <row r="20" spans="5:26" ht="15.75" thickBot="1" x14ac:dyDescent="0.3">
      <c r="E20" s="258"/>
      <c r="F20" s="259"/>
      <c r="G20" s="245">
        <v>-10</v>
      </c>
      <c r="H20" s="245"/>
      <c r="I20" s="245">
        <v>0.2</v>
      </c>
      <c r="J20" s="245"/>
      <c r="K20" s="245">
        <v>10</v>
      </c>
      <c r="L20" s="260"/>
      <c r="M20" s="244"/>
      <c r="N20" s="249"/>
      <c r="Y20" s="278"/>
      <c r="Z20" s="280"/>
    </row>
    <row r="21" spans="5:26" x14ac:dyDescent="0.25">
      <c r="M21" s="246"/>
      <c r="N21" s="250" t="s">
        <v>21</v>
      </c>
      <c r="O21" s="228"/>
      <c r="P21" s="228" t="s">
        <v>15</v>
      </c>
      <c r="Q21" s="228"/>
      <c r="R21" s="228" t="s">
        <v>10</v>
      </c>
      <c r="S21" s="228"/>
      <c r="T21" s="228" t="s">
        <v>55</v>
      </c>
      <c r="U21" s="228"/>
      <c r="V21" s="228" t="s">
        <v>54</v>
      </c>
      <c r="W21" s="228"/>
      <c r="X21" s="228" t="s">
        <v>50</v>
      </c>
      <c r="Y21" s="279"/>
      <c r="Z21" s="281" t="s">
        <v>51</v>
      </c>
    </row>
    <row r="22" spans="5:26" x14ac:dyDescent="0.25">
      <c r="M22" s="247">
        <v>1</v>
      </c>
      <c r="N22" s="250">
        <f>G20</f>
        <v>-10</v>
      </c>
      <c r="O22" s="228"/>
      <c r="P22" s="228">
        <f>$G$7*ABS($H$7*N22+$I$7)+$J$7</f>
        <v>-25</v>
      </c>
      <c r="Q22" s="228"/>
      <c r="R22" s="228">
        <f>$G$9 * N22 +$H$9</f>
        <v>50</v>
      </c>
      <c r="S22" s="228"/>
      <c r="T22" s="228">
        <f>$G$11*(N22^2) +$H$11*N22 +$I$11</f>
        <v>-5</v>
      </c>
      <c r="U22" s="228"/>
      <c r="V22" s="228">
        <f>$G$13*(N22^3)+$H$13*(N22^2) +$I$13 *N22+$J$13</f>
        <v>-20</v>
      </c>
      <c r="W22" s="228"/>
      <c r="X22" s="228">
        <f>$G$15*($H$15^($I$15*N22+$J$15)+$K$15)</f>
        <v>-19.96875</v>
      </c>
      <c r="Y22" s="279"/>
      <c r="Z22" s="281">
        <f>$G$17*LN($H$17*N22+$I$17)+$J$17</f>
        <v>50</v>
      </c>
    </row>
    <row r="23" spans="5:26" x14ac:dyDescent="0.25">
      <c r="M23" s="247">
        <f>M22+1</f>
        <v>2</v>
      </c>
      <c r="N23" s="250">
        <f>N22+$I$20</f>
        <v>-9.8000000000000007</v>
      </c>
      <c r="O23" s="228"/>
      <c r="P23" s="228">
        <f>$G$7*ABS($H$7*N23+$I$7)+$J$7</f>
        <v>-24</v>
      </c>
      <c r="Q23" s="228"/>
      <c r="R23" s="228">
        <f>$G$9 * N23 +$H$9</f>
        <v>49.2</v>
      </c>
      <c r="S23" s="228"/>
      <c r="T23" s="228">
        <f t="shared" ref="T23:T86" si="0">$G$11*(N23^2) +$H$11*N23 +$I$11</f>
        <v>-6.3799999999999919</v>
      </c>
      <c r="U23" s="228"/>
      <c r="V23" s="228">
        <f t="shared" ref="V23:V86" si="1">$G$13*(N23^3)+$H$13*(N23^2) +$I$13 *N23+$J$13</f>
        <v>-17.179400000000005</v>
      </c>
      <c r="W23" s="228"/>
      <c r="X23" s="228">
        <f t="shared" ref="X23:X86" si="2">$G$15*($H$15^($I$15*N23+$J$15)+$K$15)</f>
        <v>-19.966507079295742</v>
      </c>
      <c r="Y23" s="279"/>
      <c r="Z23" s="281">
        <f t="shared" ref="Z23:Z86" si="3">$G$17*LN($H$17*N23+$I$17)+$J$17</f>
        <v>48.176784432060458</v>
      </c>
    </row>
    <row r="24" spans="5:26" x14ac:dyDescent="0.25">
      <c r="M24" s="247">
        <f>M23+1</f>
        <v>3</v>
      </c>
      <c r="N24" s="250">
        <f>N23+$I$20</f>
        <v>-9.6000000000000014</v>
      </c>
      <c r="O24" s="228"/>
      <c r="P24" s="228">
        <f>$G$7*ABS($H$7*N24+$I$7)+$J$7</f>
        <v>-23</v>
      </c>
      <c r="Q24" s="228"/>
      <c r="R24" s="228">
        <f>$G$9 * N24 +$H$9</f>
        <v>48.400000000000006</v>
      </c>
      <c r="S24" s="228"/>
      <c r="T24" s="228">
        <f t="shared" si="0"/>
        <v>-7.7199999999999918</v>
      </c>
      <c r="U24" s="228"/>
      <c r="V24" s="228">
        <f t="shared" si="1"/>
        <v>-14.515200000000014</v>
      </c>
      <c r="W24" s="228"/>
      <c r="X24" s="228">
        <f t="shared" si="2"/>
        <v>-19.964103176406343</v>
      </c>
      <c r="Y24" s="279"/>
      <c r="Z24" s="281">
        <f t="shared" si="3"/>
        <v>46.635277633787879</v>
      </c>
    </row>
    <row r="25" spans="5:26" x14ac:dyDescent="0.25">
      <c r="M25" s="247">
        <f>M24+1</f>
        <v>4</v>
      </c>
      <c r="N25" s="250">
        <f>N24+$I$20</f>
        <v>-9.4000000000000021</v>
      </c>
      <c r="O25" s="228"/>
      <c r="P25" s="228">
        <f>$G$7*ABS($H$7*N25+$I$7)+$J$7</f>
        <v>-22.000000000000014</v>
      </c>
      <c r="Q25" s="228"/>
      <c r="R25" s="228">
        <f>$G$9 * N25 +$H$9</f>
        <v>47.600000000000009</v>
      </c>
      <c r="S25" s="228"/>
      <c r="T25" s="228">
        <f t="shared" si="0"/>
        <v>-9.0199999999999854</v>
      </c>
      <c r="U25" s="228"/>
      <c r="V25" s="228">
        <f t="shared" si="1"/>
        <v>-12.00380000000003</v>
      </c>
      <c r="W25" s="228"/>
      <c r="X25" s="228">
        <f t="shared" si="2"/>
        <v>-19.96152673708297</v>
      </c>
      <c r="Y25" s="279"/>
      <c r="Z25" s="281">
        <f t="shared" si="3"/>
        <v>45.299963707542659</v>
      </c>
    </row>
    <row r="26" spans="5:26" x14ac:dyDescent="0.25">
      <c r="M26" s="247">
        <f>M25+1</f>
        <v>5</v>
      </c>
      <c r="N26" s="250">
        <f>N25+$I$20</f>
        <v>-9.2000000000000028</v>
      </c>
      <c r="O26" s="228"/>
      <c r="P26" s="228">
        <f>$G$7*ABS($H$7*N26+$I$7)+$J$7</f>
        <v>-21.000000000000014</v>
      </c>
      <c r="Q26" s="228"/>
      <c r="R26" s="228">
        <f>$G$9 * N26 +$H$9</f>
        <v>46.800000000000011</v>
      </c>
      <c r="S26" s="228"/>
      <c r="T26" s="228">
        <f t="shared" si="0"/>
        <v>-10.27999999999998</v>
      </c>
      <c r="U26" s="228"/>
      <c r="V26" s="228">
        <f t="shared" si="1"/>
        <v>-9.6416000000000395</v>
      </c>
      <c r="W26" s="228"/>
      <c r="X26" s="228">
        <f t="shared" si="2"/>
        <v>-19.958765377788346</v>
      </c>
      <c r="Y26" s="279"/>
      <c r="Z26" s="281">
        <f t="shared" si="3"/>
        <v>44.122133350978828</v>
      </c>
    </row>
    <row r="27" spans="5:26" x14ac:dyDescent="0.25">
      <c r="M27" s="247">
        <f>M26+1</f>
        <v>6</v>
      </c>
      <c r="N27" s="250">
        <f>N26+$I$20</f>
        <v>-9.0000000000000036</v>
      </c>
      <c r="O27" s="228"/>
      <c r="P27" s="228">
        <f>$G$7*ABS($H$7*N27+$I$7)+$J$7</f>
        <v>-20.000000000000014</v>
      </c>
      <c r="Q27" s="228"/>
      <c r="R27" s="228">
        <f>$G$9 * N27 +$H$9</f>
        <v>46.000000000000014</v>
      </c>
      <c r="S27" s="228"/>
      <c r="T27" s="228">
        <f t="shared" si="0"/>
        <v>-11.499999999999982</v>
      </c>
      <c r="U27" s="228"/>
      <c r="V27" s="228">
        <f t="shared" si="1"/>
        <v>-7.4250000000000362</v>
      </c>
      <c r="W27" s="228"/>
      <c r="X27" s="228">
        <f t="shared" si="2"/>
        <v>-19.95580582617584</v>
      </c>
      <c r="Y27" s="279"/>
      <c r="Z27" s="281">
        <f t="shared" si="3"/>
        <v>43.068528194400564</v>
      </c>
    </row>
    <row r="28" spans="5:26" x14ac:dyDescent="0.25">
      <c r="M28" s="247">
        <f>M27+1</f>
        <v>7</v>
      </c>
      <c r="N28" s="250">
        <f>N27+$I$20</f>
        <v>-8.8000000000000043</v>
      </c>
      <c r="O28" s="228"/>
      <c r="P28" s="228">
        <f>$G$7*ABS($H$7*N28+$I$7)+$J$7</f>
        <v>-19.000000000000028</v>
      </c>
      <c r="Q28" s="228"/>
      <c r="R28" s="228">
        <f>$G$9 * N28 +$H$9</f>
        <v>45.200000000000017</v>
      </c>
      <c r="S28" s="228"/>
      <c r="T28" s="228">
        <f t="shared" si="0"/>
        <v>-12.679999999999978</v>
      </c>
      <c r="U28" s="228"/>
      <c r="V28" s="228">
        <f t="shared" si="1"/>
        <v>-5.3504000000000325</v>
      </c>
      <c r="W28" s="228"/>
      <c r="X28" s="228">
        <f t="shared" si="2"/>
        <v>-19.952633857296551</v>
      </c>
      <c r="Y28" s="279"/>
      <c r="Z28" s="281">
        <f t="shared" si="3"/>
        <v>42.115426396357314</v>
      </c>
    </row>
    <row r="29" spans="5:26" x14ac:dyDescent="0.25">
      <c r="M29" s="247">
        <f>M28+1</f>
        <v>8</v>
      </c>
      <c r="N29" s="250">
        <f>N28+$I$20</f>
        <v>-8.600000000000005</v>
      </c>
      <c r="O29" s="228"/>
      <c r="P29" s="228">
        <f>$G$7*ABS($H$7*N29+$I$7)+$J$7</f>
        <v>-18.000000000000028</v>
      </c>
      <c r="Q29" s="228"/>
      <c r="R29" s="228">
        <f>$G$9 * N29 +$H$9</f>
        <v>44.40000000000002</v>
      </c>
      <c r="S29" s="228"/>
      <c r="T29" s="228">
        <f t="shared" si="0"/>
        <v>-13.819999999999975</v>
      </c>
      <c r="U29" s="228"/>
      <c r="V29" s="228">
        <f t="shared" si="1"/>
        <v>-3.4142000000000436</v>
      </c>
      <c r="W29" s="228"/>
      <c r="X29" s="228">
        <f t="shared" si="2"/>
        <v>-19.949234225227734</v>
      </c>
      <c r="Y29" s="279"/>
      <c r="Z29" s="281">
        <f t="shared" si="3"/>
        <v>41.245312626461022</v>
      </c>
    </row>
    <row r="30" spans="5:26" x14ac:dyDescent="0.25">
      <c r="M30" s="247">
        <f>M29+1</f>
        <v>9</v>
      </c>
      <c r="N30" s="250">
        <f>N29+$I$20</f>
        <v>-8.4000000000000057</v>
      </c>
      <c r="O30" s="228"/>
      <c r="P30" s="228">
        <f>$G$7*ABS($H$7*N30+$I$7)+$J$7</f>
        <v>-17.000000000000028</v>
      </c>
      <c r="Q30" s="228"/>
      <c r="R30" s="228">
        <f>$G$9 * N30 +$H$9</f>
        <v>43.600000000000023</v>
      </c>
      <c r="S30" s="228"/>
      <c r="T30" s="228">
        <f t="shared" si="0"/>
        <v>-14.919999999999966</v>
      </c>
      <c r="U30" s="228"/>
      <c r="V30" s="228">
        <f t="shared" si="1"/>
        <v>-1.6128000000000462</v>
      </c>
      <c r="W30" s="228"/>
      <c r="X30" s="228">
        <f t="shared" si="2"/>
        <v>-19.945590589793991</v>
      </c>
      <c r="Y30" s="279"/>
      <c r="Z30" s="281">
        <f t="shared" si="3"/>
        <v>40.444885549725655</v>
      </c>
    </row>
    <row r="31" spans="5:26" x14ac:dyDescent="0.25">
      <c r="M31" s="247">
        <f>M30+1</f>
        <v>10</v>
      </c>
      <c r="N31" s="250">
        <f>N30+$I$20</f>
        <v>-8.2000000000000064</v>
      </c>
      <c r="O31" s="228"/>
      <c r="P31" s="228">
        <f>$G$7*ABS($H$7*N31+$I$7)+$J$7</f>
        <v>-16.000000000000028</v>
      </c>
      <c r="Q31" s="228"/>
      <c r="R31" s="228">
        <f>$G$9 * N31 +$H$9</f>
        <v>42.800000000000026</v>
      </c>
      <c r="S31" s="228"/>
      <c r="T31" s="228">
        <f t="shared" si="0"/>
        <v>-15.979999999999965</v>
      </c>
      <c r="U31" s="228"/>
      <c r="V31" s="228">
        <f t="shared" si="1"/>
        <v>5.739999999995149E-2</v>
      </c>
      <c r="W31" s="228"/>
      <c r="X31" s="228">
        <f t="shared" si="2"/>
        <v>-19.941685438028948</v>
      </c>
      <c r="Y31" s="279"/>
      <c r="Z31" s="281">
        <f t="shared" si="3"/>
        <v>39.703805828188443</v>
      </c>
    </row>
    <row r="32" spans="5:26" x14ac:dyDescent="0.25">
      <c r="M32" s="247">
        <f>M31+1</f>
        <v>11</v>
      </c>
      <c r="N32" s="250">
        <f>N31+$I$20</f>
        <v>-8.0000000000000071</v>
      </c>
      <c r="O32" s="228"/>
      <c r="P32" s="228">
        <f>$G$7*ABS($H$7*N32+$I$7)+$J$7</f>
        <v>-15.000000000000028</v>
      </c>
      <c r="Q32" s="228"/>
      <c r="R32" s="228">
        <f>$G$9 * N32 +$H$9</f>
        <v>42.000000000000028</v>
      </c>
      <c r="S32" s="228"/>
      <c r="T32" s="228">
        <f t="shared" si="0"/>
        <v>-16.999999999999964</v>
      </c>
      <c r="U32" s="228"/>
      <c r="V32" s="228">
        <f t="shared" si="1"/>
        <v>1.5999999999999517</v>
      </c>
      <c r="W32" s="228"/>
      <c r="X32" s="228">
        <f t="shared" si="2"/>
        <v>-19.9375</v>
      </c>
      <c r="Y32" s="279"/>
      <c r="Z32" s="281">
        <f t="shared" si="3"/>
        <v>39.013877113318927</v>
      </c>
    </row>
    <row r="33" spans="13:26" x14ac:dyDescent="0.25">
      <c r="M33" s="247">
        <f>M32+1</f>
        <v>12</v>
      </c>
      <c r="N33" s="250">
        <f>N32+$I$20</f>
        <v>-7.8000000000000069</v>
      </c>
      <c r="O33" s="228"/>
      <c r="P33" s="228">
        <f>$G$7*ABS($H$7*N33+$I$7)+$J$7</f>
        <v>-14.000000000000028</v>
      </c>
      <c r="Q33" s="228"/>
      <c r="R33" s="228">
        <f>$G$9 * N33 +$H$9</f>
        <v>41.200000000000031</v>
      </c>
      <c r="S33" s="228"/>
      <c r="T33" s="228">
        <f t="shared" si="0"/>
        <v>-17.979999999999965</v>
      </c>
      <c r="U33" s="228"/>
      <c r="V33" s="228">
        <f t="shared" si="1"/>
        <v>3.0185999999999567</v>
      </c>
      <c r="W33" s="228"/>
      <c r="X33" s="228">
        <f t="shared" si="2"/>
        <v>-19.933014158591483</v>
      </c>
      <c r="Y33" s="279"/>
      <c r="Z33" s="281">
        <f t="shared" si="3"/>
        <v>38.368491901943216</v>
      </c>
    </row>
    <row r="34" spans="13:26" x14ac:dyDescent="0.25">
      <c r="M34" s="247">
        <f>M33+1</f>
        <v>13</v>
      </c>
      <c r="N34" s="250">
        <f>N33+$I$20</f>
        <v>-7.6000000000000068</v>
      </c>
      <c r="O34" s="228"/>
      <c r="P34" s="228">
        <f>$G$7*ABS($H$7*N34+$I$7)+$J$7</f>
        <v>-13.000000000000036</v>
      </c>
      <c r="Q34" s="228"/>
      <c r="R34" s="228">
        <f>$G$9 * N34 +$H$9</f>
        <v>40.400000000000027</v>
      </c>
      <c r="S34" s="228"/>
      <c r="T34" s="228">
        <f t="shared" si="0"/>
        <v>-18.919999999999966</v>
      </c>
      <c r="U34" s="228"/>
      <c r="V34" s="228">
        <f t="shared" si="1"/>
        <v>4.316799999999958</v>
      </c>
      <c r="W34" s="228"/>
      <c r="X34" s="228">
        <f t="shared" si="2"/>
        <v>-19.928206352812687</v>
      </c>
      <c r="Y34" s="279"/>
      <c r="Z34" s="281">
        <f t="shared" si="3"/>
        <v>37.762245683778865</v>
      </c>
    </row>
    <row r="35" spans="13:26" x14ac:dyDescent="0.25">
      <c r="M35" s="247">
        <f>M34+1</f>
        <v>14</v>
      </c>
      <c r="N35" s="250">
        <f>N34+$I$20</f>
        <v>-7.4000000000000066</v>
      </c>
      <c r="O35" s="228"/>
      <c r="P35" s="228">
        <f>$G$7*ABS($H$7*N35+$I$7)+$J$7</f>
        <v>-12.000000000000036</v>
      </c>
      <c r="Q35" s="228"/>
      <c r="R35" s="228">
        <f>$G$9 * N35 +$H$9</f>
        <v>39.600000000000023</v>
      </c>
      <c r="S35" s="228"/>
      <c r="T35" s="228">
        <f t="shared" si="0"/>
        <v>-19.819999999999972</v>
      </c>
      <c r="U35" s="228"/>
      <c r="V35" s="228">
        <f t="shared" si="1"/>
        <v>5.4981999999999651</v>
      </c>
      <c r="W35" s="228"/>
      <c r="X35" s="228">
        <f t="shared" si="2"/>
        <v>-19.923053474165943</v>
      </c>
      <c r="Y35" s="279"/>
      <c r="Z35" s="281">
        <f t="shared" si="3"/>
        <v>37.190661545379378</v>
      </c>
    </row>
    <row r="36" spans="13:26" x14ac:dyDescent="0.25">
      <c r="M36" s="247">
        <f>M35+1</f>
        <v>15</v>
      </c>
      <c r="N36" s="250">
        <f>N35+$I$20</f>
        <v>-7.2000000000000064</v>
      </c>
      <c r="O36" s="228"/>
      <c r="P36" s="228">
        <f>$G$7*ABS($H$7*N36+$I$7)+$J$7</f>
        <v>-11.000000000000028</v>
      </c>
      <c r="Q36" s="228"/>
      <c r="R36" s="228">
        <f>$G$9 * N36 +$H$9</f>
        <v>38.800000000000026</v>
      </c>
      <c r="S36" s="228"/>
      <c r="T36" s="228">
        <f t="shared" si="0"/>
        <v>-20.679999999999975</v>
      </c>
      <c r="U36" s="228"/>
      <c r="V36" s="228">
        <f t="shared" si="1"/>
        <v>6.5663999999999696</v>
      </c>
      <c r="W36" s="228"/>
      <c r="X36" s="228">
        <f t="shared" si="2"/>
        <v>-19.917530755576696</v>
      </c>
      <c r="Y36" s="279"/>
      <c r="Z36" s="281">
        <f t="shared" si="3"/>
        <v>36.649989332676611</v>
      </c>
    </row>
    <row r="37" spans="13:26" x14ac:dyDescent="0.25">
      <c r="M37" s="247">
        <f>M36+1</f>
        <v>16</v>
      </c>
      <c r="N37" s="250">
        <f>N36+$I$20</f>
        <v>-7.0000000000000062</v>
      </c>
      <c r="O37" s="228"/>
      <c r="P37" s="228">
        <f>$G$7*ABS($H$7*N37+$I$7)+$J$7</f>
        <v>-10.000000000000028</v>
      </c>
      <c r="Q37" s="228"/>
      <c r="R37" s="228">
        <f>$G$9 * N37 +$H$9</f>
        <v>38.000000000000028</v>
      </c>
      <c r="S37" s="228"/>
      <c r="T37" s="228">
        <f t="shared" si="0"/>
        <v>-21.499999999999975</v>
      </c>
      <c r="U37" s="228"/>
      <c r="V37" s="228">
        <f t="shared" si="1"/>
        <v>7.5249999999999702</v>
      </c>
      <c r="W37" s="228"/>
      <c r="X37" s="228">
        <f t="shared" si="2"/>
        <v>-19.911611652351681</v>
      </c>
      <c r="Y37" s="279"/>
      <c r="Z37" s="281">
        <f t="shared" si="3"/>
        <v>36.137056388801113</v>
      </c>
    </row>
    <row r="38" spans="13:26" x14ac:dyDescent="0.25">
      <c r="M38" s="247">
        <f>M37+1</f>
        <v>17</v>
      </c>
      <c r="N38" s="250">
        <f>N37+$I$20</f>
        <v>-6.800000000000006</v>
      </c>
      <c r="O38" s="228"/>
      <c r="P38" s="228">
        <f>$G$7*ABS($H$7*N38+$I$7)+$J$7</f>
        <v>-9.0000000000000284</v>
      </c>
      <c r="Q38" s="228"/>
      <c r="R38" s="228">
        <f>$G$9 * N38 +$H$9</f>
        <v>37.200000000000024</v>
      </c>
      <c r="S38" s="228"/>
      <c r="T38" s="228">
        <f t="shared" si="0"/>
        <v>-22.27999999999998</v>
      </c>
      <c r="U38" s="228"/>
      <c r="V38" s="228">
        <f t="shared" si="1"/>
        <v>8.3775999999999797</v>
      </c>
      <c r="W38" s="228"/>
      <c r="X38" s="228">
        <f t="shared" si="2"/>
        <v>-19.905267714593101</v>
      </c>
      <c r="Y38" s="279"/>
      <c r="Z38" s="281">
        <f t="shared" si="3"/>
        <v>35.649154747106792</v>
      </c>
    </row>
    <row r="39" spans="13:26" x14ac:dyDescent="0.25">
      <c r="M39" s="247">
        <f>M38+1</f>
        <v>18</v>
      </c>
      <c r="N39" s="250">
        <f>N38+$I$20</f>
        <v>-6.6000000000000059</v>
      </c>
      <c r="O39" s="228"/>
      <c r="P39" s="228">
        <f>$G$7*ABS($H$7*N39+$I$7)+$J$7</f>
        <v>-8.0000000000000284</v>
      </c>
      <c r="Q39" s="228"/>
      <c r="R39" s="228">
        <f>$G$9 * N39 +$H$9</f>
        <v>36.40000000000002</v>
      </c>
      <c r="S39" s="228"/>
      <c r="T39" s="228">
        <f t="shared" si="0"/>
        <v>-23.019999999999978</v>
      </c>
      <c r="U39" s="228"/>
      <c r="V39" s="228">
        <f t="shared" si="1"/>
        <v>9.127799999999981</v>
      </c>
      <c r="W39" s="228"/>
      <c r="X39" s="228">
        <f t="shared" si="2"/>
        <v>-19.898468450455471</v>
      </c>
      <c r="Y39" s="279"/>
      <c r="Z39" s="281">
        <f t="shared" si="3"/>
        <v>35.183954590757857</v>
      </c>
    </row>
    <row r="40" spans="13:26" x14ac:dyDescent="0.25">
      <c r="M40" s="247">
        <f>M39+1</f>
        <v>19</v>
      </c>
      <c r="N40" s="250">
        <f>N39+$I$20</f>
        <v>-6.4000000000000057</v>
      </c>
      <c r="O40" s="228"/>
      <c r="P40" s="228">
        <f>$G$7*ABS($H$7*N40+$I$7)+$J$7</f>
        <v>-7.0000000000000284</v>
      </c>
      <c r="Q40" s="228"/>
      <c r="R40" s="228">
        <f>$G$9 * N40 +$H$9</f>
        <v>35.600000000000023</v>
      </c>
      <c r="S40" s="228"/>
      <c r="T40" s="228">
        <f t="shared" si="0"/>
        <v>-23.719999999999981</v>
      </c>
      <c r="U40" s="228"/>
      <c r="V40" s="228">
        <f t="shared" si="1"/>
        <v>9.7791999999999835</v>
      </c>
      <c r="W40" s="228"/>
      <c r="X40" s="228">
        <f t="shared" si="2"/>
        <v>-19.891181179587985</v>
      </c>
      <c r="Y40" s="279"/>
      <c r="Z40" s="281">
        <f t="shared" si="3"/>
        <v>34.739436965049521</v>
      </c>
    </row>
    <row r="41" spans="13:26" x14ac:dyDescent="0.25">
      <c r="M41" s="247">
        <f>M40+1</f>
        <v>20</v>
      </c>
      <c r="N41" s="250">
        <f>N40+$I$20</f>
        <v>-6.2000000000000055</v>
      </c>
      <c r="O41" s="228"/>
      <c r="P41" s="228">
        <f>$G$7*ABS($H$7*N41+$I$7)+$J$7</f>
        <v>-6.0000000000000284</v>
      </c>
      <c r="Q41" s="228"/>
      <c r="R41" s="228">
        <f>$G$9 * N41 +$H$9</f>
        <v>34.800000000000026</v>
      </c>
      <c r="S41" s="228"/>
      <c r="T41" s="228">
        <f t="shared" si="0"/>
        <v>-24.379999999999981</v>
      </c>
      <c r="U41" s="228"/>
      <c r="V41" s="228">
        <f t="shared" si="1"/>
        <v>10.335399999999986</v>
      </c>
      <c r="W41" s="228"/>
      <c r="X41" s="228">
        <f t="shared" si="2"/>
        <v>-19.883370876057899</v>
      </c>
      <c r="Y41" s="279"/>
      <c r="Z41" s="281">
        <f t="shared" si="3"/>
        <v>34.313840820861557</v>
      </c>
    </row>
    <row r="42" spans="13:26" x14ac:dyDescent="0.25">
      <c r="M42" s="247">
        <f>M41+1</f>
        <v>21</v>
      </c>
      <c r="N42" s="250">
        <f>N41+$I$20</f>
        <v>-6.0000000000000053</v>
      </c>
      <c r="O42" s="228"/>
      <c r="P42" s="228">
        <f>$G$7*ABS($H$7*N42+$I$7)+$J$7</f>
        <v>-5.0000000000000284</v>
      </c>
      <c r="Q42" s="228"/>
      <c r="R42" s="228">
        <f>$G$9 * N42 +$H$9</f>
        <v>34.000000000000021</v>
      </c>
      <c r="S42" s="228"/>
      <c r="T42" s="228">
        <f t="shared" si="0"/>
        <v>-24.999999999999982</v>
      </c>
      <c r="U42" s="228"/>
      <c r="V42" s="228">
        <f t="shared" si="1"/>
        <v>10.799999999999988</v>
      </c>
      <c r="W42" s="228"/>
      <c r="X42" s="228">
        <f t="shared" si="2"/>
        <v>-19.875</v>
      </c>
      <c r="Y42" s="279"/>
      <c r="Z42" s="281">
        <f t="shared" si="3"/>
        <v>33.905620875659011</v>
      </c>
    </row>
    <row r="43" spans="13:26" x14ac:dyDescent="0.25">
      <c r="M43" s="247">
        <f>M42+1</f>
        <v>22</v>
      </c>
      <c r="N43" s="250">
        <f>N42+$I$20</f>
        <v>-5.8000000000000052</v>
      </c>
      <c r="O43" s="228"/>
      <c r="P43" s="228">
        <f>$G$7*ABS($H$7*N43+$I$7)+$J$7</f>
        <v>-4.0000000000000284</v>
      </c>
      <c r="Q43" s="228"/>
      <c r="R43" s="228">
        <f>$G$9 * N43 +$H$9</f>
        <v>33.200000000000017</v>
      </c>
      <c r="S43" s="228"/>
      <c r="T43" s="228">
        <f t="shared" si="0"/>
        <v>-25.579999999999988</v>
      </c>
      <c r="U43" s="228"/>
      <c r="V43" s="228">
        <f t="shared" si="1"/>
        <v>11.176599999999993</v>
      </c>
      <c r="W43" s="228"/>
      <c r="X43" s="228">
        <f t="shared" si="2"/>
        <v>-19.866028317182963</v>
      </c>
      <c r="Y43" s="279"/>
      <c r="Z43" s="281">
        <f t="shared" si="3"/>
        <v>33.513413744126197</v>
      </c>
    </row>
    <row r="44" spans="13:26" x14ac:dyDescent="0.25">
      <c r="M44" s="247">
        <f>M43+1</f>
        <v>23</v>
      </c>
      <c r="N44" s="250">
        <f>N43+$I$20</f>
        <v>-5.600000000000005</v>
      </c>
      <c r="O44" s="228"/>
      <c r="P44" s="228">
        <f>$G$7*ABS($H$7*N44+$I$7)+$J$7</f>
        <v>-3.0000000000000284</v>
      </c>
      <c r="Q44" s="228"/>
      <c r="R44" s="228">
        <f>$G$9 * N44 +$H$9</f>
        <v>32.40000000000002</v>
      </c>
      <c r="S44" s="228"/>
      <c r="T44" s="228">
        <f t="shared" si="0"/>
        <v>-26.119999999999987</v>
      </c>
      <c r="U44" s="228"/>
      <c r="V44" s="228">
        <f t="shared" si="1"/>
        <v>11.468799999999995</v>
      </c>
      <c r="W44" s="228"/>
      <c r="X44" s="228">
        <f t="shared" si="2"/>
        <v>-19.85641270562537</v>
      </c>
      <c r="Y44" s="279"/>
      <c r="Z44" s="281">
        <f t="shared" si="3"/>
        <v>33.136010464297726</v>
      </c>
    </row>
    <row r="45" spans="13:26" x14ac:dyDescent="0.25">
      <c r="M45" s="247">
        <f>M44+1</f>
        <v>24</v>
      </c>
      <c r="N45" s="250">
        <f>N44+$I$20</f>
        <v>-5.4000000000000048</v>
      </c>
      <c r="O45" s="228"/>
      <c r="P45" s="228">
        <f>$G$7*ABS($H$7*N45+$I$7)+$J$7</f>
        <v>-2.0000000000000284</v>
      </c>
      <c r="Q45" s="228"/>
      <c r="R45" s="228">
        <f>$G$9 * N45 +$H$9</f>
        <v>31.600000000000019</v>
      </c>
      <c r="S45" s="228"/>
      <c r="T45" s="228">
        <f t="shared" si="0"/>
        <v>-26.619999999999987</v>
      </c>
      <c r="U45" s="228"/>
      <c r="V45" s="228">
        <f t="shared" si="1"/>
        <v>11.680199999999996</v>
      </c>
      <c r="W45" s="228"/>
      <c r="X45" s="228">
        <f t="shared" si="2"/>
        <v>-19.846106948331887</v>
      </c>
      <c r="Y45" s="279"/>
      <c r="Z45" s="281">
        <f t="shared" si="3"/>
        <v>32.772334022588979</v>
      </c>
    </row>
    <row r="46" spans="13:26" x14ac:dyDescent="0.25">
      <c r="M46" s="247">
        <f>M45+1</f>
        <v>25</v>
      </c>
      <c r="N46" s="250">
        <f>N45+$I$20</f>
        <v>-5.2000000000000046</v>
      </c>
      <c r="O46" s="228"/>
      <c r="P46" s="228">
        <f>$G$7*ABS($H$7*N46+$I$7)+$J$7</f>
        <v>-1.0000000000000213</v>
      </c>
      <c r="Q46" s="228"/>
      <c r="R46" s="228">
        <f>$G$9 * N46 +$H$9</f>
        <v>30.800000000000018</v>
      </c>
      <c r="S46" s="228"/>
      <c r="T46" s="228">
        <f t="shared" si="0"/>
        <v>-27.079999999999991</v>
      </c>
      <c r="U46" s="228"/>
      <c r="V46" s="228">
        <f t="shared" si="1"/>
        <v>11.814399999999999</v>
      </c>
      <c r="W46" s="228"/>
      <c r="X46" s="228">
        <f t="shared" si="2"/>
        <v>-19.835061511153388</v>
      </c>
      <c r="Y46" s="279"/>
      <c r="Z46" s="281">
        <f t="shared" si="3"/>
        <v>32.421420824476272</v>
      </c>
    </row>
    <row r="47" spans="13:26" x14ac:dyDescent="0.25">
      <c r="M47" s="247">
        <f>M46+1</f>
        <v>26</v>
      </c>
      <c r="N47" s="250">
        <f>N46+$I$20</f>
        <v>-5.0000000000000044</v>
      </c>
      <c r="O47" s="228"/>
      <c r="P47" s="228">
        <f>$G$7*ABS($H$7*N47+$I$7)+$J$7</f>
        <v>0</v>
      </c>
      <c r="Q47" s="228"/>
      <c r="R47" s="228">
        <f>$G$9 * N47 +$H$9</f>
        <v>30.000000000000018</v>
      </c>
      <c r="S47" s="228"/>
      <c r="T47" s="228">
        <f t="shared" si="0"/>
        <v>-27.499999999999993</v>
      </c>
      <c r="U47" s="228"/>
      <c r="V47" s="228">
        <f t="shared" si="1"/>
        <v>11.875</v>
      </c>
      <c r="W47" s="228"/>
      <c r="X47" s="228">
        <f t="shared" si="2"/>
        <v>-19.823223304703362</v>
      </c>
      <c r="Y47" s="279"/>
      <c r="Z47" s="281">
        <f t="shared" si="3"/>
        <v>32.082405307719455</v>
      </c>
    </row>
    <row r="48" spans="13:26" x14ac:dyDescent="0.25">
      <c r="M48" s="247">
        <f>M47+1</f>
        <v>27</v>
      </c>
      <c r="N48" s="250">
        <f>N47+$I$20</f>
        <v>-4.8000000000000043</v>
      </c>
      <c r="O48" s="228"/>
      <c r="P48" s="228">
        <f>$G$7*ABS($H$7*N48+$I$7)+$J$7</f>
        <v>0.99999999999997868</v>
      </c>
      <c r="Q48" s="228"/>
      <c r="R48" s="228">
        <f>$G$9 * N48 +$H$9</f>
        <v>29.200000000000017</v>
      </c>
      <c r="S48" s="228"/>
      <c r="T48" s="228">
        <f t="shared" si="0"/>
        <v>-27.879999999999992</v>
      </c>
      <c r="U48" s="228"/>
      <c r="V48" s="228">
        <f t="shared" si="1"/>
        <v>11.865600000000001</v>
      </c>
      <c r="W48" s="228"/>
      <c r="X48" s="228">
        <f t="shared" si="2"/>
        <v>-19.810535429186199</v>
      </c>
      <c r="Y48" s="279"/>
      <c r="Z48" s="281">
        <f t="shared" si="3"/>
        <v>31.754507079489549</v>
      </c>
    </row>
    <row r="49" spans="13:26" x14ac:dyDescent="0.25">
      <c r="M49" s="247">
        <f>M48+1</f>
        <v>28</v>
      </c>
      <c r="N49" s="250">
        <f>N48+$I$20</f>
        <v>-4.6000000000000041</v>
      </c>
      <c r="O49" s="228"/>
      <c r="P49" s="228">
        <f>$G$7*ABS($H$7*N49+$I$7)+$J$7</f>
        <v>1.9999999999999787</v>
      </c>
      <c r="Q49" s="228"/>
      <c r="R49" s="228">
        <f>$G$9 * N49 +$H$9</f>
        <v>28.400000000000016</v>
      </c>
      <c r="S49" s="228"/>
      <c r="T49" s="228">
        <f t="shared" si="0"/>
        <v>-28.219999999999992</v>
      </c>
      <c r="U49" s="228"/>
      <c r="V49" s="228">
        <f t="shared" si="1"/>
        <v>11.789800000000001</v>
      </c>
      <c r="W49" s="228"/>
      <c r="X49" s="228">
        <f t="shared" si="2"/>
        <v>-19.796936900910943</v>
      </c>
      <c r="Y49" s="279"/>
      <c r="Z49" s="281">
        <f t="shared" si="3"/>
        <v>31.437020096343744</v>
      </c>
    </row>
    <row r="50" spans="13:26" x14ac:dyDescent="0.25">
      <c r="M50" s="247">
        <f>M49+1</f>
        <v>29</v>
      </c>
      <c r="N50" s="250">
        <f>N49+$I$20</f>
        <v>-4.4000000000000039</v>
      </c>
      <c r="O50" s="228"/>
      <c r="P50" s="228">
        <f>$G$7*ABS($H$7*N50+$I$7)+$J$7</f>
        <v>2.9999999999999787</v>
      </c>
      <c r="Q50" s="228"/>
      <c r="R50" s="228">
        <f>$G$9 * N50 +$H$9</f>
        <v>27.600000000000016</v>
      </c>
      <c r="S50" s="228"/>
      <c r="T50" s="228">
        <f t="shared" si="0"/>
        <v>-28.519999999999996</v>
      </c>
      <c r="U50" s="228"/>
      <c r="V50" s="228">
        <f t="shared" si="1"/>
        <v>11.651200000000003</v>
      </c>
      <c r="W50" s="228"/>
      <c r="X50" s="228">
        <f t="shared" si="2"/>
        <v>-19.78236235917597</v>
      </c>
      <c r="Y50" s="279"/>
      <c r="Z50" s="281">
        <f t="shared" si="3"/>
        <v>31.129303509676205</v>
      </c>
    </row>
    <row r="51" spans="13:26" x14ac:dyDescent="0.25">
      <c r="M51" s="247">
        <f>M50+1</f>
        <v>30</v>
      </c>
      <c r="N51" s="250">
        <f>N50+$I$20</f>
        <v>-4.2000000000000037</v>
      </c>
      <c r="O51" s="228"/>
      <c r="P51" s="228">
        <f>$G$7*ABS($H$7*N51+$I$7)+$J$7</f>
        <v>3.9999999999999858</v>
      </c>
      <c r="Q51" s="228"/>
      <c r="R51" s="228">
        <f>$G$9 * N51 +$H$9</f>
        <v>26.800000000000015</v>
      </c>
      <c r="S51" s="228"/>
      <c r="T51" s="228">
        <f t="shared" si="0"/>
        <v>-28.779999999999994</v>
      </c>
      <c r="U51" s="228"/>
      <c r="V51" s="228">
        <f t="shared" si="1"/>
        <v>11.453400000000006</v>
      </c>
      <c r="W51" s="228"/>
      <c r="X51" s="228">
        <f t="shared" si="2"/>
        <v>-19.766741752115799</v>
      </c>
      <c r="Y51" s="279"/>
      <c r="Z51" s="281">
        <f t="shared" si="3"/>
        <v>30.830773878179397</v>
      </c>
    </row>
    <row r="52" spans="13:26" x14ac:dyDescent="0.25">
      <c r="M52" s="247">
        <f>M51+1</f>
        <v>31</v>
      </c>
      <c r="N52" s="250">
        <f>N51+$I$20</f>
        <v>-4.0000000000000036</v>
      </c>
      <c r="O52" s="228"/>
      <c r="P52" s="228">
        <f>$G$7*ABS($H$7*N52+$I$7)+$J$7</f>
        <v>4.9999999999999858</v>
      </c>
      <c r="Q52" s="228"/>
      <c r="R52" s="228">
        <f>$G$9 * N52 +$H$9</f>
        <v>26.000000000000014</v>
      </c>
      <c r="S52" s="228"/>
      <c r="T52" s="228">
        <f t="shared" si="0"/>
        <v>-28.999999999999996</v>
      </c>
      <c r="U52" s="228"/>
      <c r="V52" s="228">
        <f t="shared" si="1"/>
        <v>11.200000000000006</v>
      </c>
      <c r="W52" s="228"/>
      <c r="X52" s="228">
        <f t="shared" si="2"/>
        <v>-19.75</v>
      </c>
      <c r="Y52" s="279"/>
      <c r="Z52" s="281">
        <f t="shared" si="3"/>
        <v>30.540898509446873</v>
      </c>
    </row>
    <row r="53" spans="13:26" x14ac:dyDescent="0.25">
      <c r="M53" s="247">
        <f>M52+1</f>
        <v>32</v>
      </c>
      <c r="N53" s="250">
        <f>N52+$I$20</f>
        <v>-3.8000000000000034</v>
      </c>
      <c r="O53" s="228"/>
      <c r="P53" s="228">
        <f>$G$7*ABS($H$7*N53+$I$7)+$J$7</f>
        <v>5.9999999999999858</v>
      </c>
      <c r="Q53" s="228"/>
      <c r="R53" s="228">
        <f>$G$9 * N53 +$H$9</f>
        <v>25.200000000000014</v>
      </c>
      <c r="S53" s="228"/>
      <c r="T53" s="228">
        <f t="shared" si="0"/>
        <v>-29.179999999999996</v>
      </c>
      <c r="U53" s="228"/>
      <c r="V53" s="228">
        <f t="shared" si="1"/>
        <v>10.894600000000004</v>
      </c>
      <c r="W53" s="228"/>
      <c r="X53" s="228">
        <f t="shared" si="2"/>
        <v>-19.732056634365929</v>
      </c>
      <c r="Y53" s="279"/>
      <c r="Z53" s="281">
        <f t="shared" si="3"/>
        <v>30.259189739779909</v>
      </c>
    </row>
    <row r="54" spans="13:26" x14ac:dyDescent="0.25">
      <c r="M54" s="247">
        <f>M53+1</f>
        <v>33</v>
      </c>
      <c r="N54" s="250">
        <f>N53+$I$20</f>
        <v>-3.6000000000000032</v>
      </c>
      <c r="O54" s="228"/>
      <c r="P54" s="228">
        <f>$G$7*ABS($H$7*N54+$I$7)+$J$7</f>
        <v>6.9999999999999858</v>
      </c>
      <c r="Q54" s="228"/>
      <c r="R54" s="228">
        <f>$G$9 * N54 +$H$9</f>
        <v>24.400000000000013</v>
      </c>
      <c r="S54" s="228"/>
      <c r="T54" s="228">
        <f t="shared" si="0"/>
        <v>-29.32</v>
      </c>
      <c r="U54" s="228"/>
      <c r="V54" s="228">
        <f t="shared" si="1"/>
        <v>10.540800000000006</v>
      </c>
      <c r="W54" s="228"/>
      <c r="X54" s="228">
        <f t="shared" si="2"/>
        <v>-19.712825411250741</v>
      </c>
      <c r="Y54" s="279"/>
      <c r="Z54" s="281">
        <f t="shared" si="3"/>
        <v>29.985199997898761</v>
      </c>
    </row>
    <row r="55" spans="13:26" x14ac:dyDescent="0.25">
      <c r="M55" s="247">
        <f>M54+1</f>
        <v>34</v>
      </c>
      <c r="N55" s="250">
        <f>N54+$I$20</f>
        <v>-3.400000000000003</v>
      </c>
      <c r="O55" s="228"/>
      <c r="P55" s="228">
        <f>$G$7*ABS($H$7*N55+$I$7)+$J$7</f>
        <v>7.9999999999999858</v>
      </c>
      <c r="Q55" s="228"/>
      <c r="R55" s="228">
        <f>$G$9 * N55 +$H$9</f>
        <v>23.600000000000012</v>
      </c>
      <c r="S55" s="228"/>
      <c r="T55" s="228">
        <f t="shared" si="0"/>
        <v>-29.42</v>
      </c>
      <c r="U55" s="228"/>
      <c r="V55" s="228">
        <f t="shared" si="1"/>
        <v>10.142200000000008</v>
      </c>
      <c r="W55" s="228"/>
      <c r="X55" s="228">
        <f t="shared" si="2"/>
        <v>-19.69221389666377</v>
      </c>
      <c r="Y55" s="279"/>
      <c r="Z55" s="281">
        <f t="shared" si="3"/>
        <v>29.718517527077147</v>
      </c>
    </row>
    <row r="56" spans="13:26" x14ac:dyDescent="0.25">
      <c r="M56" s="247">
        <f>M55+1</f>
        <v>35</v>
      </c>
      <c r="N56" s="250">
        <f>N55+$I$20</f>
        <v>-3.2000000000000028</v>
      </c>
      <c r="O56" s="228"/>
      <c r="P56" s="228">
        <f>$G$7*ABS($H$7*N56+$I$7)+$J$7</f>
        <v>8.9999999999999858</v>
      </c>
      <c r="Q56" s="228"/>
      <c r="R56" s="228">
        <f>$G$9 * N56 +$H$9</f>
        <v>22.800000000000011</v>
      </c>
      <c r="S56" s="228"/>
      <c r="T56" s="228">
        <f t="shared" si="0"/>
        <v>-29.48</v>
      </c>
      <c r="U56" s="228"/>
      <c r="V56" s="228">
        <f t="shared" si="1"/>
        <v>9.7024000000000061</v>
      </c>
      <c r="W56" s="228"/>
      <c r="X56" s="228">
        <f t="shared" si="2"/>
        <v>-19.670123022306775</v>
      </c>
      <c r="Y56" s="279"/>
      <c r="Z56" s="281">
        <f t="shared" si="3"/>
        <v>29.458762663044542</v>
      </c>
    </row>
    <row r="57" spans="13:26" x14ac:dyDescent="0.25">
      <c r="M57" s="247">
        <f>M56+1</f>
        <v>36</v>
      </c>
      <c r="N57" s="250">
        <f>N56+$I$20</f>
        <v>-3.0000000000000027</v>
      </c>
      <c r="O57" s="228"/>
      <c r="P57" s="228">
        <f>$G$7*ABS($H$7*N57+$I$7)+$J$7</f>
        <v>9.9999999999999858</v>
      </c>
      <c r="Q57" s="228"/>
      <c r="R57" s="228">
        <f>$G$9 * N57 +$H$9</f>
        <v>22.000000000000011</v>
      </c>
      <c r="S57" s="228"/>
      <c r="T57" s="228">
        <f t="shared" si="0"/>
        <v>-29.5</v>
      </c>
      <c r="U57" s="228"/>
      <c r="V57" s="228">
        <f t="shared" si="1"/>
        <v>9.225000000000005</v>
      </c>
      <c r="W57" s="228"/>
      <c r="X57" s="228">
        <f t="shared" si="2"/>
        <v>-19.646446609406727</v>
      </c>
      <c r="Y57" s="279"/>
      <c r="Z57" s="281">
        <f t="shared" si="3"/>
        <v>29.205584583201642</v>
      </c>
    </row>
    <row r="58" spans="13:26" x14ac:dyDescent="0.25">
      <c r="M58" s="247">
        <f>M57+1</f>
        <v>37</v>
      </c>
      <c r="N58" s="250">
        <f>N57+$I$20</f>
        <v>-2.8000000000000025</v>
      </c>
      <c r="O58" s="228"/>
      <c r="P58" s="228">
        <f>$G$7*ABS($H$7*N58+$I$7)+$J$7</f>
        <v>10.999999999999986</v>
      </c>
      <c r="Q58" s="228"/>
      <c r="R58" s="228">
        <f>$G$9 * N58 +$H$9</f>
        <v>21.20000000000001</v>
      </c>
      <c r="S58" s="228"/>
      <c r="T58" s="228">
        <f t="shared" si="0"/>
        <v>-29.48</v>
      </c>
      <c r="U58" s="228"/>
      <c r="V58" s="228">
        <f t="shared" si="1"/>
        <v>8.7136000000000067</v>
      </c>
      <c r="W58" s="228"/>
      <c r="X58" s="228">
        <f t="shared" si="2"/>
        <v>-19.621070858372402</v>
      </c>
      <c r="Y58" s="279"/>
      <c r="Z58" s="281">
        <f t="shared" si="3"/>
        <v>28.958658457297929</v>
      </c>
    </row>
    <row r="59" spans="13:26" x14ac:dyDescent="0.25">
      <c r="M59" s="247">
        <f>M58+1</f>
        <v>38</v>
      </c>
      <c r="N59" s="250">
        <f>N58+$I$20</f>
        <v>-2.6000000000000023</v>
      </c>
      <c r="O59" s="228"/>
      <c r="P59" s="228">
        <f>$G$7*ABS($H$7*N59+$I$7)+$J$7</f>
        <v>11.999999999999986</v>
      </c>
      <c r="Q59" s="228"/>
      <c r="R59" s="228">
        <f>$G$9 * N59 +$H$9</f>
        <v>20.400000000000009</v>
      </c>
      <c r="S59" s="228"/>
      <c r="T59" s="228">
        <f t="shared" si="0"/>
        <v>-29.42</v>
      </c>
      <c r="U59" s="228"/>
      <c r="V59" s="228">
        <f t="shared" si="1"/>
        <v>8.1718000000000064</v>
      </c>
      <c r="W59" s="228"/>
      <c r="X59" s="228">
        <f t="shared" si="2"/>
        <v>-19.593873801821882</v>
      </c>
      <c r="Y59" s="279"/>
      <c r="Z59" s="281">
        <f t="shared" si="3"/>
        <v>28.71768294150732</v>
      </c>
    </row>
    <row r="60" spans="13:26" x14ac:dyDescent="0.25">
      <c r="M60" s="247">
        <f>M59+1</f>
        <v>39</v>
      </c>
      <c r="N60" s="250">
        <f>N59+$I$20</f>
        <v>-2.4000000000000021</v>
      </c>
      <c r="O60" s="228"/>
      <c r="P60" s="228">
        <f>$G$7*ABS($H$7*N60+$I$7)+$J$7</f>
        <v>12.999999999999986</v>
      </c>
      <c r="Q60" s="228"/>
      <c r="R60" s="228">
        <f>$G$9 * N60 +$H$9</f>
        <v>19.600000000000009</v>
      </c>
      <c r="S60" s="228"/>
      <c r="T60" s="228">
        <f t="shared" si="0"/>
        <v>-29.32</v>
      </c>
      <c r="U60" s="228"/>
      <c r="V60" s="228">
        <f t="shared" si="1"/>
        <v>7.6032000000000064</v>
      </c>
      <c r="W60" s="228"/>
      <c r="X60" s="228">
        <f t="shared" si="2"/>
        <v>-19.56472471835194</v>
      </c>
      <c r="Y60" s="279"/>
      <c r="Z60" s="281">
        <f t="shared" si="3"/>
        <v>28.48237796740538</v>
      </c>
    </row>
    <row r="61" spans="13:26" x14ac:dyDescent="0.25">
      <c r="M61" s="247">
        <f>M60+1</f>
        <v>40</v>
      </c>
      <c r="N61" s="250">
        <f>N60+$I$20</f>
        <v>-2.200000000000002</v>
      </c>
      <c r="O61" s="228"/>
      <c r="P61" s="228">
        <f>$G$7*ABS($H$7*N61+$I$7)+$J$7</f>
        <v>13.999999999999986</v>
      </c>
      <c r="Q61" s="228"/>
      <c r="R61" s="228">
        <f>$G$9 * N61 +$H$9</f>
        <v>18.800000000000008</v>
      </c>
      <c r="S61" s="228"/>
      <c r="T61" s="228">
        <f t="shared" si="0"/>
        <v>-29.18</v>
      </c>
      <c r="U61" s="228"/>
      <c r="V61" s="228">
        <f t="shared" si="1"/>
        <v>7.0114000000000063</v>
      </c>
      <c r="W61" s="228"/>
      <c r="X61" s="228">
        <f t="shared" si="2"/>
        <v>-19.533483504231597</v>
      </c>
      <c r="Y61" s="279"/>
      <c r="Z61" s="281">
        <f t="shared" si="3"/>
        <v>28.252482785158396</v>
      </c>
    </row>
    <row r="62" spans="13:26" x14ac:dyDescent="0.25">
      <c r="M62" s="247">
        <f>M61+1</f>
        <v>41</v>
      </c>
      <c r="N62" s="250">
        <f>N61+$I$20</f>
        <v>-2.0000000000000018</v>
      </c>
      <c r="O62" s="228"/>
      <c r="P62" s="228">
        <f>$G$7*ABS($H$7*N62+$I$7)+$J$7</f>
        <v>14.999999999999993</v>
      </c>
      <c r="Q62" s="228"/>
      <c r="R62" s="228">
        <f>$G$9 * N62 +$H$9</f>
        <v>18.000000000000007</v>
      </c>
      <c r="S62" s="228"/>
      <c r="T62" s="228">
        <f t="shared" si="0"/>
        <v>-29</v>
      </c>
      <c r="U62" s="228"/>
      <c r="V62" s="228">
        <f t="shared" si="1"/>
        <v>6.4000000000000057</v>
      </c>
      <c r="W62" s="228"/>
      <c r="X62" s="228">
        <f t="shared" si="2"/>
        <v>-19.5</v>
      </c>
      <c r="Y62" s="279"/>
      <c r="Z62" s="281">
        <f t="shared" si="3"/>
        <v>28.027754226637811</v>
      </c>
    </row>
    <row r="63" spans="13:26" x14ac:dyDescent="0.25">
      <c r="M63" s="247">
        <f>M62+1</f>
        <v>42</v>
      </c>
      <c r="N63" s="250">
        <f>N62+$I$20</f>
        <v>-1.8000000000000018</v>
      </c>
      <c r="O63" s="228"/>
      <c r="P63" s="228">
        <f>$G$7*ABS($H$7*N63+$I$7)+$J$7</f>
        <v>15.999999999999993</v>
      </c>
      <c r="Q63" s="228"/>
      <c r="R63" s="228">
        <f>$G$9 * N63 +$H$9</f>
        <v>17.200000000000006</v>
      </c>
      <c r="S63" s="228"/>
      <c r="T63" s="228">
        <f t="shared" si="0"/>
        <v>-28.78</v>
      </c>
      <c r="U63" s="228"/>
      <c r="V63" s="228">
        <f t="shared" si="1"/>
        <v>5.7726000000000059</v>
      </c>
      <c r="W63" s="228"/>
      <c r="X63" s="228">
        <f t="shared" si="2"/>
        <v>-19.464113268731854</v>
      </c>
      <c r="Y63" s="279"/>
      <c r="Z63" s="281">
        <f t="shared" si="3"/>
        <v>27.807965159450056</v>
      </c>
    </row>
    <row r="64" spans="13:26" x14ac:dyDescent="0.25">
      <c r="M64" s="247">
        <f>M63+1</f>
        <v>43</v>
      </c>
      <c r="N64" s="250">
        <f>N63+$I$20</f>
        <v>-1.6000000000000019</v>
      </c>
      <c r="O64" s="228"/>
      <c r="P64" s="228">
        <f>$G$7*ABS($H$7*N64+$I$7)+$J$7</f>
        <v>16.999999999999993</v>
      </c>
      <c r="Q64" s="228"/>
      <c r="R64" s="228">
        <f>$G$9 * N64 +$H$9</f>
        <v>16.400000000000006</v>
      </c>
      <c r="S64" s="228"/>
      <c r="T64" s="228">
        <f t="shared" si="0"/>
        <v>-28.520000000000003</v>
      </c>
      <c r="U64" s="228"/>
      <c r="V64" s="228">
        <f t="shared" si="1"/>
        <v>5.1328000000000067</v>
      </c>
      <c r="W64" s="228"/>
      <c r="X64" s="228">
        <f t="shared" si="2"/>
        <v>-19.425650822501481</v>
      </c>
      <c r="Y64" s="279"/>
      <c r="Z64" s="281">
        <f t="shared" si="3"/>
        <v>27.592903107240421</v>
      </c>
    </row>
    <row r="65" spans="13:26" x14ac:dyDescent="0.25">
      <c r="M65" s="247">
        <f>M64+1</f>
        <v>44</v>
      </c>
      <c r="N65" s="250">
        <f>N64+$I$20</f>
        <v>-1.4000000000000019</v>
      </c>
      <c r="O65" s="228"/>
      <c r="P65" s="228">
        <f>$G$7*ABS($H$7*N65+$I$7)+$J$7</f>
        <v>17.999999999999993</v>
      </c>
      <c r="Q65" s="228"/>
      <c r="R65" s="228">
        <f>$G$9 * N65 +$H$9</f>
        <v>15.600000000000009</v>
      </c>
      <c r="S65" s="228"/>
      <c r="T65" s="228">
        <f t="shared" si="0"/>
        <v>-28.220000000000002</v>
      </c>
      <c r="U65" s="228"/>
      <c r="V65" s="228">
        <f t="shared" si="1"/>
        <v>4.4842000000000057</v>
      </c>
      <c r="W65" s="228"/>
      <c r="X65" s="228">
        <f t="shared" si="2"/>
        <v>-19.384427793327543</v>
      </c>
      <c r="Y65" s="279"/>
      <c r="Z65" s="281">
        <f t="shared" si="3"/>
        <v>27.3823690152621</v>
      </c>
    </row>
    <row r="66" spans="13:26" x14ac:dyDescent="0.25">
      <c r="M66" s="247">
        <f>M65+1</f>
        <v>45</v>
      </c>
      <c r="N66" s="250">
        <f>N65+$I$20</f>
        <v>-1.200000000000002</v>
      </c>
      <c r="O66" s="228"/>
      <c r="P66" s="228">
        <f>$G$7*ABS($H$7*N66+$I$7)+$J$7</f>
        <v>18.999999999999989</v>
      </c>
      <c r="Q66" s="228"/>
      <c r="R66" s="228">
        <f>$G$9 * N66 +$H$9</f>
        <v>14.800000000000008</v>
      </c>
      <c r="S66" s="228"/>
      <c r="T66" s="228">
        <f t="shared" si="0"/>
        <v>-27.880000000000003</v>
      </c>
      <c r="U66" s="228"/>
      <c r="V66" s="228">
        <f t="shared" si="1"/>
        <v>3.8304000000000062</v>
      </c>
      <c r="W66" s="228"/>
      <c r="X66" s="228">
        <f t="shared" si="2"/>
        <v>-19.340246044613554</v>
      </c>
      <c r="Y66" s="279"/>
      <c r="Z66" s="281">
        <f t="shared" si="3"/>
        <v>27.176176143234741</v>
      </c>
    </row>
    <row r="67" spans="13:26" x14ac:dyDescent="0.25">
      <c r="M67" s="247">
        <f>M66+1</f>
        <v>46</v>
      </c>
      <c r="N67" s="250">
        <f>N66+$I$20</f>
        <v>-1.000000000000002</v>
      </c>
      <c r="O67" s="228"/>
      <c r="P67" s="228">
        <f>$G$7*ABS($H$7*N67+$I$7)+$J$7</f>
        <v>19.999999999999989</v>
      </c>
      <c r="Q67" s="228"/>
      <c r="R67" s="228">
        <f>$G$9 * N67 +$H$9</f>
        <v>14.000000000000007</v>
      </c>
      <c r="S67" s="228"/>
      <c r="T67" s="228">
        <f t="shared" si="0"/>
        <v>-27.500000000000004</v>
      </c>
      <c r="U67" s="228"/>
      <c r="V67" s="228">
        <f t="shared" si="1"/>
        <v>3.1750000000000069</v>
      </c>
      <c r="W67" s="228"/>
      <c r="X67" s="228">
        <f t="shared" si="2"/>
        <v>-19.292893218813454</v>
      </c>
      <c r="Y67" s="279"/>
      <c r="Z67" s="281">
        <f t="shared" si="3"/>
        <v>26.974149070059546</v>
      </c>
    </row>
    <row r="68" spans="13:26" x14ac:dyDescent="0.25">
      <c r="M68" s="247">
        <f>M67+1</f>
        <v>47</v>
      </c>
      <c r="N68" s="250">
        <f>N67+$I$20</f>
        <v>-0.80000000000000204</v>
      </c>
      <c r="O68" s="228"/>
      <c r="P68" s="228">
        <f>$G$7*ABS($H$7*N68+$I$7)+$J$7</f>
        <v>20.999999999999989</v>
      </c>
      <c r="Q68" s="228"/>
      <c r="R68" s="228">
        <f>$G$9 * N68 +$H$9</f>
        <v>13.200000000000008</v>
      </c>
      <c r="S68" s="228"/>
      <c r="T68" s="228">
        <f t="shared" si="0"/>
        <v>-27.080000000000005</v>
      </c>
      <c r="U68" s="228"/>
      <c r="V68" s="228">
        <f t="shared" si="1"/>
        <v>2.5216000000000065</v>
      </c>
      <c r="W68" s="228"/>
      <c r="X68" s="228">
        <f t="shared" si="2"/>
        <v>-19.242141716744801</v>
      </c>
      <c r="Y68" s="279"/>
      <c r="Z68" s="281">
        <f t="shared" si="3"/>
        <v>26.776122797097749</v>
      </c>
    </row>
    <row r="69" spans="13:26" x14ac:dyDescent="0.25">
      <c r="M69" s="247">
        <f>M68+1</f>
        <v>48</v>
      </c>
      <c r="N69" s="250">
        <f>N68+$I$20</f>
        <v>-0.60000000000000209</v>
      </c>
      <c r="O69" s="228"/>
      <c r="P69" s="228">
        <f>$G$7*ABS($H$7*N69+$I$7)+$J$7</f>
        <v>21.999999999999989</v>
      </c>
      <c r="Q69" s="228"/>
      <c r="R69" s="228">
        <f>$G$9 * N69 +$H$9</f>
        <v>12.400000000000009</v>
      </c>
      <c r="S69" s="228"/>
      <c r="T69" s="228">
        <f t="shared" si="0"/>
        <v>-26.620000000000005</v>
      </c>
      <c r="U69" s="228"/>
      <c r="V69" s="228">
        <f t="shared" si="1"/>
        <v>1.8738000000000068</v>
      </c>
      <c r="W69" s="228"/>
      <c r="X69" s="228">
        <f t="shared" si="2"/>
        <v>-19.187747603643764</v>
      </c>
      <c r="Y69" s="279"/>
      <c r="Z69" s="281">
        <f t="shared" si="3"/>
        <v>26.581941938526729</v>
      </c>
    </row>
    <row r="70" spans="13:26" x14ac:dyDescent="0.25">
      <c r="M70" s="247">
        <f>M69+1</f>
        <v>49</v>
      </c>
      <c r="N70" s="250">
        <f>N69+$I$20</f>
        <v>-0.40000000000000208</v>
      </c>
      <c r="O70" s="228"/>
      <c r="P70" s="228">
        <f>$G$7*ABS($H$7*N70+$I$7)+$J$7</f>
        <v>22.999999999999989</v>
      </c>
      <c r="Q70" s="228"/>
      <c r="R70" s="228">
        <f>$G$9 * N70 +$H$9</f>
        <v>11.600000000000009</v>
      </c>
      <c r="S70" s="228"/>
      <c r="T70" s="228">
        <f t="shared" si="0"/>
        <v>-26.120000000000005</v>
      </c>
      <c r="U70" s="228"/>
      <c r="V70" s="228">
        <f t="shared" si="1"/>
        <v>1.2352000000000065</v>
      </c>
      <c r="W70" s="228"/>
      <c r="X70" s="228">
        <f t="shared" si="2"/>
        <v>-19.129449436703876</v>
      </c>
      <c r="Y70" s="279"/>
      <c r="Z70" s="281">
        <f t="shared" si="3"/>
        <v>26.391459988819786</v>
      </c>
    </row>
    <row r="71" spans="13:26" x14ac:dyDescent="0.25">
      <c r="M71" s="247">
        <f>M70+1</f>
        <v>50</v>
      </c>
      <c r="N71" s="250">
        <f>N70+$I$20</f>
        <v>-0.20000000000000207</v>
      </c>
      <c r="O71" s="228"/>
      <c r="P71" s="228">
        <f>$G$7*ABS($H$7*N71+$I$7)+$J$7</f>
        <v>23.999999999999989</v>
      </c>
      <c r="Q71" s="228"/>
      <c r="R71" s="228">
        <f>$G$9 * N71 +$H$9</f>
        <v>10.800000000000008</v>
      </c>
      <c r="S71" s="228"/>
      <c r="T71" s="228">
        <f t="shared" si="0"/>
        <v>-25.580000000000005</v>
      </c>
      <c r="U71" s="228"/>
      <c r="V71" s="228">
        <f t="shared" si="1"/>
        <v>0.60940000000000638</v>
      </c>
      <c r="W71" s="228"/>
      <c r="X71" s="228">
        <f t="shared" si="2"/>
        <v>-19.066967008463195</v>
      </c>
      <c r="Y71" s="279"/>
      <c r="Z71" s="281">
        <f t="shared" si="3"/>
        <v>26.204538658698265</v>
      </c>
    </row>
    <row r="72" spans="13:26" x14ac:dyDescent="0.25">
      <c r="M72" s="247">
        <f>M71+1</f>
        <v>51</v>
      </c>
      <c r="N72" s="250">
        <f>N71+$I$20</f>
        <v>-2.0539125955565396E-15</v>
      </c>
      <c r="O72" s="228"/>
      <c r="P72" s="228">
        <f>$G$7*ABS($H$7*N72+$I$7)+$J$7</f>
        <v>24.999999999999989</v>
      </c>
      <c r="Q72" s="228"/>
      <c r="R72" s="228">
        <f>$G$9 * N72 +$H$9</f>
        <v>10.000000000000009</v>
      </c>
      <c r="S72" s="228"/>
      <c r="T72" s="228">
        <f t="shared" si="0"/>
        <v>-25.000000000000007</v>
      </c>
      <c r="U72" s="228"/>
      <c r="V72" s="228">
        <f t="shared" si="1"/>
        <v>6.1617377866696196E-15</v>
      </c>
      <c r="W72" s="228"/>
      <c r="X72" s="228">
        <f t="shared" si="2"/>
        <v>-19</v>
      </c>
      <c r="Y72" s="279"/>
      <c r="Z72" s="281">
        <f t="shared" si="3"/>
        <v>26.021047272016297</v>
      </c>
    </row>
    <row r="73" spans="13:26" x14ac:dyDescent="0.25">
      <c r="M73" s="247">
        <f>M72+1</f>
        <v>52</v>
      </c>
      <c r="N73" s="250">
        <f>N72+$I$20</f>
        <v>0.19999999999999796</v>
      </c>
      <c r="O73" s="228"/>
      <c r="P73" s="228">
        <f>$G$7*ABS($H$7*N73+$I$7)+$J$7</f>
        <v>25.999999999999989</v>
      </c>
      <c r="Q73" s="228"/>
      <c r="R73" s="228">
        <f>$G$9 * N73 +$H$9</f>
        <v>9.2000000000000082</v>
      </c>
      <c r="S73" s="228"/>
      <c r="T73" s="228">
        <f t="shared" si="0"/>
        <v>-24.380000000000006</v>
      </c>
      <c r="U73" s="228"/>
      <c r="V73" s="228">
        <f t="shared" si="1"/>
        <v>-0.58939999999999415</v>
      </c>
      <c r="W73" s="228"/>
      <c r="X73" s="228">
        <f t="shared" si="2"/>
        <v>-18.928226537463708</v>
      </c>
      <c r="Y73" s="279"/>
      <c r="Z73" s="281">
        <f t="shared" si="3"/>
        <v>25.840862216989514</v>
      </c>
    </row>
    <row r="74" spans="13:26" x14ac:dyDescent="0.25">
      <c r="M74" s="247">
        <f>M73+1</f>
        <v>53</v>
      </c>
      <c r="N74" s="250">
        <f>N73+$I$20</f>
        <v>0.39999999999999797</v>
      </c>
      <c r="O74" s="228"/>
      <c r="P74" s="228">
        <f>$G$7*ABS($H$7*N74+$I$7)+$J$7</f>
        <v>26.999999999999989</v>
      </c>
      <c r="Q74" s="228"/>
      <c r="R74" s="228">
        <f>$G$9 * N74 +$H$9</f>
        <v>8.4000000000000075</v>
      </c>
      <c r="S74" s="228"/>
      <c r="T74" s="228">
        <f t="shared" si="0"/>
        <v>-23.720000000000006</v>
      </c>
      <c r="U74" s="228"/>
      <c r="V74" s="228">
        <f t="shared" si="1"/>
        <v>-1.1551999999999945</v>
      </c>
      <c r="W74" s="228"/>
      <c r="X74" s="228">
        <f t="shared" si="2"/>
        <v>-18.851301645002966</v>
      </c>
      <c r="Y74" s="279"/>
      <c r="Z74" s="281">
        <f t="shared" si="3"/>
        <v>25.663866445995502</v>
      </c>
    </row>
    <row r="75" spans="13:26" x14ac:dyDescent="0.25">
      <c r="M75" s="247">
        <f>M74+1</f>
        <v>54</v>
      </c>
      <c r="N75" s="250">
        <f>N74+$I$20</f>
        <v>0.59999999999999798</v>
      </c>
      <c r="O75" s="228"/>
      <c r="P75" s="228">
        <f>$G$7*ABS($H$7*N75+$I$7)+$J$7</f>
        <v>27.999999999999989</v>
      </c>
      <c r="Q75" s="228"/>
      <c r="R75" s="228">
        <f>$G$9 * N75 +$H$9</f>
        <v>7.6000000000000085</v>
      </c>
      <c r="S75" s="228"/>
      <c r="T75" s="228">
        <f t="shared" si="0"/>
        <v>-23.020000000000007</v>
      </c>
      <c r="U75" s="228"/>
      <c r="V75" s="228">
        <f t="shared" si="1"/>
        <v>-1.6937999999999949</v>
      </c>
      <c r="W75" s="228"/>
      <c r="X75" s="228">
        <f t="shared" si="2"/>
        <v>-18.768855586655086</v>
      </c>
      <c r="Y75" s="279"/>
      <c r="Z75" s="281">
        <f t="shared" si="3"/>
        <v>25.489949018876814</v>
      </c>
    </row>
    <row r="76" spans="13:26" x14ac:dyDescent="0.25">
      <c r="M76" s="247">
        <f>M75+1</f>
        <v>55</v>
      </c>
      <c r="N76" s="250">
        <f>N75+$I$20</f>
        <v>0.79999999999999805</v>
      </c>
      <c r="O76" s="228"/>
      <c r="P76" s="228">
        <f>$G$7*ABS($H$7*N76+$I$7)+$J$7</f>
        <v>28.999999999999989</v>
      </c>
      <c r="Q76" s="228"/>
      <c r="R76" s="228">
        <f>$G$9 * N76 +$H$9</f>
        <v>6.8000000000000078</v>
      </c>
      <c r="S76" s="228"/>
      <c r="T76" s="228">
        <f t="shared" si="0"/>
        <v>-22.280000000000008</v>
      </c>
      <c r="U76" s="228"/>
      <c r="V76" s="228">
        <f t="shared" si="1"/>
        <v>-2.2015999999999951</v>
      </c>
      <c r="W76" s="228"/>
      <c r="X76" s="228">
        <f t="shared" si="2"/>
        <v>-18.680492089227108</v>
      </c>
      <c r="Y76" s="279"/>
      <c r="Z76" s="281">
        <f t="shared" si="3"/>
        <v>25.319004685283812</v>
      </c>
    </row>
    <row r="77" spans="13:26" x14ac:dyDescent="0.25">
      <c r="M77" s="247">
        <f>M76+1</f>
        <v>56</v>
      </c>
      <c r="N77" s="250">
        <f>N76+$I$20</f>
        <v>0.999999999999998</v>
      </c>
      <c r="O77" s="228"/>
      <c r="P77" s="228">
        <f>$G$7*ABS($H$7*N77+$I$7)+$J$7</f>
        <v>29.999999999999989</v>
      </c>
      <c r="Q77" s="228"/>
      <c r="R77" s="228">
        <f>$G$9 * N77 +$H$9</f>
        <v>6.000000000000008</v>
      </c>
      <c r="S77" s="228"/>
      <c r="T77" s="228">
        <f t="shared" si="0"/>
        <v>-21.500000000000007</v>
      </c>
      <c r="U77" s="228"/>
      <c r="V77" s="228">
        <f t="shared" si="1"/>
        <v>-2.6749999999999954</v>
      </c>
      <c r="W77" s="228"/>
      <c r="X77" s="228">
        <f t="shared" si="2"/>
        <v>-18.585786437626908</v>
      </c>
      <c r="Y77" s="279"/>
      <c r="Z77" s="281">
        <f t="shared" si="3"/>
        <v>25.150933502119997</v>
      </c>
    </row>
    <row r="78" spans="13:26" x14ac:dyDescent="0.25">
      <c r="M78" s="247">
        <f>M77+1</f>
        <v>57</v>
      </c>
      <c r="N78" s="250">
        <f>N77+$I$20</f>
        <v>1.199999999999998</v>
      </c>
      <c r="O78" s="228"/>
      <c r="P78" s="228">
        <f>$G$7*ABS($H$7*N78+$I$7)+$J$7</f>
        <v>30.999999999999989</v>
      </c>
      <c r="Q78" s="228"/>
      <c r="R78" s="228">
        <f>$G$9 * N78 +$H$9</f>
        <v>5.2000000000000082</v>
      </c>
      <c r="S78" s="228"/>
      <c r="T78" s="228">
        <f t="shared" si="0"/>
        <v>-20.680000000000007</v>
      </c>
      <c r="U78" s="228"/>
      <c r="V78" s="228">
        <f t="shared" si="1"/>
        <v>-3.1103999999999958</v>
      </c>
      <c r="W78" s="228"/>
      <c r="X78" s="228">
        <f t="shared" si="2"/>
        <v>-18.484283433489605</v>
      </c>
      <c r="Y78" s="279"/>
      <c r="Z78" s="281">
        <f t="shared" si="3"/>
        <v>24.985640482607891</v>
      </c>
    </row>
    <row r="79" spans="13:26" x14ac:dyDescent="0.25">
      <c r="M79" s="247">
        <f>M78+1</f>
        <v>58</v>
      </c>
      <c r="N79" s="250">
        <f>N78+$I$20</f>
        <v>1.3999999999999979</v>
      </c>
      <c r="O79" s="228"/>
      <c r="P79" s="228">
        <f>$G$7*ABS($H$7*N79+$I$7)+$J$7</f>
        <v>31.999999999999989</v>
      </c>
      <c r="Q79" s="228"/>
      <c r="R79" s="228">
        <f>$G$9 * N79 +$H$9</f>
        <v>4.4000000000000083</v>
      </c>
      <c r="S79" s="228"/>
      <c r="T79" s="228">
        <f t="shared" si="0"/>
        <v>-19.820000000000007</v>
      </c>
      <c r="U79" s="228"/>
      <c r="V79" s="228">
        <f t="shared" si="1"/>
        <v>-3.5041999999999964</v>
      </c>
      <c r="W79" s="228"/>
      <c r="X79" s="228">
        <f t="shared" si="2"/>
        <v>-18.375495207287528</v>
      </c>
      <c r="Y79" s="279"/>
      <c r="Z79" s="281">
        <f t="shared" si="3"/>
        <v>24.823035273890088</v>
      </c>
    </row>
    <row r="80" spans="13:26" x14ac:dyDescent="0.25">
      <c r="M80" s="247">
        <f>M79+1</f>
        <v>59</v>
      </c>
      <c r="N80" s="250">
        <f>N79+$I$20</f>
        <v>1.5999999999999979</v>
      </c>
      <c r="O80" s="228"/>
      <c r="P80" s="228">
        <f>$G$7*ABS($H$7*N80+$I$7)+$J$7</f>
        <v>32.999999999999986</v>
      </c>
      <c r="Q80" s="228"/>
      <c r="R80" s="228">
        <f>$G$9 * N80 +$H$9</f>
        <v>3.6000000000000085</v>
      </c>
      <c r="S80" s="228"/>
      <c r="T80" s="228">
        <f t="shared" si="0"/>
        <v>-18.920000000000009</v>
      </c>
      <c r="U80" s="228"/>
      <c r="V80" s="228">
        <f t="shared" si="1"/>
        <v>-3.8527999999999967</v>
      </c>
      <c r="W80" s="228"/>
      <c r="X80" s="228">
        <f t="shared" si="2"/>
        <v>-18.258898873407752</v>
      </c>
      <c r="Y80" s="279"/>
      <c r="Z80" s="281">
        <f t="shared" si="3"/>
        <v>24.663031860425679</v>
      </c>
    </row>
    <row r="81" spans="13:26" x14ac:dyDescent="0.25">
      <c r="M81" s="247">
        <f>M80+1</f>
        <v>60</v>
      </c>
      <c r="N81" s="250">
        <f>N80+$I$20</f>
        <v>1.7999999999999978</v>
      </c>
      <c r="O81" s="228"/>
      <c r="P81" s="228">
        <f>$G$7*ABS($H$7*N81+$I$7)+$J$7</f>
        <v>33.999999999999986</v>
      </c>
      <c r="Q81" s="228"/>
      <c r="R81" s="228">
        <f>$G$9 * N81 +$H$9</f>
        <v>2.8000000000000087</v>
      </c>
      <c r="S81" s="228"/>
      <c r="T81" s="228">
        <f t="shared" si="0"/>
        <v>-17.980000000000011</v>
      </c>
      <c r="U81" s="228"/>
      <c r="V81" s="228">
        <f t="shared" si="1"/>
        <v>-4.152599999999997</v>
      </c>
      <c r="W81" s="228"/>
      <c r="X81" s="228">
        <f t="shared" si="2"/>
        <v>-18.133934016926386</v>
      </c>
      <c r="Y81" s="279"/>
      <c r="Z81" s="281">
        <f t="shared" si="3"/>
        <v>24.505548290744287</v>
      </c>
    </row>
    <row r="82" spans="13:26" x14ac:dyDescent="0.25">
      <c r="M82" s="247">
        <f>M81+1</f>
        <v>61</v>
      </c>
      <c r="N82" s="250">
        <f>N81+$I$20</f>
        <v>1.9999999999999978</v>
      </c>
      <c r="O82" s="228"/>
      <c r="P82" s="228">
        <f>$G$7*ABS($H$7*N82+$I$7)+$J$7</f>
        <v>34.999999999999986</v>
      </c>
      <c r="Q82" s="228"/>
      <c r="R82" s="228">
        <f>$G$9 * N82 +$H$9</f>
        <v>2.0000000000000089</v>
      </c>
      <c r="S82" s="228"/>
      <c r="T82" s="228">
        <f t="shared" si="0"/>
        <v>-17.000000000000011</v>
      </c>
      <c r="U82" s="228"/>
      <c r="V82" s="228">
        <f t="shared" si="1"/>
        <v>-4.3999999999999968</v>
      </c>
      <c r="W82" s="228"/>
      <c r="X82" s="228">
        <f t="shared" si="2"/>
        <v>-18</v>
      </c>
      <c r="Y82" s="279"/>
      <c r="Z82" s="281">
        <f t="shared" si="3"/>
        <v>24.350506425384634</v>
      </c>
    </row>
    <row r="83" spans="13:26" x14ac:dyDescent="0.25">
      <c r="M83" s="247">
        <f>M82+1</f>
        <v>62</v>
      </c>
      <c r="N83" s="250">
        <f>N82+$I$20</f>
        <v>2.199999999999998</v>
      </c>
      <c r="O83" s="228"/>
      <c r="P83" s="228">
        <f>$G$7*ABS($H$7*N83+$I$7)+$J$7</f>
        <v>35.999999999999986</v>
      </c>
      <c r="Q83" s="228"/>
      <c r="R83" s="228">
        <f>$G$9 * N83 +$H$9</f>
        <v>1.2000000000000082</v>
      </c>
      <c r="S83" s="228"/>
      <c r="T83" s="228">
        <f t="shared" si="0"/>
        <v>-15.980000000000011</v>
      </c>
      <c r="U83" s="228"/>
      <c r="V83" s="228">
        <f t="shared" si="1"/>
        <v>-4.5913999999999984</v>
      </c>
      <c r="W83" s="228"/>
      <c r="X83" s="228">
        <f t="shared" si="2"/>
        <v>-17.856453074927416</v>
      </c>
      <c r="Y83" s="279"/>
      <c r="Z83" s="281">
        <f t="shared" si="3"/>
        <v>24.197831704076748</v>
      </c>
    </row>
    <row r="84" spans="13:26" x14ac:dyDescent="0.25">
      <c r="M84" s="247">
        <f>M83+1</f>
        <v>63</v>
      </c>
      <c r="N84" s="250">
        <f>N83+$I$20</f>
        <v>2.3999999999999981</v>
      </c>
      <c r="O84" s="228"/>
      <c r="P84" s="228">
        <f>$G$7*ABS($H$7*N84+$I$7)+$J$7</f>
        <v>36.999999999999993</v>
      </c>
      <c r="Q84" s="228"/>
      <c r="R84" s="228">
        <f>$G$9 * N84 +$H$9</f>
        <v>0.40000000000000746</v>
      </c>
      <c r="S84" s="228"/>
      <c r="T84" s="228">
        <f t="shared" si="0"/>
        <v>-14.920000000000011</v>
      </c>
      <c r="U84" s="228"/>
      <c r="V84" s="228">
        <f t="shared" si="1"/>
        <v>-4.7231999999999985</v>
      </c>
      <c r="W84" s="228"/>
      <c r="X84" s="228">
        <f t="shared" si="2"/>
        <v>-17.702603290005932</v>
      </c>
      <c r="Y84" s="279"/>
      <c r="Z84" s="281">
        <f t="shared" si="3"/>
        <v>24.047452930431344</v>
      </c>
    </row>
    <row r="85" spans="13:26" x14ac:dyDescent="0.25">
      <c r="M85" s="247">
        <f>M84+1</f>
        <v>64</v>
      </c>
      <c r="N85" s="250">
        <f>N84+$I$20</f>
        <v>2.5999999999999983</v>
      </c>
      <c r="O85" s="228"/>
      <c r="P85" s="228">
        <f>$G$7*ABS($H$7*N85+$I$7)+$J$7</f>
        <v>37.999999999999993</v>
      </c>
      <c r="Q85" s="228"/>
      <c r="R85" s="228">
        <f>$G$9 * N85 +$H$9</f>
        <v>-0.39999999999999325</v>
      </c>
      <c r="S85" s="228"/>
      <c r="T85" s="228">
        <f t="shared" si="0"/>
        <v>-13.820000000000009</v>
      </c>
      <c r="U85" s="228"/>
      <c r="V85" s="228">
        <f t="shared" si="1"/>
        <v>-4.7918000000000003</v>
      </c>
      <c r="W85" s="228"/>
      <c r="X85" s="228">
        <f t="shared" si="2"/>
        <v>-17.537711173310168</v>
      </c>
      <c r="Y85" s="279"/>
      <c r="Z85" s="281">
        <f t="shared" si="3"/>
        <v>23.899302072579939</v>
      </c>
    </row>
    <row r="86" spans="13:26" x14ac:dyDescent="0.25">
      <c r="M86" s="247">
        <f>M85+1</f>
        <v>65</v>
      </c>
      <c r="N86" s="250">
        <f>N85+$I$20</f>
        <v>2.7999999999999985</v>
      </c>
      <c r="O86" s="228"/>
      <c r="P86" s="228">
        <f>$G$7*ABS($H$7*N86+$I$7)+$J$7</f>
        <v>38.999999999999993</v>
      </c>
      <c r="Q86" s="228"/>
      <c r="R86" s="228">
        <f>$G$9 * N86 +$H$9</f>
        <v>-1.199999999999994</v>
      </c>
      <c r="S86" s="228"/>
      <c r="T86" s="228">
        <f t="shared" si="0"/>
        <v>-12.680000000000009</v>
      </c>
      <c r="U86" s="228"/>
      <c r="V86" s="228">
        <f t="shared" si="1"/>
        <v>-4.7935999999999996</v>
      </c>
      <c r="W86" s="228"/>
      <c r="X86" s="228">
        <f t="shared" si="2"/>
        <v>-17.360984178454213</v>
      </c>
      <c r="Y86" s="279"/>
      <c r="Z86" s="281">
        <f t="shared" si="3"/>
        <v>23.753314078368412</v>
      </c>
    </row>
    <row r="87" spans="13:26" x14ac:dyDescent="0.25">
      <c r="M87" s="247">
        <f>M86+1</f>
        <v>66</v>
      </c>
      <c r="N87" s="250">
        <f>N86+$I$20</f>
        <v>2.9999999999999987</v>
      </c>
      <c r="O87" s="228"/>
      <c r="P87" s="228">
        <f>$G$7*ABS($H$7*N87+$I$7)+$J$7</f>
        <v>39.999999999999993</v>
      </c>
      <c r="Q87" s="228"/>
      <c r="R87" s="228">
        <f>$G$9 * N87 +$H$9</f>
        <v>-1.9999999999999947</v>
      </c>
      <c r="S87" s="228"/>
      <c r="T87" s="228">
        <f t="shared" ref="T87:T122" si="4">$G$11*(N87^2) +$H$11*N87 +$I$11</f>
        <v>-11.500000000000007</v>
      </c>
      <c r="U87" s="228"/>
      <c r="V87" s="228">
        <f t="shared" ref="V87:V122" si="5">$G$13*(N87^3)+$H$13*(N87^2) +$I$13 *N87+$J$13</f>
        <v>-4.7250000000000005</v>
      </c>
      <c r="W87" s="228"/>
      <c r="X87" s="228">
        <f t="shared" ref="X87:X122" si="6">$G$15*($H$15^($I$15*N87+$J$15)+$K$15)</f>
        <v>-17.171572875253812</v>
      </c>
      <c r="Y87" s="279"/>
      <c r="Z87" s="281">
        <f t="shared" ref="Z87:Z122" si="7">$G$17*LN($H$17*N87+$I$17)+$J$17</f>
        <v>23.609426703847415</v>
      </c>
    </row>
    <row r="88" spans="13:26" x14ac:dyDescent="0.25">
      <c r="M88" s="247">
        <f>M87+1</f>
        <v>67</v>
      </c>
      <c r="N88" s="250">
        <f>N87+$I$20</f>
        <v>3.1999999999999988</v>
      </c>
      <c r="O88" s="228"/>
      <c r="P88" s="228">
        <f>$G$7*ABS($H$7*N88+$I$7)+$J$7</f>
        <v>40.999999999999993</v>
      </c>
      <c r="Q88" s="228"/>
      <c r="R88" s="228">
        <f>$G$9 * N88 +$H$9</f>
        <v>-2.7999999999999954</v>
      </c>
      <c r="S88" s="228"/>
      <c r="T88" s="228">
        <f t="shared" si="4"/>
        <v>-10.280000000000008</v>
      </c>
      <c r="U88" s="228"/>
      <c r="V88" s="228">
        <f t="shared" si="5"/>
        <v>-4.5824000000000007</v>
      </c>
      <c r="W88" s="228"/>
      <c r="X88" s="228">
        <f t="shared" si="6"/>
        <v>-16.968566866979206</v>
      </c>
      <c r="Y88" s="279"/>
      <c r="Z88" s="281">
        <f t="shared" si="7"/>
        <v>23.46758035392785</v>
      </c>
    </row>
    <row r="89" spans="13:26" x14ac:dyDescent="0.25">
      <c r="M89" s="247">
        <f>M88+1</f>
        <v>68</v>
      </c>
      <c r="N89" s="250">
        <f>N88+$I$20</f>
        <v>3.399999999999999</v>
      </c>
      <c r="O89" s="228"/>
      <c r="P89" s="228">
        <f>$G$7*ABS($H$7*N89+$I$7)+$J$7</f>
        <v>42</v>
      </c>
      <c r="Q89" s="228"/>
      <c r="R89" s="228">
        <f>$G$9 * N89 +$H$9</f>
        <v>-3.5999999999999961</v>
      </c>
      <c r="S89" s="228"/>
      <c r="T89" s="228">
        <f t="shared" si="4"/>
        <v>-9.0200000000000067</v>
      </c>
      <c r="U89" s="228"/>
      <c r="V89" s="228">
        <f t="shared" si="5"/>
        <v>-4.3622000000000014</v>
      </c>
      <c r="W89" s="228"/>
      <c r="X89" s="228">
        <f t="shared" si="6"/>
        <v>-16.75099041457506</v>
      </c>
      <c r="Y89" s="279"/>
      <c r="Z89" s="281">
        <f t="shared" si="7"/>
        <v>23.327717934180452</v>
      </c>
    </row>
    <row r="90" spans="13:26" x14ac:dyDescent="0.25">
      <c r="M90" s="247">
        <f>M89+1</f>
        <v>69</v>
      </c>
      <c r="N90" s="250">
        <f>N89+$I$20</f>
        <v>3.5999999999999992</v>
      </c>
      <c r="O90" s="228"/>
      <c r="P90" s="228">
        <f>$G$7*ABS($H$7*N90+$I$7)+$J$7</f>
        <v>43</v>
      </c>
      <c r="Q90" s="228"/>
      <c r="R90" s="228">
        <f>$G$9 * N90 +$H$9</f>
        <v>-4.3999999999999968</v>
      </c>
      <c r="S90" s="228"/>
      <c r="T90" s="228">
        <f t="shared" si="4"/>
        <v>-7.720000000000006</v>
      </c>
      <c r="U90" s="228"/>
      <c r="V90" s="228">
        <f t="shared" si="5"/>
        <v>-4.0608000000000004</v>
      </c>
      <c r="W90" s="228"/>
      <c r="X90" s="228">
        <f t="shared" si="6"/>
        <v>-16.517797746815504</v>
      </c>
      <c r="Y90" s="279"/>
      <c r="Z90" s="281">
        <f t="shared" si="7"/>
        <v>23.18978471285709</v>
      </c>
    </row>
    <row r="91" spans="13:26" x14ac:dyDescent="0.25">
      <c r="M91" s="247">
        <f>M90+1</f>
        <v>70</v>
      </c>
      <c r="N91" s="250">
        <f>N90+$I$20</f>
        <v>3.7999999999999994</v>
      </c>
      <c r="O91" s="228"/>
      <c r="P91" s="228">
        <f>$G$7*ABS($H$7*N91+$I$7)+$J$7</f>
        <v>44</v>
      </c>
      <c r="Q91" s="228"/>
      <c r="R91" s="228">
        <f>$G$9 * N91 +$H$9</f>
        <v>-5.1999999999999975</v>
      </c>
      <c r="S91" s="228"/>
      <c r="T91" s="228">
        <f t="shared" si="4"/>
        <v>-6.3800000000000026</v>
      </c>
      <c r="U91" s="228"/>
      <c r="V91" s="228">
        <f t="shared" si="5"/>
        <v>-3.6746000000000016</v>
      </c>
      <c r="W91" s="228"/>
      <c r="X91" s="228">
        <f t="shared" si="6"/>
        <v>-16.267868033852771</v>
      </c>
      <c r="Y91" s="279"/>
      <c r="Z91" s="281">
        <f t="shared" si="7"/>
        <v>23.053728192299307</v>
      </c>
    </row>
    <row r="92" spans="13:26" x14ac:dyDescent="0.25">
      <c r="M92" s="247">
        <f>M91+1</f>
        <v>71</v>
      </c>
      <c r="N92" s="250">
        <f>N91+$I$20</f>
        <v>3.9999999999999996</v>
      </c>
      <c r="O92" s="228"/>
      <c r="P92" s="228">
        <f>$G$7*ABS($H$7*N92+$I$7)+$J$7</f>
        <v>45</v>
      </c>
      <c r="Q92" s="228"/>
      <c r="R92" s="228">
        <f>$G$9 * N92 +$H$9</f>
        <v>-5.9999999999999982</v>
      </c>
      <c r="S92" s="228"/>
      <c r="T92" s="228">
        <f t="shared" si="4"/>
        <v>-5.0000000000000036</v>
      </c>
      <c r="U92" s="228"/>
      <c r="V92" s="228">
        <f t="shared" si="5"/>
        <v>-3.2000000000000011</v>
      </c>
      <c r="W92" s="228"/>
      <c r="X92" s="228">
        <f t="shared" si="6"/>
        <v>-16</v>
      </c>
      <c r="Y92" s="279"/>
      <c r="Z92" s="281">
        <f t="shared" si="7"/>
        <v>22.919497988977898</v>
      </c>
    </row>
    <row r="93" spans="13:26" x14ac:dyDescent="0.25">
      <c r="M93" s="247">
        <f>M92+1</f>
        <v>72</v>
      </c>
      <c r="N93" s="250">
        <f>N92+$I$20</f>
        <v>4.1999999999999993</v>
      </c>
      <c r="O93" s="228"/>
      <c r="P93" s="228">
        <f>$G$7*ABS($H$7*N93+$I$7)+$J$7</f>
        <v>46</v>
      </c>
      <c r="Q93" s="228"/>
      <c r="R93" s="228">
        <f>$G$9 * N93 +$H$9</f>
        <v>-6.7999999999999972</v>
      </c>
      <c r="S93" s="228"/>
      <c r="T93" s="228">
        <f t="shared" si="4"/>
        <v>-3.5800000000000054</v>
      </c>
      <c r="U93" s="228"/>
      <c r="V93" s="228">
        <f t="shared" si="5"/>
        <v>-2.6334000000000017</v>
      </c>
      <c r="W93" s="228"/>
      <c r="X93" s="228">
        <f t="shared" si="6"/>
        <v>-15.712906149854827</v>
      </c>
      <c r="Y93" s="279"/>
      <c r="Z93" s="281">
        <f t="shared" si="7"/>
        <v>22.787045721477696</v>
      </c>
    </row>
    <row r="94" spans="13:26" x14ac:dyDescent="0.25">
      <c r="M94" s="247">
        <f>M93+1</f>
        <v>73</v>
      </c>
      <c r="N94" s="250">
        <f>N93+$I$20</f>
        <v>4.3999999999999995</v>
      </c>
      <c r="O94" s="228"/>
      <c r="P94" s="228">
        <f>$G$7*ABS($H$7*N94+$I$7)+$J$7</f>
        <v>47</v>
      </c>
      <c r="Q94" s="228"/>
      <c r="R94" s="228">
        <f>$G$9 * N94 +$H$9</f>
        <v>-7.5999999999999979</v>
      </c>
      <c r="S94" s="228"/>
      <c r="T94" s="228">
        <f t="shared" si="4"/>
        <v>-2.1200000000000045</v>
      </c>
      <c r="U94" s="228"/>
      <c r="V94" s="228">
        <f t="shared" si="5"/>
        <v>-1.9712000000000032</v>
      </c>
      <c r="W94" s="228"/>
      <c r="X94" s="228">
        <f t="shared" si="6"/>
        <v>-15.40520658001186</v>
      </c>
      <c r="Y94" s="279"/>
      <c r="Z94" s="281">
        <f t="shared" si="7"/>
        <v>22.656324905804169</v>
      </c>
    </row>
    <row r="95" spans="13:26" x14ac:dyDescent="0.25">
      <c r="M95" s="247">
        <f>M94+1</f>
        <v>74</v>
      </c>
      <c r="N95" s="250">
        <f>N94+$I$20</f>
        <v>4.5999999999999996</v>
      </c>
      <c r="O95" s="228"/>
      <c r="P95" s="228">
        <f>$G$7*ABS($H$7*N95+$I$7)+$J$7</f>
        <v>48</v>
      </c>
      <c r="Q95" s="228"/>
      <c r="R95" s="228">
        <f>$G$9 * N95 +$H$9</f>
        <v>-8.3999999999999986</v>
      </c>
      <c r="S95" s="228"/>
      <c r="T95" s="228">
        <f t="shared" si="4"/>
        <v>-0.62000000000000455</v>
      </c>
      <c r="U95" s="228"/>
      <c r="V95" s="228">
        <f t="shared" si="5"/>
        <v>-1.2098000000000031</v>
      </c>
      <c r="W95" s="228"/>
      <c r="X95" s="228">
        <f t="shared" si="6"/>
        <v>-15.075422346620336</v>
      </c>
      <c r="Y95" s="279"/>
      <c r="Z95" s="281">
        <f t="shared" si="7"/>
        <v>22.527290857445088</v>
      </c>
    </row>
    <row r="96" spans="13:26" x14ac:dyDescent="0.25">
      <c r="M96" s="247">
        <f>M95+1</f>
        <v>75</v>
      </c>
      <c r="N96" s="250">
        <f>N95+$I$20</f>
        <v>4.8</v>
      </c>
      <c r="O96" s="228"/>
      <c r="P96" s="228">
        <f>$G$7*ABS($H$7*N96+$I$7)+$J$7</f>
        <v>49</v>
      </c>
      <c r="Q96" s="228"/>
      <c r="R96" s="228">
        <f>$G$9 * N96 +$H$9</f>
        <v>-9.1999999999999993</v>
      </c>
      <c r="S96" s="228"/>
      <c r="T96" s="228">
        <f t="shared" si="4"/>
        <v>0.91999999999999815</v>
      </c>
      <c r="U96" s="228"/>
      <c r="V96" s="228">
        <f t="shared" si="5"/>
        <v>-0.34559999999999924</v>
      </c>
      <c r="W96" s="228"/>
      <c r="X96" s="228">
        <f t="shared" si="6"/>
        <v>-14.721968356908423</v>
      </c>
      <c r="Y96" s="279"/>
      <c r="Z96" s="281">
        <f t="shared" si="7"/>
        <v>22.39990059967079</v>
      </c>
    </row>
    <row r="97" spans="13:26" x14ac:dyDescent="0.25">
      <c r="M97" s="247">
        <f>M96+1</f>
        <v>76</v>
      </c>
      <c r="N97" s="250">
        <f>N96+$I$20</f>
        <v>5</v>
      </c>
      <c r="O97" s="228"/>
      <c r="P97" s="228">
        <f>$G$7*ABS($H$7*N97+$I$7)+$J$7</f>
        <v>50</v>
      </c>
      <c r="Q97" s="228"/>
      <c r="R97" s="228">
        <f>$G$9 * N97 +$H$9</f>
        <v>-10</v>
      </c>
      <c r="S97" s="228"/>
      <c r="T97" s="228">
        <f t="shared" si="4"/>
        <v>2.5</v>
      </c>
      <c r="U97" s="228"/>
      <c r="V97" s="228">
        <f t="shared" si="5"/>
        <v>0.625</v>
      </c>
      <c r="W97" s="228"/>
      <c r="X97" s="228">
        <f t="shared" si="6"/>
        <v>-14.34314575050762</v>
      </c>
      <c r="Y97" s="279"/>
      <c r="Z97" s="281">
        <f t="shared" si="7"/>
        <v>22.274112777602188</v>
      </c>
    </row>
    <row r="98" spans="13:26" x14ac:dyDescent="0.25">
      <c r="M98" s="247">
        <f>M97+1</f>
        <v>77</v>
      </c>
      <c r="N98" s="250">
        <f>N97+$I$20</f>
        <v>5.2</v>
      </c>
      <c r="O98" s="228"/>
      <c r="P98" s="228">
        <f>$G$7*ABS($H$7*N98+$I$7)+$J$7</f>
        <v>49</v>
      </c>
      <c r="Q98" s="228"/>
      <c r="R98" s="228">
        <f>$G$9 * N98 +$H$9</f>
        <v>-10.8</v>
      </c>
      <c r="S98" s="228"/>
      <c r="T98" s="228">
        <f t="shared" si="4"/>
        <v>4.1200000000000045</v>
      </c>
      <c r="U98" s="228"/>
      <c r="V98" s="228">
        <f t="shared" si="5"/>
        <v>1.7056000000000004</v>
      </c>
      <c r="W98" s="228"/>
      <c r="X98" s="228">
        <f t="shared" si="6"/>
        <v>-13.937133733958408</v>
      </c>
      <c r="Y98" s="279"/>
      <c r="Z98" s="281">
        <f t="shared" si="7"/>
        <v>22.149887577616617</v>
      </c>
    </row>
    <row r="99" spans="13:26" x14ac:dyDescent="0.25">
      <c r="M99" s="247">
        <f>M98+1</f>
        <v>78</v>
      </c>
      <c r="N99" s="250">
        <f>N98+$I$20</f>
        <v>5.4</v>
      </c>
      <c r="O99" s="228"/>
      <c r="P99" s="228">
        <f>$G$7*ABS($H$7*N99+$I$7)+$J$7</f>
        <v>48</v>
      </c>
      <c r="Q99" s="228"/>
      <c r="R99" s="228">
        <f>$G$9 * N99 +$H$9</f>
        <v>-11.600000000000001</v>
      </c>
      <c r="S99" s="228"/>
      <c r="T99" s="228">
        <f t="shared" si="4"/>
        <v>5.7800000000000047</v>
      </c>
      <c r="U99" s="228"/>
      <c r="V99" s="228">
        <f t="shared" si="5"/>
        <v>2.899799999999999</v>
      </c>
      <c r="W99" s="228"/>
      <c r="X99" s="228">
        <f t="shared" si="6"/>
        <v>-13.501980829150115</v>
      </c>
      <c r="Y99" s="279"/>
      <c r="Z99" s="281">
        <f t="shared" si="7"/>
        <v>22.027186651698472</v>
      </c>
    </row>
    <row r="100" spans="13:26" x14ac:dyDescent="0.25">
      <c r="M100" s="247">
        <f>M99+1</f>
        <v>79</v>
      </c>
      <c r="N100" s="250">
        <f>N99+$I$20</f>
        <v>5.6000000000000005</v>
      </c>
      <c r="O100" s="228"/>
      <c r="P100" s="228">
        <f>$G$7*ABS($H$7*N100+$I$7)+$J$7</f>
        <v>47</v>
      </c>
      <c r="Q100" s="228"/>
      <c r="R100" s="228">
        <f>$G$9 * N100 +$H$9</f>
        <v>-12.400000000000002</v>
      </c>
      <c r="S100" s="228"/>
      <c r="T100" s="228">
        <f t="shared" si="4"/>
        <v>7.480000000000004</v>
      </c>
      <c r="U100" s="228"/>
      <c r="V100" s="228">
        <f t="shared" si="5"/>
        <v>4.2112000000000016</v>
      </c>
      <c r="W100" s="228"/>
      <c r="X100" s="228">
        <f t="shared" si="6"/>
        <v>-13.035595493631007</v>
      </c>
      <c r="Y100" s="279"/>
      <c r="Z100" s="281">
        <f t="shared" si="7"/>
        <v>21.905973046375024</v>
      </c>
    </row>
    <row r="101" spans="13:26" x14ac:dyDescent="0.25">
      <c r="M101" s="247">
        <f>M100+1</f>
        <v>80</v>
      </c>
      <c r="N101" s="250">
        <f>N100+$I$20</f>
        <v>5.8000000000000007</v>
      </c>
      <c r="O101" s="228"/>
      <c r="P101" s="228">
        <f>$G$7*ABS($H$7*N101+$I$7)+$J$7</f>
        <v>46</v>
      </c>
      <c r="Q101" s="228"/>
      <c r="R101" s="228">
        <f>$G$9 * N101 +$H$9</f>
        <v>-13.200000000000003</v>
      </c>
      <c r="S101" s="228"/>
      <c r="T101" s="228">
        <f t="shared" si="4"/>
        <v>9.220000000000006</v>
      </c>
      <c r="U101" s="228"/>
      <c r="V101" s="228">
        <f t="shared" si="5"/>
        <v>5.6434000000000033</v>
      </c>
      <c r="W101" s="228"/>
      <c r="X101" s="228">
        <f t="shared" si="6"/>
        <v>-12.535736067705539</v>
      </c>
      <c r="Y101" s="279"/>
      <c r="Z101" s="281">
        <f t="shared" si="7"/>
        <v>21.786211135907866</v>
      </c>
    </row>
    <row r="102" spans="13:26" x14ac:dyDescent="0.25">
      <c r="M102" s="247">
        <f>M101+1</f>
        <v>81</v>
      </c>
      <c r="N102" s="250">
        <f>N101+$I$20</f>
        <v>6.0000000000000009</v>
      </c>
      <c r="O102" s="228"/>
      <c r="P102" s="228">
        <f>$G$7*ABS($H$7*N102+$I$7)+$J$7</f>
        <v>45</v>
      </c>
      <c r="Q102" s="228"/>
      <c r="R102" s="228">
        <f>$G$9 * N102 +$H$9</f>
        <v>-14.000000000000004</v>
      </c>
      <c r="S102" s="228"/>
      <c r="T102" s="228">
        <f t="shared" si="4"/>
        <v>11.000000000000014</v>
      </c>
      <c r="U102" s="228"/>
      <c r="V102" s="228">
        <f t="shared" si="5"/>
        <v>7.2000000000000064</v>
      </c>
      <c r="W102" s="228"/>
      <c r="X102" s="228">
        <f t="shared" si="6"/>
        <v>-11.999999999999998</v>
      </c>
      <c r="Y102" s="279"/>
      <c r="Z102" s="281">
        <f t="shared" si="7"/>
        <v>21.66786655943784</v>
      </c>
    </row>
    <row r="103" spans="13:26" x14ac:dyDescent="0.25">
      <c r="M103" s="247">
        <f>M102+1</f>
        <v>82</v>
      </c>
      <c r="N103" s="250">
        <f>N102+$I$20</f>
        <v>6.2000000000000011</v>
      </c>
      <c r="O103" s="228"/>
      <c r="P103" s="228">
        <f>$G$7*ABS($H$7*N103+$I$7)+$J$7</f>
        <v>43.999999999999993</v>
      </c>
      <c r="Q103" s="228"/>
      <c r="R103" s="228">
        <f>$G$9 * N103 +$H$9</f>
        <v>-14.800000000000004</v>
      </c>
      <c r="S103" s="228"/>
      <c r="T103" s="228">
        <f t="shared" si="4"/>
        <v>12.820000000000007</v>
      </c>
      <c r="U103" s="228"/>
      <c r="V103" s="228">
        <f t="shared" si="5"/>
        <v>8.8846000000000096</v>
      </c>
      <c r="W103" s="228"/>
      <c r="X103" s="228">
        <f t="shared" si="6"/>
        <v>-11.425812299709653</v>
      </c>
      <c r="Y103" s="279"/>
      <c r="Z103" s="281">
        <f t="shared" si="7"/>
        <v>21.550906161805923</v>
      </c>
    </row>
    <row r="104" spans="13:26" x14ac:dyDescent="0.25">
      <c r="M104" s="247">
        <f>M103+1</f>
        <v>83</v>
      </c>
      <c r="N104" s="250">
        <f>N103+$I$20</f>
        <v>6.4000000000000012</v>
      </c>
      <c r="O104" s="228"/>
      <c r="P104" s="228">
        <f>$G$7*ABS($H$7*N104+$I$7)+$J$7</f>
        <v>42.999999999999993</v>
      </c>
      <c r="Q104" s="228"/>
      <c r="R104" s="228">
        <f>$G$9 * N104 +$H$9</f>
        <v>-15.600000000000005</v>
      </c>
      <c r="S104" s="228"/>
      <c r="T104" s="228">
        <f t="shared" si="4"/>
        <v>14.680000000000007</v>
      </c>
      <c r="U104" s="228"/>
      <c r="V104" s="228">
        <f t="shared" si="5"/>
        <v>10.700800000000008</v>
      </c>
      <c r="W104" s="228"/>
      <c r="X104" s="228">
        <f t="shared" si="6"/>
        <v>-10.810413160023717</v>
      </c>
      <c r="Y104" s="279"/>
      <c r="Z104" s="281">
        <f t="shared" si="7"/>
        <v>21.435297937795163</v>
      </c>
    </row>
    <row r="105" spans="13:26" x14ac:dyDescent="0.25">
      <c r="M105" s="247">
        <f>M104+1</f>
        <v>84</v>
      </c>
      <c r="N105" s="250">
        <f>N104+$I$20</f>
        <v>6.6000000000000014</v>
      </c>
      <c r="O105" s="228"/>
      <c r="P105" s="228">
        <f>$G$7*ABS($H$7*N105+$I$7)+$J$7</f>
        <v>41.999999999999993</v>
      </c>
      <c r="Q105" s="228"/>
      <c r="R105" s="228">
        <f>$G$9 * N105 +$H$9</f>
        <v>-16.400000000000006</v>
      </c>
      <c r="S105" s="228"/>
      <c r="T105" s="228">
        <f t="shared" si="4"/>
        <v>16.580000000000013</v>
      </c>
      <c r="U105" s="228"/>
      <c r="V105" s="228">
        <f t="shared" si="5"/>
        <v>12.652200000000015</v>
      </c>
      <c r="W105" s="228"/>
      <c r="X105" s="228">
        <f t="shared" si="6"/>
        <v>-10.150844693240668</v>
      </c>
      <c r="Y105" s="279"/>
      <c r="Z105" s="281">
        <f t="shared" si="7"/>
        <v>21.321010979558935</v>
      </c>
    </row>
    <row r="106" spans="13:26" x14ac:dyDescent="0.25">
      <c r="M106" s="247">
        <f>M105+1</f>
        <v>85</v>
      </c>
      <c r="N106" s="250">
        <f>N105+$I$20</f>
        <v>6.8000000000000016</v>
      </c>
      <c r="O106" s="228"/>
      <c r="P106" s="228">
        <f>$G$7*ABS($H$7*N106+$I$7)+$J$7</f>
        <v>40.999999999999993</v>
      </c>
      <c r="Q106" s="228"/>
      <c r="R106" s="228">
        <f>$G$9 * N106 +$H$9</f>
        <v>-17.200000000000006</v>
      </c>
      <c r="S106" s="228"/>
      <c r="T106" s="228">
        <f t="shared" si="4"/>
        <v>18.520000000000017</v>
      </c>
      <c r="U106" s="228"/>
      <c r="V106" s="228">
        <f t="shared" si="5"/>
        <v>14.742400000000018</v>
      </c>
      <c r="W106" s="228"/>
      <c r="X106" s="228">
        <f t="shared" si="6"/>
        <v>-9.4439367138168429</v>
      </c>
      <c r="Y106" s="279"/>
      <c r="Z106" s="281">
        <f t="shared" si="7"/>
        <v>21.208015427019603</v>
      </c>
    </row>
    <row r="107" spans="13:26" x14ac:dyDescent="0.25">
      <c r="M107" s="247">
        <f>M106+1</f>
        <v>86</v>
      </c>
      <c r="N107" s="250">
        <f>N106+$I$20</f>
        <v>7.0000000000000018</v>
      </c>
      <c r="O107" s="228"/>
      <c r="P107" s="228">
        <f>$G$7*ABS($H$7*N107+$I$7)+$J$7</f>
        <v>39.999999999999993</v>
      </c>
      <c r="Q107" s="228"/>
      <c r="R107" s="228">
        <f>$G$9 * N107 +$H$9</f>
        <v>-18.000000000000007</v>
      </c>
      <c r="S107" s="228"/>
      <c r="T107" s="228">
        <f t="shared" si="4"/>
        <v>20.500000000000021</v>
      </c>
      <c r="U107" s="228"/>
      <c r="V107" s="228">
        <f t="shared" si="5"/>
        <v>16.975000000000016</v>
      </c>
      <c r="W107" s="228"/>
      <c r="X107" s="228">
        <f t="shared" si="6"/>
        <v>-8.6862915010152317</v>
      </c>
      <c r="Y107" s="279"/>
      <c r="Z107" s="281">
        <f t="shared" si="7"/>
        <v>21.096282421038353</v>
      </c>
    </row>
    <row r="108" spans="13:26" x14ac:dyDescent="0.25">
      <c r="M108" s="247">
        <f>M107+1</f>
        <v>87</v>
      </c>
      <c r="N108" s="250">
        <f>N107+$I$20</f>
        <v>7.200000000000002</v>
      </c>
      <c r="O108" s="228"/>
      <c r="P108" s="228">
        <f>$G$7*ABS($H$7*N108+$I$7)+$J$7</f>
        <v>38.999999999999993</v>
      </c>
      <c r="Q108" s="228"/>
      <c r="R108" s="228">
        <f>$G$9 * N108 +$H$9</f>
        <v>-18.800000000000008</v>
      </c>
      <c r="S108" s="228"/>
      <c r="T108" s="228">
        <f t="shared" si="4"/>
        <v>22.520000000000017</v>
      </c>
      <c r="U108" s="228"/>
      <c r="V108" s="228">
        <f t="shared" si="5"/>
        <v>19.353600000000018</v>
      </c>
      <c r="W108" s="228"/>
      <c r="X108" s="228">
        <f t="shared" si="6"/>
        <v>-7.8742674679168054</v>
      </c>
      <c r="Y108" s="279"/>
      <c r="Z108" s="281">
        <f t="shared" si="7"/>
        <v>20.985784059172502</v>
      </c>
    </row>
    <row r="109" spans="13:26" x14ac:dyDescent="0.25">
      <c r="M109" s="247">
        <f>M108+1</f>
        <v>88</v>
      </c>
      <c r="N109" s="250">
        <f>N108+$I$20</f>
        <v>7.4000000000000021</v>
      </c>
      <c r="O109" s="228"/>
      <c r="P109" s="228">
        <f>$G$7*ABS($H$7*N109+$I$7)+$J$7</f>
        <v>37.999999999999986</v>
      </c>
      <c r="Q109" s="228"/>
      <c r="R109" s="228">
        <f>$G$9 * N109 +$H$9</f>
        <v>-19.600000000000009</v>
      </c>
      <c r="S109" s="228"/>
      <c r="T109" s="228">
        <f t="shared" si="4"/>
        <v>24.580000000000027</v>
      </c>
      <c r="U109" s="228"/>
      <c r="V109" s="228">
        <f t="shared" si="5"/>
        <v>21.88180000000003</v>
      </c>
      <c r="W109" s="228"/>
      <c r="X109" s="228">
        <f t="shared" si="6"/>
        <v>-7.0039616583002218</v>
      </c>
      <c r="Y109" s="279"/>
      <c r="Z109" s="281">
        <f t="shared" si="7"/>
        <v>20.876493353850599</v>
      </c>
    </row>
    <row r="110" spans="13:26" x14ac:dyDescent="0.25">
      <c r="M110" s="247">
        <f>M109+1</f>
        <v>89</v>
      </c>
      <c r="N110" s="250">
        <f>N109+$I$20</f>
        <v>7.6000000000000023</v>
      </c>
      <c r="O110" s="228"/>
      <c r="P110" s="228">
        <f>$G$7*ABS($H$7*N110+$I$7)+$J$7</f>
        <v>36.999999999999986</v>
      </c>
      <c r="Q110" s="228"/>
      <c r="R110" s="228">
        <f>$G$9 * N110 +$H$9</f>
        <v>-20.400000000000009</v>
      </c>
      <c r="S110" s="228"/>
      <c r="T110" s="228">
        <f t="shared" si="4"/>
        <v>26.680000000000021</v>
      </c>
      <c r="U110" s="228"/>
      <c r="V110" s="228">
        <f t="shared" si="5"/>
        <v>24.563200000000027</v>
      </c>
      <c r="W110" s="228"/>
      <c r="X110" s="228">
        <f t="shared" si="6"/>
        <v>-6.0711909872620033</v>
      </c>
      <c r="Y110" s="279"/>
      <c r="Z110" s="281">
        <f t="shared" si="7"/>
        <v>20.768384192808441</v>
      </c>
    </row>
    <row r="111" spans="13:26" x14ac:dyDescent="0.25">
      <c r="M111" s="247">
        <f>M110+1</f>
        <v>90</v>
      </c>
      <c r="N111" s="250">
        <f>N110+$I$20</f>
        <v>7.8000000000000025</v>
      </c>
      <c r="O111" s="228"/>
      <c r="P111" s="228">
        <f>$G$7*ABS($H$7*N111+$I$7)+$J$7</f>
        <v>35.999999999999986</v>
      </c>
      <c r="Q111" s="228"/>
      <c r="R111" s="228">
        <f>$G$9 * N111 +$H$9</f>
        <v>-21.20000000000001</v>
      </c>
      <c r="S111" s="228"/>
      <c r="T111" s="228">
        <f t="shared" si="4"/>
        <v>28.820000000000022</v>
      </c>
      <c r="U111" s="228"/>
      <c r="V111" s="228">
        <f t="shared" si="5"/>
        <v>27.401400000000038</v>
      </c>
      <c r="W111" s="228"/>
      <c r="X111" s="228">
        <f t="shared" si="6"/>
        <v>-5.071472135411069</v>
      </c>
      <c r="Y111" s="279"/>
      <c r="Z111" s="281">
        <f t="shared" si="7"/>
        <v>20.661431301640963</v>
      </c>
    </row>
    <row r="112" spans="13:26" x14ac:dyDescent="0.25">
      <c r="M112" s="247">
        <f>M111+1</f>
        <v>91</v>
      </c>
      <c r="N112" s="250">
        <f>N111+$I$20</f>
        <v>8.0000000000000018</v>
      </c>
      <c r="O112" s="228"/>
      <c r="P112" s="228">
        <f>$G$7*ABS($H$7*N112+$I$7)+$J$7</f>
        <v>34.999999999999993</v>
      </c>
      <c r="Q112" s="228"/>
      <c r="R112" s="228">
        <f>$G$9 * N112 +$H$9</f>
        <v>-22.000000000000007</v>
      </c>
      <c r="S112" s="228"/>
      <c r="T112" s="228">
        <f t="shared" si="4"/>
        <v>31.000000000000021</v>
      </c>
      <c r="U112" s="228"/>
      <c r="V112" s="228">
        <f t="shared" si="5"/>
        <v>30.400000000000027</v>
      </c>
      <c r="W112" s="228"/>
      <c r="X112" s="228">
        <f t="shared" si="6"/>
        <v>-3.9999999999999929</v>
      </c>
      <c r="Y112" s="279"/>
      <c r="Z112" s="281">
        <f t="shared" si="7"/>
        <v>20.555610208335597</v>
      </c>
    </row>
    <row r="113" spans="13:26" x14ac:dyDescent="0.25">
      <c r="M113" s="247">
        <f>M112+1</f>
        <v>92</v>
      </c>
      <c r="N113" s="250">
        <f>N112+$I$20</f>
        <v>8.2000000000000011</v>
      </c>
      <c r="O113" s="228"/>
      <c r="P113" s="228">
        <f>$G$7*ABS($H$7*N113+$I$7)+$J$7</f>
        <v>33.999999999999993</v>
      </c>
      <c r="Q113" s="228"/>
      <c r="R113" s="228">
        <f>$G$9 * N113 +$H$9</f>
        <v>-22.800000000000004</v>
      </c>
      <c r="S113" s="228"/>
      <c r="T113" s="228">
        <f t="shared" si="4"/>
        <v>33.220000000000013</v>
      </c>
      <c r="U113" s="228"/>
      <c r="V113" s="228">
        <f t="shared" si="5"/>
        <v>33.562600000000025</v>
      </c>
      <c r="W113" s="228"/>
      <c r="X113" s="228">
        <f t="shared" si="6"/>
        <v>-2.8516245994193028</v>
      </c>
      <c r="Y113" s="279"/>
      <c r="Z113" s="281">
        <f t="shared" si="7"/>
        <v>20.450897209662639</v>
      </c>
    </row>
    <row r="114" spans="13:26" x14ac:dyDescent="0.25">
      <c r="M114" s="247">
        <f>M113+1</f>
        <v>93</v>
      </c>
      <c r="N114" s="250">
        <f>N113+$I$20</f>
        <v>8.4</v>
      </c>
      <c r="O114" s="228"/>
      <c r="P114" s="228">
        <f>$G$7*ABS($H$7*N114+$I$7)+$J$7</f>
        <v>33</v>
      </c>
      <c r="Q114" s="228"/>
      <c r="R114" s="228">
        <f>$G$9 * N114 +$H$9</f>
        <v>-23.6</v>
      </c>
      <c r="S114" s="228"/>
      <c r="T114" s="228">
        <f t="shared" si="4"/>
        <v>35.480000000000004</v>
      </c>
      <c r="U114" s="228"/>
      <c r="V114" s="228">
        <f t="shared" si="5"/>
        <v>36.892800000000001</v>
      </c>
      <c r="W114" s="228"/>
      <c r="X114" s="228">
        <f t="shared" si="6"/>
        <v>-1.620826320047442</v>
      </c>
      <c r="Y114" s="279"/>
      <c r="Z114" s="281">
        <f t="shared" si="7"/>
        <v>20.347269339307175</v>
      </c>
    </row>
    <row r="115" spans="13:26" x14ac:dyDescent="0.25">
      <c r="M115" s="247">
        <f>M114+1</f>
        <v>94</v>
      </c>
      <c r="N115" s="250">
        <f>N114+$I$20</f>
        <v>8.6</v>
      </c>
      <c r="O115" s="228"/>
      <c r="P115" s="228">
        <f>$G$7*ABS($H$7*N115+$I$7)+$J$7</f>
        <v>32</v>
      </c>
      <c r="Q115" s="228"/>
      <c r="R115" s="228">
        <f>$G$9 * N115 +$H$9</f>
        <v>-24.4</v>
      </c>
      <c r="S115" s="228"/>
      <c r="T115" s="228">
        <f t="shared" si="4"/>
        <v>37.779999999999994</v>
      </c>
      <c r="U115" s="228"/>
      <c r="V115" s="228">
        <f t="shared" si="5"/>
        <v>40.394199999999998</v>
      </c>
      <c r="W115" s="228"/>
      <c r="X115" s="228">
        <f t="shared" si="6"/>
        <v>-0.30168938648133903</v>
      </c>
      <c r="Y115" s="279"/>
      <c r="Z115" s="281">
        <f t="shared" si="7"/>
        <v>20.244704337635284</v>
      </c>
    </row>
    <row r="116" spans="13:26" x14ac:dyDescent="0.25">
      <c r="M116" s="247">
        <f>M115+1</f>
        <v>95</v>
      </c>
      <c r="N116" s="250">
        <f>N115+$I$20</f>
        <v>8.7999999999999989</v>
      </c>
      <c r="O116" s="228"/>
      <c r="P116" s="228">
        <f>$G$7*ABS($H$7*N116+$I$7)+$J$7</f>
        <v>31.000000000000007</v>
      </c>
      <c r="Q116" s="228"/>
      <c r="R116" s="228">
        <f>$G$9 * N116 +$H$9</f>
        <v>-25.199999999999996</v>
      </c>
      <c r="S116" s="228"/>
      <c r="T116" s="228">
        <f t="shared" si="4"/>
        <v>40.11999999999999</v>
      </c>
      <c r="U116" s="228"/>
      <c r="V116" s="228">
        <f t="shared" si="5"/>
        <v>44.070399999999971</v>
      </c>
      <c r="W116" s="228"/>
      <c r="X116" s="228">
        <f t="shared" si="6"/>
        <v>1.1121265723662965</v>
      </c>
      <c r="Y116" s="279"/>
      <c r="Z116" s="281">
        <f t="shared" si="7"/>
        <v>20.143180622995107</v>
      </c>
    </row>
    <row r="117" spans="13:26" x14ac:dyDescent="0.25">
      <c r="M117" s="247">
        <f>M116+1</f>
        <v>96</v>
      </c>
      <c r="N117" s="250">
        <f>N116+$I$20</f>
        <v>8.9999999999999982</v>
      </c>
      <c r="O117" s="228"/>
      <c r="P117" s="228">
        <f>$G$7*ABS($H$7*N117+$I$7)+$J$7</f>
        <v>30.000000000000007</v>
      </c>
      <c r="Q117" s="228"/>
      <c r="R117" s="228">
        <f>$G$9 * N117 +$H$9</f>
        <v>-25.999999999999993</v>
      </c>
      <c r="S117" s="228"/>
      <c r="T117" s="228">
        <f t="shared" si="4"/>
        <v>42.499999999999972</v>
      </c>
      <c r="U117" s="228"/>
      <c r="V117" s="228">
        <f t="shared" si="5"/>
        <v>47.924999999999962</v>
      </c>
      <c r="W117" s="228"/>
      <c r="X117" s="228">
        <f t="shared" si="6"/>
        <v>2.627416997969501</v>
      </c>
      <c r="Y117" s="279"/>
      <c r="Z117" s="281">
        <f t="shared" si="7"/>
        <v>20.042677264460092</v>
      </c>
    </row>
    <row r="118" spans="13:26" x14ac:dyDescent="0.25">
      <c r="M118" s="247">
        <f>M117+1</f>
        <v>97</v>
      </c>
      <c r="N118" s="250">
        <f>N117+$I$20</f>
        <v>9.1999999999999975</v>
      </c>
      <c r="O118" s="228"/>
      <c r="P118" s="228">
        <f>$G$7*ABS($H$7*N118+$I$7)+$J$7</f>
        <v>29.000000000000014</v>
      </c>
      <c r="Q118" s="228"/>
      <c r="R118" s="228">
        <f>$G$9 * N118 +$H$9</f>
        <v>-26.79999999999999</v>
      </c>
      <c r="S118" s="228"/>
      <c r="T118" s="228">
        <f t="shared" si="4"/>
        <v>44.919999999999973</v>
      </c>
      <c r="U118" s="228"/>
      <c r="V118" s="228">
        <f t="shared" si="5"/>
        <v>51.961599999999947</v>
      </c>
      <c r="W118" s="228"/>
      <c r="X118" s="228">
        <f t="shared" si="6"/>
        <v>4.2514650641663465</v>
      </c>
      <c r="Y118" s="279"/>
      <c r="Z118" s="281">
        <f t="shared" si="7"/>
        <v>19.943173955928412</v>
      </c>
    </row>
    <row r="119" spans="13:26" x14ac:dyDescent="0.25">
      <c r="M119" s="247">
        <f>M118+1</f>
        <v>98</v>
      </c>
      <c r="N119" s="250">
        <f>N118+$I$20</f>
        <v>9.3999999999999968</v>
      </c>
      <c r="O119" s="228"/>
      <c r="P119" s="228">
        <f>$G$7*ABS($H$7*N119+$I$7)+$J$7</f>
        <v>28.000000000000014</v>
      </c>
      <c r="Q119" s="228"/>
      <c r="R119" s="228">
        <f>$G$9 * N119 +$H$9</f>
        <v>-27.599999999999987</v>
      </c>
      <c r="S119" s="228"/>
      <c r="T119" s="228">
        <f t="shared" si="4"/>
        <v>47.379999999999967</v>
      </c>
      <c r="U119" s="228"/>
      <c r="V119" s="228">
        <f t="shared" si="5"/>
        <v>56.183799999999934</v>
      </c>
      <c r="W119" s="228"/>
      <c r="X119" s="228">
        <f t="shared" si="6"/>
        <v>5.9920766833994996</v>
      </c>
      <c r="Y119" s="279"/>
      <c r="Z119" s="281">
        <f t="shared" si="7"/>
        <v>19.844650991498295</v>
      </c>
    </row>
    <row r="120" spans="13:26" x14ac:dyDescent="0.25">
      <c r="M120" s="247">
        <f>M119+1</f>
        <v>99</v>
      </c>
      <c r="N120" s="250">
        <f>N119+$I$20</f>
        <v>9.5999999999999961</v>
      </c>
      <c r="O120" s="228"/>
      <c r="P120" s="228">
        <f>$G$7*ABS($H$7*N120+$I$7)+$J$7</f>
        <v>27.000000000000021</v>
      </c>
      <c r="Q120" s="228"/>
      <c r="R120" s="228">
        <f>$G$9 * N120 +$H$9</f>
        <v>-28.399999999999984</v>
      </c>
      <c r="S120" s="228"/>
      <c r="T120" s="228">
        <f t="shared" si="4"/>
        <v>49.879999999999953</v>
      </c>
      <c r="U120" s="228"/>
      <c r="V120" s="228">
        <f t="shared" si="5"/>
        <v>60.595199999999913</v>
      </c>
      <c r="W120" s="228"/>
      <c r="X120" s="228">
        <f t="shared" si="6"/>
        <v>7.8576180254759365</v>
      </c>
      <c r="Y120" s="279"/>
      <c r="Z120" s="281">
        <f t="shared" si="7"/>
        <v>19.747089242044652</v>
      </c>
    </row>
    <row r="121" spans="13:26" x14ac:dyDescent="0.25">
      <c r="M121" s="247">
        <f>M120+1</f>
        <v>100</v>
      </c>
      <c r="N121" s="250">
        <f>N120+$I$20</f>
        <v>9.7999999999999954</v>
      </c>
      <c r="O121" s="228"/>
      <c r="P121" s="228">
        <f>$G$7*ABS($H$7*N121+$I$7)+$J$7</f>
        <v>26.000000000000021</v>
      </c>
      <c r="Q121" s="228"/>
      <c r="R121" s="228">
        <f>$G$9 * N121 +$H$9</f>
        <v>-29.199999999999982</v>
      </c>
      <c r="S121" s="228"/>
      <c r="T121" s="228">
        <f t="shared" si="4"/>
        <v>52.419999999999931</v>
      </c>
      <c r="U121" s="228"/>
      <c r="V121" s="228">
        <f t="shared" si="5"/>
        <v>65.199399999999883</v>
      </c>
      <c r="W121" s="228"/>
      <c r="X121" s="228">
        <f t="shared" si="6"/>
        <v>9.8570557291777838</v>
      </c>
      <c r="Y121" s="279"/>
      <c r="Z121" s="281">
        <f t="shared" si="7"/>
        <v>19.650470132927282</v>
      </c>
    </row>
    <row r="122" spans="13:26" ht="15.75" thickBot="1" x14ac:dyDescent="0.3">
      <c r="M122" s="247">
        <f>M121+1</f>
        <v>101</v>
      </c>
      <c r="N122" s="251">
        <f>N121+$I$20</f>
        <v>9.9999999999999947</v>
      </c>
      <c r="P122" s="228">
        <f>$G$7*ABS($H$7*N122+$I$7)+$J$7</f>
        <v>25.000000000000028</v>
      </c>
      <c r="R122" s="228">
        <f>$G$9 * N122 +$H$9</f>
        <v>-29.999999999999979</v>
      </c>
      <c r="T122" s="228">
        <f t="shared" si="4"/>
        <v>54.999999999999929</v>
      </c>
      <c r="V122" s="228">
        <f t="shared" si="5"/>
        <v>69.999999999999858</v>
      </c>
      <c r="X122" s="228">
        <f t="shared" si="6"/>
        <v>11.999999999999943</v>
      </c>
      <c r="Y122" s="278"/>
      <c r="Z122" s="282">
        <f t="shared" si="7"/>
        <v>19.554775622765774</v>
      </c>
    </row>
    <row r="123" spans="13:26" x14ac:dyDescent="0.25">
      <c r="N123" s="252"/>
    </row>
  </sheetData>
  <mergeCells count="13">
    <mergeCell ref="B2:AB2"/>
    <mergeCell ref="E4:F5"/>
    <mergeCell ref="G4:L4"/>
    <mergeCell ref="E7:F7"/>
    <mergeCell ref="E9:F9"/>
    <mergeCell ref="E11:F11"/>
    <mergeCell ref="E19:F20"/>
    <mergeCell ref="G19:H19"/>
    <mergeCell ref="I19:J19"/>
    <mergeCell ref="K19:L19"/>
    <mergeCell ref="G20:H20"/>
    <mergeCell ref="I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19"/>
  <sheetViews>
    <sheetView showGridLines="0" zoomScaleNormal="100" workbookViewId="0">
      <selection activeCell="G7" sqref="G7"/>
    </sheetView>
  </sheetViews>
  <sheetFormatPr baseColWidth="10" defaultColWidth="11.5703125" defaultRowHeight="10.15" customHeight="1" x14ac:dyDescent="0.2"/>
  <cols>
    <col min="1" max="1" width="1.140625" style="1" customWidth="1"/>
    <col min="2" max="2" width="0.5703125" style="1" customWidth="1"/>
    <col min="3" max="3" width="1.7109375" style="1" customWidth="1"/>
    <col min="4" max="4" width="0.5703125" style="1" customWidth="1"/>
    <col min="5" max="5" width="19.5703125" style="1" customWidth="1"/>
    <col min="6" max="6" width="33.28515625" style="4" customWidth="1"/>
    <col min="7" max="10" width="11.140625" style="5" customWidth="1"/>
    <col min="11" max="11" width="2.7109375" style="2" customWidth="1"/>
    <col min="12" max="12" width="3.28515625" style="2" hidden="1" customWidth="1"/>
    <col min="13" max="13" width="0.5703125" style="2" hidden="1" customWidth="1"/>
    <col min="14" max="14" width="11.140625" style="2" hidden="1" customWidth="1"/>
    <col min="15" max="15" width="0.7109375" style="2" hidden="1" customWidth="1"/>
    <col min="16" max="16" width="11.140625" style="2" hidden="1" customWidth="1"/>
    <col min="17" max="17" width="0.5703125" style="33" hidden="1" customWidth="1"/>
    <col min="18" max="18" width="11.140625" style="2" hidden="1" customWidth="1"/>
    <col min="19" max="19" width="0.5703125" style="33" hidden="1" customWidth="1"/>
    <col min="20" max="20" width="11.140625" style="2" hidden="1" customWidth="1"/>
    <col min="21" max="16384" width="11.5703125" style="1"/>
  </cols>
  <sheetData>
    <row r="1" spans="2:21" ht="6" customHeight="1" x14ac:dyDescent="0.2"/>
    <row r="2" spans="2:21" ht="18" customHeight="1" x14ac:dyDescent="0.2">
      <c r="B2" s="201" t="s">
        <v>30</v>
      </c>
      <c r="C2" s="201"/>
      <c r="D2" s="201"/>
      <c r="E2" s="201"/>
      <c r="F2" s="201"/>
      <c r="G2" s="201"/>
      <c r="H2" s="201"/>
      <c r="I2" s="201"/>
      <c r="J2" s="201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2:21" ht="15" customHeight="1" thickBot="1" x14ac:dyDescent="0.25"/>
    <row r="4" spans="2:21" ht="10.15" customHeight="1" x14ac:dyDescent="0.2">
      <c r="C4" s="29"/>
      <c r="D4" s="27"/>
      <c r="E4" s="202" t="s">
        <v>22</v>
      </c>
      <c r="F4" s="202"/>
      <c r="G4" s="204" t="s">
        <v>23</v>
      </c>
      <c r="H4" s="205"/>
      <c r="I4" s="205"/>
      <c r="J4" s="205"/>
      <c r="K4" s="56"/>
      <c r="L4" s="54"/>
      <c r="M4" s="54"/>
      <c r="N4" s="57"/>
      <c r="O4" s="57"/>
      <c r="P4" s="54"/>
      <c r="Q4" s="54"/>
      <c r="R4" s="54"/>
      <c r="S4" s="54"/>
      <c r="T4" s="54"/>
    </row>
    <row r="5" spans="2:21" ht="10.15" customHeight="1" thickBot="1" x14ac:dyDescent="0.25">
      <c r="C5" s="30"/>
      <c r="D5" s="28"/>
      <c r="E5" s="203"/>
      <c r="F5" s="203"/>
      <c r="G5" s="17" t="s">
        <v>16</v>
      </c>
      <c r="H5" s="18" t="s">
        <v>17</v>
      </c>
      <c r="I5" s="18" t="s">
        <v>18</v>
      </c>
      <c r="J5" s="19" t="s">
        <v>19</v>
      </c>
      <c r="K5" s="56"/>
      <c r="L5" s="54"/>
      <c r="M5" s="54"/>
      <c r="N5" s="58"/>
      <c r="O5" s="58"/>
      <c r="P5" s="54"/>
      <c r="Q5" s="54"/>
      <c r="R5" s="54"/>
      <c r="S5" s="54"/>
      <c r="T5" s="54"/>
    </row>
    <row r="6" spans="2:21" ht="3" customHeight="1" thickBot="1" x14ac:dyDescent="0.25">
      <c r="E6" s="20"/>
      <c r="F6" s="20"/>
      <c r="G6" s="21"/>
      <c r="H6" s="21"/>
      <c r="I6" s="21"/>
      <c r="J6" s="21"/>
      <c r="K6" s="59"/>
      <c r="L6" s="54"/>
      <c r="M6" s="54"/>
      <c r="N6" s="58"/>
      <c r="O6" s="58"/>
      <c r="P6" s="54"/>
      <c r="Q6" s="54"/>
      <c r="R6" s="54"/>
      <c r="S6" s="54"/>
      <c r="T6" s="54"/>
    </row>
    <row r="7" spans="2:21" s="11" customFormat="1" ht="13.15" customHeight="1" thickBot="1" x14ac:dyDescent="0.3">
      <c r="C7" s="24"/>
      <c r="D7" s="223" t="s">
        <v>27</v>
      </c>
      <c r="E7" s="223"/>
      <c r="F7" s="193" t="s">
        <v>52</v>
      </c>
      <c r="G7" s="185">
        <v>2</v>
      </c>
      <c r="H7" s="186">
        <v>2</v>
      </c>
      <c r="I7" s="186">
        <v>0</v>
      </c>
      <c r="J7" s="186">
        <v>0</v>
      </c>
      <c r="K7" s="60"/>
      <c r="L7" s="61"/>
      <c r="M7" s="61"/>
      <c r="N7" s="58"/>
      <c r="O7" s="58"/>
      <c r="P7" s="62"/>
      <c r="Q7" s="62"/>
      <c r="R7" s="62"/>
      <c r="S7" s="62"/>
      <c r="T7" s="62"/>
    </row>
    <row r="8" spans="2:21" s="11" customFormat="1" ht="3" customHeight="1" thickBot="1" x14ac:dyDescent="0.3">
      <c r="C8" s="22"/>
      <c r="D8" s="197"/>
      <c r="E8" s="109"/>
      <c r="F8" s="194"/>
      <c r="G8" s="84"/>
      <c r="H8" s="84"/>
      <c r="I8" s="84"/>
      <c r="J8" s="84"/>
      <c r="K8" s="60"/>
      <c r="L8" s="61"/>
      <c r="M8" s="61"/>
      <c r="N8" s="58"/>
      <c r="O8" s="58"/>
      <c r="P8" s="62"/>
      <c r="Q8" s="62"/>
      <c r="R8" s="62"/>
      <c r="S8" s="62"/>
      <c r="T8" s="62"/>
    </row>
    <row r="9" spans="2:21" s="11" customFormat="1" ht="13.15" customHeight="1" thickBot="1" x14ac:dyDescent="0.25">
      <c r="C9" s="25"/>
      <c r="D9" s="224" t="s">
        <v>28</v>
      </c>
      <c r="E9" s="224"/>
      <c r="F9" s="195" t="s">
        <v>52</v>
      </c>
      <c r="G9" s="187">
        <v>2</v>
      </c>
      <c r="H9" s="188">
        <v>1</v>
      </c>
      <c r="I9" s="188">
        <v>0</v>
      </c>
      <c r="J9" s="188">
        <v>0</v>
      </c>
      <c r="K9" s="60"/>
      <c r="L9" s="61"/>
      <c r="M9" s="61"/>
      <c r="N9" s="61"/>
      <c r="O9" s="61"/>
      <c r="P9" s="63"/>
      <c r="Q9" s="63"/>
      <c r="R9" s="63"/>
      <c r="S9" s="63"/>
      <c r="T9" s="63"/>
      <c r="U9" s="22"/>
    </row>
    <row r="10" spans="2:21" s="11" customFormat="1" ht="3" customHeight="1" thickBot="1" x14ac:dyDescent="0.25">
      <c r="C10" s="22"/>
      <c r="D10" s="197"/>
      <c r="E10" s="109"/>
      <c r="F10" s="194"/>
      <c r="G10" s="84"/>
      <c r="H10" s="84"/>
      <c r="I10" s="84"/>
      <c r="J10" s="60"/>
      <c r="K10" s="60"/>
      <c r="L10" s="61"/>
      <c r="M10" s="61"/>
      <c r="N10" s="61"/>
      <c r="O10" s="61"/>
      <c r="P10" s="63"/>
      <c r="Q10" s="63"/>
      <c r="R10" s="63"/>
      <c r="S10" s="63"/>
      <c r="T10" s="63"/>
      <c r="U10" s="22"/>
    </row>
    <row r="11" spans="2:21" s="11" customFormat="1" ht="13.15" customHeight="1" thickBot="1" x14ac:dyDescent="0.3">
      <c r="C11" s="26"/>
      <c r="D11" s="225" t="s">
        <v>29</v>
      </c>
      <c r="E11" s="225"/>
      <c r="F11" s="196" t="s">
        <v>53</v>
      </c>
      <c r="G11" s="189">
        <v>1</v>
      </c>
      <c r="H11" s="190">
        <v>1</v>
      </c>
      <c r="I11" s="190">
        <v>0</v>
      </c>
      <c r="J11" s="190">
        <v>0</v>
      </c>
      <c r="K11" s="84"/>
      <c r="L11" s="61"/>
      <c r="M11" s="61"/>
      <c r="N11" s="61"/>
      <c r="O11" s="61"/>
      <c r="P11" s="85"/>
      <c r="Q11" s="85"/>
      <c r="R11" s="85"/>
      <c r="S11" s="85"/>
      <c r="T11" s="64"/>
      <c r="U11" s="22"/>
    </row>
    <row r="12" spans="2:21" s="11" customFormat="1" ht="3" customHeight="1" x14ac:dyDescent="0.25">
      <c r="C12" s="22"/>
      <c r="D12" s="12"/>
      <c r="E12" s="22"/>
      <c r="F12" s="23"/>
      <c r="G12" s="83"/>
      <c r="H12" s="83"/>
      <c r="I12" s="83"/>
      <c r="J12" s="83"/>
      <c r="K12" s="60"/>
      <c r="L12" s="61"/>
      <c r="M12" s="61"/>
      <c r="N12" s="61"/>
      <c r="O12" s="61"/>
      <c r="P12" s="85"/>
      <c r="Q12" s="85"/>
      <c r="R12" s="85"/>
      <c r="S12" s="85"/>
      <c r="T12" s="64"/>
      <c r="U12" s="22"/>
    </row>
    <row r="13" spans="2:21" ht="9" customHeight="1" thickBot="1" x14ac:dyDescent="0.25">
      <c r="K13" s="54"/>
      <c r="L13" s="54"/>
      <c r="M13" s="54"/>
      <c r="N13" s="54"/>
      <c r="O13" s="54"/>
      <c r="P13" s="54"/>
      <c r="Q13" s="54"/>
      <c r="R13" s="54"/>
      <c r="S13" s="54"/>
      <c r="T13" s="54"/>
    </row>
    <row r="14" spans="2:21" ht="11.25" customHeight="1" x14ac:dyDescent="0.2">
      <c r="B14" s="27"/>
      <c r="C14" s="27"/>
      <c r="D14" s="27"/>
      <c r="E14" s="202" t="s">
        <v>26</v>
      </c>
      <c r="F14" s="206"/>
      <c r="G14" s="71" t="s">
        <v>24</v>
      </c>
      <c r="H14" s="72" t="s">
        <v>25</v>
      </c>
      <c r="I14" s="72" t="s">
        <v>36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</row>
    <row r="15" spans="2:21" ht="11.25" customHeight="1" thickBot="1" x14ac:dyDescent="0.25">
      <c r="B15" s="28"/>
      <c r="C15" s="28"/>
      <c r="D15" s="28"/>
      <c r="E15" s="207"/>
      <c r="F15" s="208"/>
      <c r="G15" s="191">
        <f>-2*PI()</f>
        <v>-6.2831853071795862</v>
      </c>
      <c r="H15" s="73">
        <f>(I15-G15)/100</f>
        <v>0.12566370614359174</v>
      </c>
      <c r="I15" s="192">
        <f>2*PI()</f>
        <v>6.2831853071795862</v>
      </c>
      <c r="J15" s="54"/>
      <c r="K15" s="55"/>
      <c r="L15" s="54"/>
      <c r="M15" s="54"/>
      <c r="N15" s="54"/>
      <c r="O15" s="54"/>
      <c r="P15" s="54"/>
      <c r="Q15" s="54"/>
      <c r="R15" s="54"/>
      <c r="S15" s="54"/>
      <c r="T15" s="54"/>
    </row>
    <row r="16" spans="2:21" ht="9" customHeight="1" x14ac:dyDescent="0.2">
      <c r="K16" s="54"/>
      <c r="L16" s="54"/>
      <c r="M16" s="54"/>
      <c r="N16" s="54"/>
      <c r="O16" s="54"/>
      <c r="P16" s="54"/>
      <c r="Q16" s="54"/>
      <c r="R16" s="54"/>
      <c r="S16" s="54"/>
      <c r="T16" s="54"/>
    </row>
    <row r="17" spans="6:20" ht="10.15" customHeight="1" x14ac:dyDescent="0.2">
      <c r="K17" s="54"/>
      <c r="L17" s="54"/>
      <c r="M17" s="54"/>
      <c r="N17" s="54"/>
      <c r="O17" s="54"/>
      <c r="P17" s="54"/>
      <c r="Q17" s="54"/>
      <c r="R17" s="54"/>
      <c r="S17" s="54"/>
      <c r="T17" s="54"/>
    </row>
    <row r="18" spans="6:20" s="7" customFormat="1" ht="10.15" customHeight="1" x14ac:dyDescent="0.2">
      <c r="G18" s="8"/>
      <c r="H18" s="8"/>
      <c r="I18" s="8"/>
      <c r="J18" s="8"/>
      <c r="K18" s="65"/>
      <c r="L18" s="66"/>
      <c r="M18" s="66"/>
      <c r="N18" s="67" t="s">
        <v>21</v>
      </c>
      <c r="O18" s="67"/>
      <c r="P18" s="67" t="s">
        <v>27</v>
      </c>
      <c r="Q18" s="67"/>
      <c r="R18" s="67" t="s">
        <v>28</v>
      </c>
      <c r="S18" s="67"/>
      <c r="T18" s="67" t="s">
        <v>29</v>
      </c>
    </row>
    <row r="19" spans="6:20" ht="10.15" customHeight="1" x14ac:dyDescent="0.2">
      <c r="F19" s="1"/>
      <c r="K19" s="54"/>
      <c r="L19" s="59">
        <v>1</v>
      </c>
      <c r="M19" s="59"/>
      <c r="N19" s="68">
        <f>G15</f>
        <v>-6.2831853071795862</v>
      </c>
      <c r="O19" s="68"/>
      <c r="P19" s="68">
        <f>$G$7*COS($H$7*N19+$I$7)+$J$7</f>
        <v>2</v>
      </c>
      <c r="Q19" s="68"/>
      <c r="R19" s="68">
        <f>$G$9*SIN($H$9*N19+$I$9)+$J$9</f>
        <v>4.90059381963448E-16</v>
      </c>
      <c r="S19" s="68"/>
      <c r="T19" s="74">
        <f>$G$11*TAN($H$11*N19+$I$11)+$J$11</f>
        <v>2.45029690981724E-16</v>
      </c>
    </row>
    <row r="20" spans="6:20" ht="10.15" customHeight="1" x14ac:dyDescent="0.2">
      <c r="K20" s="54"/>
      <c r="L20" s="59">
        <v>2</v>
      </c>
      <c r="M20" s="59"/>
      <c r="N20" s="68">
        <f>N19+$H$15</f>
        <v>-6.1575216010359943</v>
      </c>
      <c r="O20" s="68"/>
      <c r="P20" s="68">
        <f t="shared" ref="P20:P83" si="0">$G$7*COS($H$7*N20+$I$7)+$J$7</f>
        <v>1.9371663222572619</v>
      </c>
      <c r="Q20" s="68"/>
      <c r="R20" s="68">
        <f t="shared" ref="R20:R83" si="1">$G$9*SIN($H$9*N20+$I$9)+$J$9</f>
        <v>0.25066646712860929</v>
      </c>
      <c r="S20" s="68"/>
      <c r="T20" s="74">
        <f t="shared" ref="T20:T83" si="2">$G$11*TAN($H$11*N20+$I$11)+$J$11</f>
        <v>0.12632937844610859</v>
      </c>
    </row>
    <row r="21" spans="6:20" ht="10.15" customHeight="1" x14ac:dyDescent="0.2">
      <c r="K21" s="54"/>
      <c r="L21" s="59">
        <v>3</v>
      </c>
      <c r="M21" s="59"/>
      <c r="N21" s="68">
        <f t="shared" ref="N21:N84" si="3">N20+$H$15</f>
        <v>-6.0318578948924024</v>
      </c>
      <c r="O21" s="68"/>
      <c r="P21" s="68">
        <f t="shared" si="0"/>
        <v>1.7526133600877261</v>
      </c>
      <c r="Q21" s="68"/>
      <c r="R21" s="68">
        <f t="shared" si="1"/>
        <v>0.4973797743297107</v>
      </c>
      <c r="S21" s="68"/>
      <c r="T21" s="74">
        <f t="shared" si="2"/>
        <v>0.25675636036772742</v>
      </c>
    </row>
    <row r="22" spans="6:20" ht="10.15" customHeight="1" x14ac:dyDescent="0.2">
      <c r="F22" s="1"/>
      <c r="G22" s="1"/>
      <c r="H22" s="1"/>
      <c r="I22" s="1"/>
      <c r="J22" s="1"/>
      <c r="K22" s="69"/>
      <c r="L22" s="59">
        <v>4</v>
      </c>
      <c r="M22" s="59"/>
      <c r="N22" s="68">
        <f t="shared" si="3"/>
        <v>-5.9061941887488105</v>
      </c>
      <c r="O22" s="68"/>
      <c r="P22" s="68">
        <f t="shared" si="0"/>
        <v>1.4579372548428209</v>
      </c>
      <c r="Q22" s="68"/>
      <c r="R22" s="68">
        <f t="shared" si="1"/>
        <v>0.73624910536935739</v>
      </c>
      <c r="S22" s="68"/>
      <c r="T22" s="74">
        <f t="shared" si="2"/>
        <v>0.39592800879772216</v>
      </c>
    </row>
    <row r="23" spans="6:20" ht="10.15" customHeight="1" x14ac:dyDescent="0.2">
      <c r="F23" s="1"/>
      <c r="G23" s="1"/>
      <c r="H23" s="1"/>
      <c r="I23" s="1"/>
      <c r="J23" s="1"/>
      <c r="K23" s="69"/>
      <c r="L23" s="59">
        <v>5</v>
      </c>
      <c r="M23" s="59"/>
      <c r="N23" s="68">
        <f t="shared" si="3"/>
        <v>-5.7805304826052186</v>
      </c>
      <c r="O23" s="68"/>
      <c r="P23" s="68">
        <f t="shared" si="0"/>
        <v>1.07165358995799</v>
      </c>
      <c r="Q23" s="68"/>
      <c r="R23" s="68">
        <f t="shared" si="1"/>
        <v>0.9635073482034322</v>
      </c>
      <c r="S23" s="68"/>
      <c r="T23" s="74">
        <f t="shared" si="2"/>
        <v>0.54975465219277131</v>
      </c>
    </row>
    <row r="24" spans="6:20" ht="10.15" customHeight="1" x14ac:dyDescent="0.2">
      <c r="F24" s="1"/>
      <c r="G24" s="1"/>
      <c r="H24" s="1"/>
      <c r="I24" s="1"/>
      <c r="J24" s="1"/>
      <c r="K24" s="69"/>
      <c r="L24" s="59">
        <v>6</v>
      </c>
      <c r="M24" s="59"/>
      <c r="N24" s="68">
        <f t="shared" si="3"/>
        <v>-5.6548667764616267</v>
      </c>
      <c r="O24" s="68"/>
      <c r="P24" s="68">
        <f t="shared" si="0"/>
        <v>0.61803398874989068</v>
      </c>
      <c r="Q24" s="68"/>
      <c r="R24" s="68">
        <f t="shared" si="1"/>
        <v>1.1755705045849481</v>
      </c>
      <c r="S24" s="68"/>
      <c r="T24" s="74">
        <f t="shared" si="2"/>
        <v>0.72654252800536256</v>
      </c>
    </row>
    <row r="25" spans="6:20" ht="10.15" customHeight="1" x14ac:dyDescent="0.2">
      <c r="F25" s="1"/>
      <c r="G25" s="1"/>
      <c r="H25" s="1"/>
      <c r="I25" s="1"/>
      <c r="J25" s="1"/>
      <c r="K25" s="69"/>
      <c r="L25" s="59">
        <v>7</v>
      </c>
      <c r="M25" s="59"/>
      <c r="N25" s="68">
        <f t="shared" si="3"/>
        <v>-5.5292030703180348</v>
      </c>
      <c r="O25" s="68"/>
      <c r="P25" s="68">
        <f t="shared" si="0"/>
        <v>0.12558103905862164</v>
      </c>
      <c r="Q25" s="68"/>
      <c r="R25" s="68">
        <f t="shared" si="1"/>
        <v>1.3690942118573792</v>
      </c>
      <c r="S25" s="68"/>
      <c r="T25" s="74">
        <f t="shared" si="2"/>
        <v>0.93906250581749473</v>
      </c>
    </row>
    <row r="26" spans="6:20" ht="10.15" customHeight="1" x14ac:dyDescent="0.2">
      <c r="F26" s="1"/>
      <c r="G26" s="1"/>
      <c r="H26" s="1"/>
      <c r="I26" s="1"/>
      <c r="J26" s="1"/>
      <c r="K26" s="69"/>
      <c r="L26" s="59">
        <v>8</v>
      </c>
      <c r="M26" s="59"/>
      <c r="N26" s="68">
        <f t="shared" si="3"/>
        <v>-5.4035393641744429</v>
      </c>
      <c r="O26" s="68"/>
      <c r="P26" s="68">
        <f t="shared" si="0"/>
        <v>-0.37476262917145498</v>
      </c>
      <c r="Q26" s="68"/>
      <c r="R26" s="68">
        <f t="shared" si="1"/>
        <v>1.5410264855515803</v>
      </c>
      <c r="S26" s="68"/>
      <c r="T26" s="74">
        <f t="shared" si="2"/>
        <v>1.2087923504096127</v>
      </c>
    </row>
    <row r="27" spans="6:20" ht="10.15" customHeight="1" x14ac:dyDescent="0.2">
      <c r="F27" s="1"/>
      <c r="G27" s="1"/>
      <c r="H27" s="1"/>
      <c r="I27" s="1"/>
      <c r="J27" s="1"/>
      <c r="K27" s="69"/>
      <c r="L27" s="59">
        <v>9</v>
      </c>
      <c r="M27" s="59"/>
      <c r="N27" s="68">
        <f t="shared" si="3"/>
        <v>-5.277875658030851</v>
      </c>
      <c r="O27" s="68"/>
      <c r="P27" s="68">
        <f t="shared" si="0"/>
        <v>-0.8515585831301512</v>
      </c>
      <c r="Q27" s="68"/>
      <c r="R27" s="68">
        <f t="shared" si="1"/>
        <v>1.6886558510040319</v>
      </c>
      <c r="S27" s="68"/>
      <c r="T27" s="74">
        <f t="shared" si="2"/>
        <v>1.5757478599686567</v>
      </c>
    </row>
    <row r="28" spans="6:20" ht="10.15" customHeight="1" x14ac:dyDescent="0.2">
      <c r="F28" s="1"/>
      <c r="G28" s="1"/>
      <c r="H28" s="1"/>
      <c r="I28" s="1"/>
      <c r="J28" s="1"/>
      <c r="K28" s="69"/>
      <c r="L28" s="59">
        <v>10</v>
      </c>
      <c r="M28" s="59"/>
      <c r="N28" s="68">
        <f t="shared" si="3"/>
        <v>-5.1522119518872591</v>
      </c>
      <c r="O28" s="68"/>
      <c r="P28" s="68">
        <f t="shared" si="0"/>
        <v>-1.274847979497385</v>
      </c>
      <c r="Q28" s="68"/>
      <c r="R28" s="68">
        <f t="shared" si="1"/>
        <v>1.8096541049320405</v>
      </c>
      <c r="S28" s="68"/>
      <c r="T28" s="74">
        <f t="shared" si="2"/>
        <v>2.1251081731572126</v>
      </c>
    </row>
    <row r="29" spans="6:20" ht="10.15" customHeight="1" x14ac:dyDescent="0.2">
      <c r="F29" s="1"/>
      <c r="G29" s="1"/>
      <c r="H29" s="1"/>
      <c r="I29" s="1"/>
      <c r="J29" s="1"/>
      <c r="K29" s="69"/>
      <c r="L29" s="59">
        <v>11</v>
      </c>
      <c r="M29" s="59"/>
      <c r="N29" s="68">
        <f t="shared" si="3"/>
        <v>-5.0265482457436672</v>
      </c>
      <c r="O29" s="68"/>
      <c r="P29" s="68">
        <f t="shared" si="0"/>
        <v>-1.6180339887498996</v>
      </c>
      <c r="Q29" s="68"/>
      <c r="R29" s="68">
        <f t="shared" si="1"/>
        <v>1.9021130325903084</v>
      </c>
      <c r="S29" s="68"/>
      <c r="T29" s="74">
        <f t="shared" si="2"/>
        <v>3.077683537175274</v>
      </c>
    </row>
    <row r="30" spans="6:20" ht="10.15" customHeight="1" x14ac:dyDescent="0.2">
      <c r="F30" s="1"/>
      <c r="G30" s="1"/>
      <c r="H30" s="1"/>
      <c r="I30" s="1"/>
      <c r="J30" s="1"/>
      <c r="K30" s="69"/>
      <c r="L30" s="59">
        <v>12</v>
      </c>
      <c r="M30" s="59"/>
      <c r="N30" s="68">
        <f t="shared" si="3"/>
        <v>-4.9008845396000753</v>
      </c>
      <c r="O30" s="68"/>
      <c r="P30" s="68">
        <f t="shared" si="0"/>
        <v>-1.859552971776506</v>
      </c>
      <c r="Q30" s="68"/>
      <c r="R30" s="68">
        <f t="shared" si="1"/>
        <v>1.9645745014573781</v>
      </c>
      <c r="S30" s="68"/>
      <c r="T30" s="74">
        <f t="shared" si="2"/>
        <v>5.2421835811132382</v>
      </c>
    </row>
    <row r="31" spans="6:20" ht="10.15" customHeight="1" x14ac:dyDescent="0.2">
      <c r="F31" s="1"/>
      <c r="G31" s="1"/>
      <c r="H31" s="1"/>
      <c r="I31" s="1"/>
      <c r="J31" s="1"/>
      <c r="K31" s="69"/>
      <c r="L31" s="59">
        <v>13</v>
      </c>
      <c r="M31" s="59"/>
      <c r="N31" s="68">
        <f t="shared" si="3"/>
        <v>-4.7752208334564834</v>
      </c>
      <c r="O31" s="68"/>
      <c r="P31" s="68">
        <f t="shared" si="0"/>
        <v>-1.9842294026289569</v>
      </c>
      <c r="Q31" s="68"/>
      <c r="R31" s="68">
        <f t="shared" si="1"/>
        <v>1.9960534568565433</v>
      </c>
      <c r="S31" s="68"/>
      <c r="T31" s="74">
        <f t="shared" si="2"/>
        <v>15.894544843865891</v>
      </c>
    </row>
    <row r="32" spans="6:20" ht="10.15" customHeight="1" x14ac:dyDescent="0.2">
      <c r="F32" s="1"/>
      <c r="G32" s="1"/>
      <c r="H32" s="1"/>
      <c r="I32" s="1"/>
      <c r="J32" s="1"/>
      <c r="K32" s="69"/>
      <c r="L32" s="59">
        <v>14</v>
      </c>
      <c r="M32" s="59"/>
      <c r="N32" s="68">
        <f t="shared" si="3"/>
        <v>-4.6495571273128915</v>
      </c>
      <c r="O32" s="68"/>
      <c r="P32" s="68">
        <f t="shared" si="0"/>
        <v>-1.9842294026289544</v>
      </c>
      <c r="Q32" s="68"/>
      <c r="R32" s="68">
        <f t="shared" si="1"/>
        <v>1.9960534568565429</v>
      </c>
      <c r="S32" s="68"/>
      <c r="T32" s="74">
        <f t="shared" si="2"/>
        <v>-15.894544843864672</v>
      </c>
    </row>
    <row r="33" spans="6:20" ht="10.15" customHeight="1" x14ac:dyDescent="0.2">
      <c r="F33" s="1"/>
      <c r="G33" s="1"/>
      <c r="H33" s="1"/>
      <c r="I33" s="1"/>
      <c r="J33" s="1"/>
      <c r="K33" s="69"/>
      <c r="L33" s="59">
        <v>15</v>
      </c>
      <c r="M33" s="59"/>
      <c r="N33" s="68">
        <f t="shared" si="3"/>
        <v>-4.5238934211692996</v>
      </c>
      <c r="O33" s="68"/>
      <c r="P33" s="68">
        <f t="shared" si="0"/>
        <v>-1.8595529717764989</v>
      </c>
      <c r="Q33" s="68"/>
      <c r="R33" s="68">
        <f t="shared" si="1"/>
        <v>1.9645745014573763</v>
      </c>
      <c r="S33" s="68"/>
      <c r="T33" s="74">
        <f t="shared" si="2"/>
        <v>-5.2421835811131006</v>
      </c>
    </row>
    <row r="34" spans="6:20" ht="10.15" customHeight="1" x14ac:dyDescent="0.2">
      <c r="F34" s="1"/>
      <c r="G34" s="1"/>
      <c r="H34" s="1"/>
      <c r="I34" s="1"/>
      <c r="J34" s="1"/>
      <c r="K34" s="69"/>
      <c r="L34" s="59">
        <v>16</v>
      </c>
      <c r="M34" s="59"/>
      <c r="N34" s="68">
        <f t="shared" si="3"/>
        <v>-4.3982297150257077</v>
      </c>
      <c r="O34" s="68"/>
      <c r="P34" s="68">
        <f t="shared" si="0"/>
        <v>-1.6180339887498882</v>
      </c>
      <c r="Q34" s="68"/>
      <c r="R34" s="68">
        <f t="shared" si="1"/>
        <v>1.9021130325903053</v>
      </c>
      <c r="S34" s="68"/>
      <c r="T34" s="74">
        <f t="shared" si="2"/>
        <v>-3.0776835371752238</v>
      </c>
    </row>
    <row r="35" spans="6:20" ht="10.15" customHeight="1" x14ac:dyDescent="0.2">
      <c r="F35" s="1"/>
      <c r="G35" s="1"/>
      <c r="H35" s="1"/>
      <c r="I35" s="1"/>
      <c r="J35" s="1"/>
      <c r="K35" s="69"/>
      <c r="L35" s="59">
        <v>17</v>
      </c>
      <c r="M35" s="59"/>
      <c r="N35" s="68">
        <f t="shared" si="3"/>
        <v>-4.2725660088821158</v>
      </c>
      <c r="O35" s="68"/>
      <c r="P35" s="68">
        <f t="shared" si="0"/>
        <v>-1.2748479794973702</v>
      </c>
      <c r="Q35" s="68"/>
      <c r="R35" s="68">
        <f t="shared" si="1"/>
        <v>1.8096541049320365</v>
      </c>
      <c r="S35" s="68"/>
      <c r="T35" s="74">
        <f t="shared" si="2"/>
        <v>-2.1251081731571864</v>
      </c>
    </row>
    <row r="36" spans="6:20" ht="10.15" customHeight="1" x14ac:dyDescent="0.2">
      <c r="F36" s="1"/>
      <c r="G36" s="1"/>
      <c r="H36" s="1"/>
      <c r="I36" s="1"/>
      <c r="J36" s="1"/>
      <c r="K36" s="69"/>
      <c r="L36" s="59">
        <v>18</v>
      </c>
      <c r="M36" s="59"/>
      <c r="N36" s="68">
        <f t="shared" si="3"/>
        <v>-4.1469023027385239</v>
      </c>
      <c r="O36" s="68"/>
      <c r="P36" s="68">
        <f t="shared" si="0"/>
        <v>-0.85155858313013377</v>
      </c>
      <c r="Q36" s="68"/>
      <c r="R36" s="68">
        <f t="shared" si="1"/>
        <v>1.6886558510040268</v>
      </c>
      <c r="S36" s="68"/>
      <c r="T36" s="74">
        <f t="shared" si="2"/>
        <v>-1.5757478599686401</v>
      </c>
    </row>
    <row r="37" spans="6:20" ht="10.15" customHeight="1" x14ac:dyDescent="0.2">
      <c r="F37" s="1"/>
      <c r="G37" s="1"/>
      <c r="H37" s="1"/>
      <c r="I37" s="1"/>
      <c r="J37" s="1"/>
      <c r="K37" s="69"/>
      <c r="L37" s="59">
        <v>19</v>
      </c>
      <c r="M37" s="59"/>
      <c r="N37" s="68">
        <f t="shared" si="3"/>
        <v>-4.021238596594932</v>
      </c>
      <c r="O37" s="68"/>
      <c r="P37" s="68">
        <f t="shared" si="0"/>
        <v>-0.3747626291714361</v>
      </c>
      <c r="Q37" s="68"/>
      <c r="R37" s="68">
        <f t="shared" si="1"/>
        <v>1.5410264855515743</v>
      </c>
      <c r="S37" s="68"/>
      <c r="T37" s="74">
        <f t="shared" si="2"/>
        <v>-1.208792350409601</v>
      </c>
    </row>
    <row r="38" spans="6:20" ht="10.15" customHeight="1" x14ac:dyDescent="0.2">
      <c r="F38" s="1"/>
      <c r="G38" s="1"/>
      <c r="H38" s="1"/>
      <c r="I38" s="1"/>
      <c r="J38" s="1"/>
      <c r="K38" s="69"/>
      <c r="L38" s="59">
        <v>20</v>
      </c>
      <c r="M38" s="59"/>
      <c r="N38" s="68">
        <f t="shared" si="3"/>
        <v>-3.8955748904513401</v>
      </c>
      <c r="O38" s="68"/>
      <c r="P38" s="68">
        <f t="shared" si="0"/>
        <v>0.12558103905864082</v>
      </c>
      <c r="Q38" s="68"/>
      <c r="R38" s="68">
        <f t="shared" si="1"/>
        <v>1.3690942118573721</v>
      </c>
      <c r="S38" s="68"/>
      <c r="T38" s="74">
        <f t="shared" si="2"/>
        <v>-0.93906250581748574</v>
      </c>
    </row>
    <row r="39" spans="6:20" ht="10.15" customHeight="1" x14ac:dyDescent="0.2">
      <c r="F39" s="1"/>
      <c r="G39" s="1"/>
      <c r="H39" s="1"/>
      <c r="I39" s="1"/>
      <c r="J39" s="1"/>
      <c r="K39" s="69"/>
      <c r="L39" s="59">
        <v>21</v>
      </c>
      <c r="M39" s="59"/>
      <c r="N39" s="68">
        <f t="shared" si="3"/>
        <v>-3.7699111843077482</v>
      </c>
      <c r="O39" s="68"/>
      <c r="P39" s="68">
        <f t="shared" si="0"/>
        <v>0.61803398874990889</v>
      </c>
      <c r="Q39" s="68"/>
      <c r="R39" s="68">
        <f t="shared" si="1"/>
        <v>1.1755705045849403</v>
      </c>
      <c r="S39" s="68"/>
      <c r="T39" s="74">
        <f t="shared" si="2"/>
        <v>-0.72654252800535524</v>
      </c>
    </row>
    <row r="40" spans="6:20" ht="10.15" customHeight="1" x14ac:dyDescent="0.2">
      <c r="F40" s="1"/>
      <c r="G40" s="1"/>
      <c r="H40" s="1"/>
      <c r="I40" s="1"/>
      <c r="J40" s="1"/>
      <c r="K40" s="69"/>
      <c r="L40" s="59">
        <v>22</v>
      </c>
      <c r="M40" s="59"/>
      <c r="N40" s="68">
        <f t="shared" si="3"/>
        <v>-3.6442474781641563</v>
      </c>
      <c r="O40" s="68"/>
      <c r="P40" s="68">
        <f t="shared" si="0"/>
        <v>1.0716535899580064</v>
      </c>
      <c r="Q40" s="68"/>
      <c r="R40" s="68">
        <f t="shared" si="1"/>
        <v>0.96350734820342376</v>
      </c>
      <c r="S40" s="68"/>
      <c r="T40" s="74">
        <f t="shared" si="2"/>
        <v>-0.54975465219276498</v>
      </c>
    </row>
    <row r="41" spans="6:20" ht="10.15" customHeight="1" x14ac:dyDescent="0.2">
      <c r="F41" s="1"/>
      <c r="G41" s="1"/>
      <c r="H41" s="1"/>
      <c r="I41" s="1"/>
      <c r="J41" s="1"/>
      <c r="K41" s="69"/>
      <c r="L41" s="59">
        <v>23</v>
      </c>
      <c r="M41" s="59"/>
      <c r="N41" s="68">
        <f t="shared" si="3"/>
        <v>-3.5185837720205644</v>
      </c>
      <c r="O41" s="68"/>
      <c r="P41" s="68">
        <f t="shared" si="0"/>
        <v>1.4579372548428342</v>
      </c>
      <c r="Q41" s="68"/>
      <c r="R41" s="68">
        <f t="shared" si="1"/>
        <v>0.7362491053693484</v>
      </c>
      <c r="S41" s="68"/>
      <c r="T41" s="74">
        <f t="shared" si="2"/>
        <v>-0.39592800879771656</v>
      </c>
    </row>
    <row r="42" spans="6:20" ht="10.15" customHeight="1" x14ac:dyDescent="0.2">
      <c r="F42" s="1"/>
      <c r="G42" s="1"/>
      <c r="H42" s="1"/>
      <c r="I42" s="1"/>
      <c r="J42" s="1"/>
      <c r="K42" s="69"/>
      <c r="L42" s="59">
        <v>24</v>
      </c>
      <c r="M42" s="59"/>
      <c r="N42" s="68">
        <f t="shared" si="3"/>
        <v>-3.3929200658769725</v>
      </c>
      <c r="O42" s="68"/>
      <c r="P42" s="68">
        <f t="shared" si="0"/>
        <v>1.7526133600877354</v>
      </c>
      <c r="Q42" s="68"/>
      <c r="R42" s="68">
        <f t="shared" si="1"/>
        <v>0.49737977432970143</v>
      </c>
      <c r="S42" s="68"/>
      <c r="T42" s="74">
        <f t="shared" si="2"/>
        <v>-0.25675636036772231</v>
      </c>
    </row>
    <row r="43" spans="6:20" ht="10.15" customHeight="1" x14ac:dyDescent="0.2">
      <c r="F43" s="1"/>
      <c r="G43" s="1"/>
      <c r="H43" s="1"/>
      <c r="I43" s="1"/>
      <c r="J43" s="1"/>
      <c r="K43" s="69"/>
      <c r="L43" s="59">
        <v>25</v>
      </c>
      <c r="M43" s="59"/>
      <c r="N43" s="68">
        <f t="shared" si="3"/>
        <v>-3.2672563597333806</v>
      </c>
      <c r="O43" s="68"/>
      <c r="P43" s="68">
        <f t="shared" si="0"/>
        <v>1.9371663222572666</v>
      </c>
      <c r="Q43" s="68"/>
      <c r="R43" s="68">
        <f t="shared" si="1"/>
        <v>0.2506664671285998</v>
      </c>
      <c r="S43" s="68"/>
      <c r="T43" s="74">
        <f t="shared" si="2"/>
        <v>-0.1263293784461037</v>
      </c>
    </row>
    <row r="44" spans="6:20" ht="10.15" customHeight="1" x14ac:dyDescent="0.2">
      <c r="F44" s="1"/>
      <c r="G44" s="1"/>
      <c r="H44" s="1"/>
      <c r="I44" s="1"/>
      <c r="J44" s="1"/>
      <c r="K44" s="69"/>
      <c r="L44" s="59">
        <v>26</v>
      </c>
      <c r="M44" s="59"/>
      <c r="N44" s="68">
        <f t="shared" si="3"/>
        <v>-3.1415926535897887</v>
      </c>
      <c r="O44" s="68"/>
      <c r="P44" s="68">
        <f t="shared" si="0"/>
        <v>2</v>
      </c>
      <c r="Q44" s="68"/>
      <c r="R44" s="68">
        <f t="shared" si="1"/>
        <v>-9.1268138879829763E-15</v>
      </c>
      <c r="S44" s="68"/>
      <c r="T44" s="74">
        <f t="shared" si="2"/>
        <v>4.5634069439914882E-15</v>
      </c>
    </row>
    <row r="45" spans="6:20" ht="10.15" customHeight="1" x14ac:dyDescent="0.2">
      <c r="F45" s="1"/>
      <c r="G45" s="1"/>
      <c r="H45" s="1"/>
      <c r="I45" s="1"/>
      <c r="J45" s="1"/>
      <c r="K45" s="69"/>
      <c r="L45" s="59">
        <v>27</v>
      </c>
      <c r="M45" s="59"/>
      <c r="N45" s="68">
        <f t="shared" si="3"/>
        <v>-3.0159289474461968</v>
      </c>
      <c r="O45" s="68"/>
      <c r="P45" s="68">
        <f t="shared" si="0"/>
        <v>1.9371663222572575</v>
      </c>
      <c r="Q45" s="68"/>
      <c r="R45" s="68">
        <f t="shared" si="1"/>
        <v>-0.2506664671286179</v>
      </c>
      <c r="S45" s="68"/>
      <c r="T45" s="74">
        <f t="shared" si="2"/>
        <v>0.126329378446113</v>
      </c>
    </row>
    <row r="46" spans="6:20" ht="10.15" customHeight="1" x14ac:dyDescent="0.2">
      <c r="F46" s="1"/>
      <c r="G46" s="1"/>
      <c r="H46" s="1"/>
      <c r="I46" s="1"/>
      <c r="J46" s="1"/>
      <c r="K46" s="69"/>
      <c r="L46" s="59">
        <v>28</v>
      </c>
      <c r="M46" s="59"/>
      <c r="N46" s="68">
        <f t="shared" si="3"/>
        <v>-2.8902652413026049</v>
      </c>
      <c r="O46" s="68"/>
      <c r="P46" s="68">
        <f t="shared" si="0"/>
        <v>1.7526133600877176</v>
      </c>
      <c r="Q46" s="68"/>
      <c r="R46" s="68">
        <f t="shared" si="1"/>
        <v>-0.49737977432971908</v>
      </c>
      <c r="S46" s="68"/>
      <c r="T46" s="74">
        <f t="shared" si="2"/>
        <v>0.25675636036773203</v>
      </c>
    </row>
    <row r="47" spans="6:20" ht="10.15" customHeight="1" x14ac:dyDescent="0.2">
      <c r="F47" s="1"/>
      <c r="G47" s="1"/>
      <c r="H47" s="1"/>
      <c r="I47" s="1"/>
      <c r="J47" s="1"/>
      <c r="K47" s="69"/>
      <c r="L47" s="59">
        <v>29</v>
      </c>
      <c r="M47" s="59"/>
      <c r="N47" s="68">
        <f t="shared" si="3"/>
        <v>-2.764601535159013</v>
      </c>
      <c r="O47" s="68"/>
      <c r="P47" s="68">
        <f t="shared" si="0"/>
        <v>1.4579372548428091</v>
      </c>
      <c r="Q47" s="68"/>
      <c r="R47" s="68">
        <f t="shared" si="1"/>
        <v>-0.73624910536936539</v>
      </c>
      <c r="S47" s="68"/>
      <c r="T47" s="74">
        <f t="shared" si="2"/>
        <v>0.39592800879772716</v>
      </c>
    </row>
    <row r="48" spans="6:20" ht="10.15" customHeight="1" x14ac:dyDescent="0.2">
      <c r="F48" s="1"/>
      <c r="G48" s="1"/>
      <c r="H48" s="1"/>
      <c r="I48" s="1"/>
      <c r="J48" s="1"/>
      <c r="K48" s="69"/>
      <c r="L48" s="59">
        <v>30</v>
      </c>
      <c r="M48" s="59"/>
      <c r="N48" s="68">
        <f t="shared" si="3"/>
        <v>-2.6389378290154211</v>
      </c>
      <c r="O48" s="68"/>
      <c r="P48" s="68">
        <f t="shared" si="0"/>
        <v>1.0716535899579755</v>
      </c>
      <c r="Q48" s="68"/>
      <c r="R48" s="68">
        <f t="shared" si="1"/>
        <v>-0.96350734820343975</v>
      </c>
      <c r="S48" s="68"/>
      <c r="T48" s="74">
        <f t="shared" si="2"/>
        <v>0.54975465219277697</v>
      </c>
    </row>
    <row r="49" spans="6:20" ht="10.15" customHeight="1" x14ac:dyDescent="0.2">
      <c r="F49" s="1"/>
      <c r="G49" s="1"/>
      <c r="H49" s="1"/>
      <c r="I49" s="1"/>
      <c r="J49" s="1"/>
      <c r="K49" s="69"/>
      <c r="L49" s="59">
        <v>31</v>
      </c>
      <c r="M49" s="59"/>
      <c r="N49" s="68">
        <f t="shared" si="3"/>
        <v>-2.5132741228718292</v>
      </c>
      <c r="O49" s="68"/>
      <c r="P49" s="68">
        <f t="shared" si="0"/>
        <v>0.61803398874987425</v>
      </c>
      <c r="Q49" s="68"/>
      <c r="R49" s="68">
        <f t="shared" si="1"/>
        <v>-1.1755705045849549</v>
      </c>
      <c r="S49" s="68"/>
      <c r="T49" s="74">
        <f t="shared" si="2"/>
        <v>0.72654252800536923</v>
      </c>
    </row>
    <row r="50" spans="6:20" ht="10.15" customHeight="1" x14ac:dyDescent="0.2">
      <c r="F50" s="1"/>
      <c r="G50" s="1"/>
      <c r="H50" s="1"/>
      <c r="I50" s="1"/>
      <c r="J50" s="1"/>
      <c r="K50" s="69"/>
      <c r="L50" s="59">
        <v>32</v>
      </c>
      <c r="M50" s="59"/>
      <c r="N50" s="68">
        <f t="shared" si="3"/>
        <v>-2.3876104167282373</v>
      </c>
      <c r="O50" s="68"/>
      <c r="P50" s="68">
        <f t="shared" si="0"/>
        <v>0.1255810390586044</v>
      </c>
      <c r="Q50" s="68"/>
      <c r="R50" s="68">
        <f t="shared" si="1"/>
        <v>-1.3690942118573854</v>
      </c>
      <c r="S50" s="68"/>
      <c r="T50" s="74">
        <f t="shared" si="2"/>
        <v>0.93906250581750284</v>
      </c>
    </row>
    <row r="51" spans="6:20" ht="10.15" customHeight="1" x14ac:dyDescent="0.2">
      <c r="F51" s="1"/>
      <c r="G51" s="1"/>
      <c r="H51" s="1"/>
      <c r="I51" s="1"/>
      <c r="J51" s="1"/>
      <c r="K51" s="69"/>
      <c r="L51" s="59">
        <v>33</v>
      </c>
      <c r="M51" s="59"/>
      <c r="N51" s="68">
        <f t="shared" si="3"/>
        <v>-2.2619467105846454</v>
      </c>
      <c r="O51" s="68"/>
      <c r="P51" s="68">
        <f t="shared" si="0"/>
        <v>-0.37476262917147196</v>
      </c>
      <c r="Q51" s="68"/>
      <c r="R51" s="68">
        <f t="shared" si="1"/>
        <v>-1.5410264855515858</v>
      </c>
      <c r="S51" s="68"/>
      <c r="T51" s="74">
        <f t="shared" si="2"/>
        <v>1.2087923504096234</v>
      </c>
    </row>
    <row r="52" spans="6:20" ht="10.15" customHeight="1" x14ac:dyDescent="0.2">
      <c r="F52" s="1"/>
      <c r="G52" s="1"/>
      <c r="H52" s="1"/>
      <c r="I52" s="1"/>
      <c r="J52" s="1"/>
      <c r="K52" s="69"/>
      <c r="L52" s="59">
        <v>34</v>
      </c>
      <c r="M52" s="59"/>
      <c r="N52" s="68">
        <f t="shared" si="3"/>
        <v>-2.1362830044410535</v>
      </c>
      <c r="O52" s="68"/>
      <c r="P52" s="68">
        <f t="shared" si="0"/>
        <v>-0.85155858313016686</v>
      </c>
      <c r="Q52" s="68"/>
      <c r="R52" s="68">
        <f t="shared" si="1"/>
        <v>-1.6886558510040366</v>
      </c>
      <c r="S52" s="68"/>
      <c r="T52" s="74">
        <f t="shared" si="2"/>
        <v>1.5757478599686718</v>
      </c>
    </row>
    <row r="53" spans="6:20" ht="10.15" customHeight="1" x14ac:dyDescent="0.2">
      <c r="F53" s="1"/>
      <c r="G53" s="1"/>
      <c r="H53" s="1"/>
      <c r="I53" s="1"/>
      <c r="J53" s="1"/>
      <c r="K53" s="69"/>
      <c r="L53" s="59">
        <v>35</v>
      </c>
      <c r="M53" s="59"/>
      <c r="N53" s="68">
        <f t="shared" si="3"/>
        <v>-2.0106192982974616</v>
      </c>
      <c r="O53" s="68"/>
      <c r="P53" s="68">
        <f t="shared" si="0"/>
        <v>-1.2748479794973984</v>
      </c>
      <c r="Q53" s="68"/>
      <c r="R53" s="68">
        <f t="shared" si="1"/>
        <v>-1.8096541049320443</v>
      </c>
      <c r="S53" s="68"/>
      <c r="T53" s="74">
        <f t="shared" si="2"/>
        <v>2.1251081731572365</v>
      </c>
    </row>
    <row r="54" spans="6:20" ht="10.15" customHeight="1" x14ac:dyDescent="0.2">
      <c r="F54" s="1"/>
      <c r="G54" s="1"/>
      <c r="H54" s="1"/>
      <c r="I54" s="1"/>
      <c r="J54" s="1"/>
      <c r="K54" s="69"/>
      <c r="L54" s="59">
        <v>36</v>
      </c>
      <c r="M54" s="59"/>
      <c r="N54" s="68">
        <f t="shared" si="3"/>
        <v>-1.8849555921538699</v>
      </c>
      <c r="O54" s="68"/>
      <c r="P54" s="68">
        <f t="shared" si="0"/>
        <v>-1.6180339887499091</v>
      </c>
      <c r="Q54" s="68"/>
      <c r="R54" s="68">
        <f t="shared" si="1"/>
        <v>-1.9021130325903108</v>
      </c>
      <c r="S54" s="68"/>
      <c r="T54" s="74">
        <f t="shared" si="2"/>
        <v>3.0776835371753171</v>
      </c>
    </row>
    <row r="55" spans="6:20" ht="10.15" customHeight="1" x14ac:dyDescent="0.2">
      <c r="F55" s="1"/>
      <c r="G55" s="1"/>
      <c r="H55" s="1"/>
      <c r="I55" s="1"/>
      <c r="J55" s="1"/>
      <c r="K55" s="69"/>
      <c r="L55" s="59">
        <v>37</v>
      </c>
      <c r="M55" s="59"/>
      <c r="N55" s="68">
        <f t="shared" si="3"/>
        <v>-1.7592918860102782</v>
      </c>
      <c r="O55" s="68"/>
      <c r="P55" s="68">
        <f t="shared" si="0"/>
        <v>-1.8595529717765116</v>
      </c>
      <c r="Q55" s="68"/>
      <c r="R55" s="68">
        <f t="shared" si="1"/>
        <v>-1.9645745014573797</v>
      </c>
      <c r="S55" s="68"/>
      <c r="T55" s="74">
        <f t="shared" si="2"/>
        <v>5.2421835811133484</v>
      </c>
    </row>
    <row r="56" spans="6:20" ht="10.15" customHeight="1" x14ac:dyDescent="0.2">
      <c r="F56" s="1"/>
      <c r="G56" s="1"/>
      <c r="H56" s="1"/>
      <c r="I56" s="1"/>
      <c r="J56" s="1"/>
      <c r="K56" s="69"/>
      <c r="L56" s="59">
        <v>38</v>
      </c>
      <c r="M56" s="59"/>
      <c r="N56" s="68">
        <f t="shared" si="3"/>
        <v>-1.6336281798666865</v>
      </c>
      <c r="O56" s="68"/>
      <c r="P56" s="68">
        <f t="shared" si="0"/>
        <v>-1.9842294026289586</v>
      </c>
      <c r="Q56" s="68"/>
      <c r="R56" s="68">
        <f t="shared" si="1"/>
        <v>-1.9960534568565438</v>
      </c>
      <c r="S56" s="68"/>
      <c r="T56" s="74">
        <f t="shared" si="2"/>
        <v>15.894544843866818</v>
      </c>
    </row>
    <row r="57" spans="6:20" ht="10.15" customHeight="1" x14ac:dyDescent="0.2">
      <c r="F57" s="1"/>
      <c r="G57" s="1"/>
      <c r="H57" s="1"/>
      <c r="I57" s="1"/>
      <c r="J57" s="1"/>
      <c r="K57" s="69"/>
      <c r="L57" s="59">
        <v>39</v>
      </c>
      <c r="M57" s="59"/>
      <c r="N57" s="68">
        <f t="shared" si="3"/>
        <v>-1.5079644737230948</v>
      </c>
      <c r="O57" s="68"/>
      <c r="P57" s="68">
        <f t="shared" si="0"/>
        <v>-1.9842294026289526</v>
      </c>
      <c r="Q57" s="68"/>
      <c r="R57" s="68">
        <f t="shared" si="1"/>
        <v>-1.9960534568565425</v>
      </c>
      <c r="S57" s="68"/>
      <c r="T57" s="74">
        <f t="shared" si="2"/>
        <v>-15.894544843863802</v>
      </c>
    </row>
    <row r="58" spans="6:20" ht="10.15" customHeight="1" x14ac:dyDescent="0.2">
      <c r="F58" s="1"/>
      <c r="G58" s="1"/>
      <c r="H58" s="1"/>
      <c r="I58" s="1"/>
      <c r="J58" s="1"/>
      <c r="K58" s="69"/>
      <c r="L58" s="59">
        <v>40</v>
      </c>
      <c r="M58" s="59"/>
      <c r="N58" s="68">
        <f t="shared" si="3"/>
        <v>-1.3823007675795032</v>
      </c>
      <c r="O58" s="68"/>
      <c r="P58" s="68">
        <f t="shared" si="0"/>
        <v>-1.8595529717764943</v>
      </c>
      <c r="Q58" s="68"/>
      <c r="R58" s="68">
        <f t="shared" si="1"/>
        <v>-1.9645745014573752</v>
      </c>
      <c r="S58" s="68"/>
      <c r="T58" s="74">
        <f t="shared" si="2"/>
        <v>-5.2421835811130091</v>
      </c>
    </row>
    <row r="59" spans="6:20" ht="10.15" customHeight="1" x14ac:dyDescent="0.2">
      <c r="F59" s="1"/>
      <c r="G59" s="1"/>
      <c r="H59" s="1"/>
      <c r="I59" s="1"/>
      <c r="J59" s="1"/>
      <c r="K59" s="69"/>
      <c r="L59" s="59">
        <v>41</v>
      </c>
      <c r="M59" s="59"/>
      <c r="N59" s="68">
        <f t="shared" si="3"/>
        <v>-1.2566370614359115</v>
      </c>
      <c r="O59" s="68"/>
      <c r="P59" s="68">
        <f t="shared" si="0"/>
        <v>-1.6180339887498811</v>
      </c>
      <c r="Q59" s="68"/>
      <c r="R59" s="68">
        <f t="shared" si="1"/>
        <v>-1.9021130325903035</v>
      </c>
      <c r="S59" s="68"/>
      <c r="T59" s="74">
        <f t="shared" si="2"/>
        <v>-3.0776835371751923</v>
      </c>
    </row>
    <row r="60" spans="6:20" ht="10.15" customHeight="1" x14ac:dyDescent="0.2">
      <c r="F60" s="1"/>
      <c r="G60" s="1"/>
      <c r="H60" s="1"/>
      <c r="I60" s="1"/>
      <c r="J60" s="1"/>
      <c r="K60" s="69"/>
      <c r="L60" s="59">
        <v>42</v>
      </c>
      <c r="M60" s="54"/>
      <c r="N60" s="68">
        <f t="shared" si="3"/>
        <v>-1.1309733552923198</v>
      </c>
      <c r="O60" s="55"/>
      <c r="P60" s="68">
        <f t="shared" si="0"/>
        <v>-1.2748479794973617</v>
      </c>
      <c r="Q60" s="68"/>
      <c r="R60" s="68">
        <f t="shared" si="1"/>
        <v>-1.809654104932034</v>
      </c>
      <c r="S60" s="68"/>
      <c r="T60" s="74">
        <f t="shared" si="2"/>
        <v>-2.1251081731571708</v>
      </c>
    </row>
    <row r="61" spans="6:20" ht="10.15" customHeight="1" x14ac:dyDescent="0.2">
      <c r="F61" s="1"/>
      <c r="G61" s="1"/>
      <c r="H61" s="1"/>
      <c r="I61" s="1"/>
      <c r="J61" s="1"/>
      <c r="K61" s="69"/>
      <c r="L61" s="59">
        <v>43</v>
      </c>
      <c r="M61" s="54"/>
      <c r="N61" s="68">
        <f t="shared" si="3"/>
        <v>-1.0053096491487281</v>
      </c>
      <c r="O61" s="55"/>
      <c r="P61" s="68">
        <f t="shared" si="0"/>
        <v>-0.85155858313012456</v>
      </c>
      <c r="Q61" s="68"/>
      <c r="R61" s="68">
        <f t="shared" si="1"/>
        <v>-1.6886558510040239</v>
      </c>
      <c r="S61" s="68"/>
      <c r="T61" s="74">
        <f t="shared" si="2"/>
        <v>-1.5757478599686312</v>
      </c>
    </row>
    <row r="62" spans="6:20" ht="10.15" customHeight="1" x14ac:dyDescent="0.2">
      <c r="F62" s="1"/>
      <c r="G62" s="1"/>
      <c r="H62" s="1"/>
      <c r="I62" s="1"/>
      <c r="J62" s="1"/>
      <c r="K62" s="69"/>
      <c r="L62" s="59">
        <v>44</v>
      </c>
      <c r="M62" s="54"/>
      <c r="N62" s="68">
        <f t="shared" si="3"/>
        <v>-0.87964594300513643</v>
      </c>
      <c r="O62" s="55"/>
      <c r="P62" s="68">
        <f t="shared" si="0"/>
        <v>-0.37476262917142694</v>
      </c>
      <c r="Q62" s="68"/>
      <c r="R62" s="68">
        <f t="shared" si="1"/>
        <v>-1.5410264855515712</v>
      </c>
      <c r="S62" s="68"/>
      <c r="T62" s="74">
        <f t="shared" si="2"/>
        <v>-1.2087923504095952</v>
      </c>
    </row>
    <row r="63" spans="6:20" ht="10.15" customHeight="1" x14ac:dyDescent="0.2">
      <c r="F63" s="1"/>
      <c r="G63" s="1"/>
      <c r="H63" s="1"/>
      <c r="I63" s="1"/>
      <c r="J63" s="1"/>
      <c r="K63" s="69"/>
      <c r="L63" s="59">
        <v>45</v>
      </c>
      <c r="M63" s="54"/>
      <c r="N63" s="68">
        <f t="shared" si="3"/>
        <v>-0.75398223686154475</v>
      </c>
      <c r="O63" s="55"/>
      <c r="P63" s="68">
        <f t="shared" si="0"/>
        <v>0.1255810390586492</v>
      </c>
      <c r="Q63" s="68"/>
      <c r="R63" s="68">
        <f t="shared" si="1"/>
        <v>-1.3690942118573692</v>
      </c>
      <c r="S63" s="68"/>
      <c r="T63" s="74">
        <f t="shared" si="2"/>
        <v>-0.93906250581748174</v>
      </c>
    </row>
    <row r="64" spans="6:20" ht="10.15" customHeight="1" x14ac:dyDescent="0.2">
      <c r="F64" s="1"/>
      <c r="G64" s="1"/>
      <c r="H64" s="1"/>
      <c r="I64" s="1"/>
      <c r="J64" s="1"/>
      <c r="K64" s="1"/>
      <c r="L64" s="59">
        <v>46</v>
      </c>
      <c r="M64" s="13"/>
      <c r="N64" s="68">
        <f t="shared" si="3"/>
        <v>-0.62831853071795307</v>
      </c>
      <c r="O64" s="14"/>
      <c r="P64" s="68">
        <f t="shared" si="0"/>
        <v>0.61803398874991611</v>
      </c>
      <c r="Q64" s="68"/>
      <c r="R64" s="68">
        <f t="shared" si="1"/>
        <v>-1.1755705045849372</v>
      </c>
      <c r="S64" s="68"/>
      <c r="T64" s="74">
        <f t="shared" si="2"/>
        <v>-0.72654252800535235</v>
      </c>
    </row>
    <row r="65" spans="6:20" ht="10.15" customHeight="1" x14ac:dyDescent="0.2">
      <c r="F65" s="1"/>
      <c r="G65" s="1"/>
      <c r="H65" s="1"/>
      <c r="I65" s="1"/>
      <c r="J65" s="1"/>
      <c r="K65" s="1"/>
      <c r="L65" s="59">
        <v>47</v>
      </c>
      <c r="M65" s="13"/>
      <c r="N65" s="68">
        <f t="shared" si="3"/>
        <v>-0.50265482457436139</v>
      </c>
      <c r="O65" s="14"/>
      <c r="P65" s="68">
        <f t="shared" si="0"/>
        <v>1.071653589958012</v>
      </c>
      <c r="Q65" s="68"/>
      <c r="R65" s="68">
        <f t="shared" si="1"/>
        <v>-0.96350734820342088</v>
      </c>
      <c r="S65" s="68"/>
      <c r="T65" s="74">
        <f t="shared" si="2"/>
        <v>-0.54975465219276287</v>
      </c>
    </row>
    <row r="66" spans="6:20" ht="10.15" customHeight="1" x14ac:dyDescent="0.2">
      <c r="F66" s="1"/>
      <c r="G66" s="1"/>
      <c r="H66" s="1"/>
      <c r="I66" s="1"/>
      <c r="J66" s="1"/>
      <c r="K66" s="1"/>
      <c r="L66" s="59">
        <v>48</v>
      </c>
      <c r="M66" s="13"/>
      <c r="N66" s="68">
        <f t="shared" si="3"/>
        <v>-0.37699111843076966</v>
      </c>
      <c r="O66" s="14"/>
      <c r="P66" s="68">
        <f t="shared" si="0"/>
        <v>1.4579372548428382</v>
      </c>
      <c r="Q66" s="68"/>
      <c r="R66" s="68">
        <f t="shared" si="1"/>
        <v>-0.73624910536934562</v>
      </c>
      <c r="S66" s="68"/>
      <c r="T66" s="74">
        <f t="shared" si="2"/>
        <v>-0.39592800879771484</v>
      </c>
    </row>
    <row r="67" spans="6:20" ht="10.15" customHeight="1" x14ac:dyDescent="0.2">
      <c r="L67" s="59">
        <v>49</v>
      </c>
      <c r="N67" s="68">
        <f t="shared" si="3"/>
        <v>-0.25132741228717792</v>
      </c>
      <c r="P67" s="68">
        <f t="shared" si="0"/>
        <v>1.7526133600877378</v>
      </c>
      <c r="Q67" s="68"/>
      <c r="R67" s="68">
        <f t="shared" si="1"/>
        <v>-0.49737977432969882</v>
      </c>
      <c r="S67" s="68"/>
      <c r="T67" s="74">
        <f t="shared" si="2"/>
        <v>-0.25675636036772087</v>
      </c>
    </row>
    <row r="68" spans="6:20" ht="10.15" customHeight="1" x14ac:dyDescent="0.2">
      <c r="L68" s="59">
        <v>50</v>
      </c>
      <c r="N68" s="68">
        <f t="shared" si="3"/>
        <v>-0.12566370614358618</v>
      </c>
      <c r="P68" s="68">
        <f t="shared" si="0"/>
        <v>1.9371663222572677</v>
      </c>
      <c r="Q68" s="68"/>
      <c r="R68" s="68">
        <f t="shared" si="1"/>
        <v>-0.25066646712859747</v>
      </c>
      <c r="S68" s="68"/>
      <c r="T68" s="74">
        <f t="shared" si="2"/>
        <v>-0.12632937844610254</v>
      </c>
    </row>
    <row r="69" spans="6:20" ht="10.15" customHeight="1" x14ac:dyDescent="0.2">
      <c r="L69" s="59">
        <v>51</v>
      </c>
      <c r="N69" s="68">
        <f t="shared" si="3"/>
        <v>5.5511151231257827E-15</v>
      </c>
      <c r="P69" s="68">
        <f t="shared" si="0"/>
        <v>2</v>
      </c>
      <c r="Q69" s="68"/>
      <c r="R69" s="68">
        <f t="shared" si="1"/>
        <v>1.1102230246251565E-14</v>
      </c>
      <c r="S69" s="68"/>
      <c r="T69" s="74">
        <f t="shared" si="2"/>
        <v>5.5511151231257827E-15</v>
      </c>
    </row>
    <row r="70" spans="6:20" ht="10.15" customHeight="1" x14ac:dyDescent="0.2">
      <c r="L70" s="59">
        <v>52</v>
      </c>
      <c r="N70" s="68">
        <f t="shared" si="3"/>
        <v>0.12566370614359729</v>
      </c>
      <c r="P70" s="68">
        <f t="shared" si="0"/>
        <v>1.9371663222572566</v>
      </c>
      <c r="Q70" s="68"/>
      <c r="R70" s="68">
        <f t="shared" si="1"/>
        <v>0.25066646712861951</v>
      </c>
      <c r="S70" s="68"/>
      <c r="T70" s="74">
        <f t="shared" si="2"/>
        <v>0.12632937844611383</v>
      </c>
    </row>
    <row r="71" spans="6:20" ht="10.15" customHeight="1" x14ac:dyDescent="0.2">
      <c r="L71" s="59">
        <v>53</v>
      </c>
      <c r="N71" s="68">
        <f t="shared" si="3"/>
        <v>0.25132741228718902</v>
      </c>
      <c r="P71" s="68">
        <f t="shared" si="0"/>
        <v>1.7526133600877165</v>
      </c>
      <c r="Q71" s="68"/>
      <c r="R71" s="68">
        <f t="shared" si="1"/>
        <v>0.49737977432972036</v>
      </c>
      <c r="S71" s="68"/>
      <c r="T71" s="74">
        <f t="shared" si="2"/>
        <v>0.25675636036773269</v>
      </c>
    </row>
    <row r="72" spans="6:20" ht="10.15" customHeight="1" x14ac:dyDescent="0.2">
      <c r="L72" s="59">
        <v>54</v>
      </c>
      <c r="N72" s="68">
        <f t="shared" si="3"/>
        <v>0.37699111843078076</v>
      </c>
      <c r="P72" s="68">
        <f t="shared" si="0"/>
        <v>1.4579372548428078</v>
      </c>
      <c r="Q72" s="68"/>
      <c r="R72" s="68">
        <f t="shared" si="1"/>
        <v>0.73624910536936627</v>
      </c>
      <c r="S72" s="68"/>
      <c r="T72" s="74">
        <f t="shared" si="2"/>
        <v>0.39592800879772772</v>
      </c>
    </row>
    <row r="73" spans="6:20" ht="10.15" customHeight="1" x14ac:dyDescent="0.2">
      <c r="L73" s="59">
        <v>55</v>
      </c>
      <c r="N73" s="68">
        <f t="shared" si="3"/>
        <v>0.50265482457437249</v>
      </c>
      <c r="P73" s="68">
        <f t="shared" si="0"/>
        <v>1.0716535899579744</v>
      </c>
      <c r="Q73" s="68"/>
      <c r="R73" s="68">
        <f t="shared" si="1"/>
        <v>0.96350734820344031</v>
      </c>
      <c r="S73" s="68"/>
      <c r="T73" s="74">
        <f t="shared" si="2"/>
        <v>0.5497546521927773</v>
      </c>
    </row>
    <row r="74" spans="6:20" ht="10.15" customHeight="1" x14ac:dyDescent="0.2">
      <c r="L74" s="59">
        <v>56</v>
      </c>
      <c r="N74" s="68">
        <f t="shared" si="3"/>
        <v>0.62831853071796417</v>
      </c>
      <c r="P74" s="68">
        <f t="shared" si="0"/>
        <v>0.61803398874987381</v>
      </c>
      <c r="Q74" s="68"/>
      <c r="R74" s="68">
        <f t="shared" si="1"/>
        <v>1.1755705045849552</v>
      </c>
      <c r="S74" s="68"/>
      <c r="T74" s="74">
        <f t="shared" si="2"/>
        <v>0.72654252800536934</v>
      </c>
    </row>
    <row r="75" spans="6:20" ht="10.15" customHeight="1" x14ac:dyDescent="0.2">
      <c r="L75" s="59">
        <v>57</v>
      </c>
      <c r="N75" s="68">
        <f t="shared" si="3"/>
        <v>0.75398223686155585</v>
      </c>
      <c r="P75" s="68">
        <f t="shared" si="0"/>
        <v>0.12558103905860488</v>
      </c>
      <c r="Q75" s="68"/>
      <c r="R75" s="68">
        <f t="shared" si="1"/>
        <v>1.3690942118573852</v>
      </c>
      <c r="S75" s="68"/>
      <c r="T75" s="74">
        <f t="shared" si="2"/>
        <v>0.93906250581750261</v>
      </c>
    </row>
    <row r="76" spans="6:20" ht="10.15" customHeight="1" x14ac:dyDescent="0.2">
      <c r="L76" s="59">
        <v>58</v>
      </c>
      <c r="N76" s="68">
        <f t="shared" si="3"/>
        <v>0.87964594300514753</v>
      </c>
      <c r="P76" s="68">
        <f t="shared" si="0"/>
        <v>-0.37476262917147057</v>
      </c>
      <c r="Q76" s="68"/>
      <c r="R76" s="68">
        <f t="shared" si="1"/>
        <v>1.5410264855515854</v>
      </c>
      <c r="S76" s="68"/>
      <c r="T76" s="74">
        <f t="shared" si="2"/>
        <v>1.2087923504096225</v>
      </c>
    </row>
    <row r="77" spans="6:20" ht="10.15" customHeight="1" x14ac:dyDescent="0.2">
      <c r="L77" s="59">
        <v>59</v>
      </c>
      <c r="N77" s="68">
        <f t="shared" si="3"/>
        <v>1.0053096491487392</v>
      </c>
      <c r="P77" s="68">
        <f t="shared" si="0"/>
        <v>-0.85155858313016475</v>
      </c>
      <c r="Q77" s="68"/>
      <c r="R77" s="68">
        <f t="shared" si="1"/>
        <v>1.6886558510040359</v>
      </c>
      <c r="S77" s="68"/>
      <c r="T77" s="74">
        <f t="shared" si="2"/>
        <v>1.5757478599686698</v>
      </c>
    </row>
    <row r="78" spans="6:20" ht="10.15" customHeight="1" x14ac:dyDescent="0.2">
      <c r="L78" s="59">
        <v>60</v>
      </c>
      <c r="N78" s="68">
        <f t="shared" si="3"/>
        <v>1.1309733552923309</v>
      </c>
      <c r="P78" s="68">
        <f t="shared" si="0"/>
        <v>-1.2748479794973959</v>
      </c>
      <c r="Q78" s="68"/>
      <c r="R78" s="68">
        <f t="shared" si="1"/>
        <v>1.8096541049320436</v>
      </c>
      <c r="S78" s="68"/>
      <c r="T78" s="74">
        <f t="shared" si="2"/>
        <v>2.1251081731572321</v>
      </c>
    </row>
    <row r="79" spans="6:20" ht="10.15" customHeight="1" x14ac:dyDescent="0.2">
      <c r="L79" s="59">
        <v>61</v>
      </c>
      <c r="N79" s="68">
        <f t="shared" si="3"/>
        <v>1.2566370614359226</v>
      </c>
      <c r="P79" s="68">
        <f t="shared" si="0"/>
        <v>-1.6180339887499073</v>
      </c>
      <c r="Q79" s="68"/>
      <c r="R79" s="68">
        <f t="shared" si="1"/>
        <v>1.9021130325903104</v>
      </c>
      <c r="S79" s="68"/>
      <c r="T79" s="74">
        <f t="shared" si="2"/>
        <v>3.0776835371753086</v>
      </c>
    </row>
    <row r="80" spans="6:20" ht="10.15" customHeight="1" x14ac:dyDescent="0.2">
      <c r="L80" s="59">
        <v>62</v>
      </c>
      <c r="N80" s="68">
        <f t="shared" si="3"/>
        <v>1.3823007675795143</v>
      </c>
      <c r="P80" s="68">
        <f t="shared" si="0"/>
        <v>-1.8595529717765105</v>
      </c>
      <c r="Q80" s="68"/>
      <c r="R80" s="68">
        <f t="shared" si="1"/>
        <v>1.9645745014573792</v>
      </c>
      <c r="S80" s="68"/>
      <c r="T80" s="74">
        <f t="shared" si="2"/>
        <v>5.2421835811133253</v>
      </c>
    </row>
    <row r="81" spans="12:20" ht="10.15" customHeight="1" x14ac:dyDescent="0.2">
      <c r="L81" s="59">
        <v>63</v>
      </c>
      <c r="N81" s="68">
        <f t="shared" si="3"/>
        <v>1.5079644737231059</v>
      </c>
      <c r="P81" s="68">
        <f t="shared" si="0"/>
        <v>-1.9842294026289582</v>
      </c>
      <c r="Q81" s="68"/>
      <c r="R81" s="68">
        <f t="shared" si="1"/>
        <v>1.9960534568565438</v>
      </c>
      <c r="S81" s="68"/>
      <c r="T81" s="74">
        <f t="shared" si="2"/>
        <v>15.894544843866617</v>
      </c>
    </row>
    <row r="82" spans="12:20" ht="10.15" customHeight="1" x14ac:dyDescent="0.2">
      <c r="L82" s="59">
        <v>64</v>
      </c>
      <c r="N82" s="68">
        <f t="shared" si="3"/>
        <v>1.6336281798666976</v>
      </c>
      <c r="P82" s="68">
        <f t="shared" si="0"/>
        <v>-1.9842294026289531</v>
      </c>
      <c r="Q82" s="68"/>
      <c r="R82" s="68">
        <f t="shared" si="1"/>
        <v>1.9960534568565425</v>
      </c>
      <c r="S82" s="68"/>
      <c r="T82" s="74">
        <f t="shared" si="2"/>
        <v>-15.894544843864002</v>
      </c>
    </row>
    <row r="83" spans="12:20" ht="10.15" customHeight="1" x14ac:dyDescent="0.2">
      <c r="L83" s="59">
        <v>65</v>
      </c>
      <c r="N83" s="68">
        <f t="shared" si="3"/>
        <v>1.7592918860102893</v>
      </c>
      <c r="P83" s="68">
        <f t="shared" si="0"/>
        <v>-1.8595529717764954</v>
      </c>
      <c r="Q83" s="68"/>
      <c r="R83" s="68">
        <f t="shared" si="1"/>
        <v>1.9645745014573754</v>
      </c>
      <c r="S83" s="68"/>
      <c r="T83" s="74">
        <f t="shared" si="2"/>
        <v>-5.2421835811130322</v>
      </c>
    </row>
    <row r="84" spans="12:20" ht="10.15" customHeight="1" x14ac:dyDescent="0.2">
      <c r="L84" s="59">
        <v>66</v>
      </c>
      <c r="N84" s="68">
        <f t="shared" si="3"/>
        <v>1.884955592153881</v>
      </c>
      <c r="P84" s="68">
        <f t="shared" ref="P84:P119" si="4">$G$7*COS($H$7*N84+$I$7)+$J$7</f>
        <v>-1.6180339887498829</v>
      </c>
      <c r="Q84" s="68"/>
      <c r="R84" s="68">
        <f t="shared" ref="R84:R119" si="5">$G$9*SIN($H$9*N84+$I$9)+$J$9</f>
        <v>1.902113032590304</v>
      </c>
      <c r="S84" s="68"/>
      <c r="T84" s="74">
        <f t="shared" ref="T84:T119" si="6">$G$11*TAN($H$11*N84+$I$11)+$J$11</f>
        <v>-3.0776835371752007</v>
      </c>
    </row>
    <row r="85" spans="12:20" ht="10.15" customHeight="1" x14ac:dyDescent="0.2">
      <c r="L85" s="59">
        <v>67</v>
      </c>
      <c r="N85" s="68">
        <f t="shared" ref="N85:N119" si="7">N84+$H$15</f>
        <v>2.0106192982974727</v>
      </c>
      <c r="P85" s="68">
        <f t="shared" si="4"/>
        <v>-1.2748479794973639</v>
      </c>
      <c r="Q85" s="68"/>
      <c r="R85" s="68">
        <f t="shared" si="5"/>
        <v>1.8096541049320347</v>
      </c>
      <c r="S85" s="68"/>
      <c r="T85" s="74">
        <f t="shared" si="6"/>
        <v>-2.1251081731571753</v>
      </c>
    </row>
    <row r="86" spans="12:20" ht="10.15" customHeight="1" x14ac:dyDescent="0.2">
      <c r="L86" s="59">
        <v>68</v>
      </c>
      <c r="N86" s="68">
        <f t="shared" si="7"/>
        <v>2.1362830044410646</v>
      </c>
      <c r="P86" s="68">
        <f t="shared" si="4"/>
        <v>-0.85155858313012667</v>
      </c>
      <c r="Q86" s="68"/>
      <c r="R86" s="68">
        <f t="shared" si="5"/>
        <v>1.6886558510040246</v>
      </c>
      <c r="S86" s="68"/>
      <c r="T86" s="74">
        <f t="shared" si="6"/>
        <v>-1.5757478599686332</v>
      </c>
    </row>
    <row r="87" spans="12:20" ht="10.15" customHeight="1" x14ac:dyDescent="0.2">
      <c r="L87" s="59">
        <v>69</v>
      </c>
      <c r="N87" s="68">
        <f t="shared" si="7"/>
        <v>2.2619467105846565</v>
      </c>
      <c r="P87" s="68">
        <f t="shared" si="4"/>
        <v>-0.37476262917142833</v>
      </c>
      <c r="Q87" s="68"/>
      <c r="R87" s="68">
        <f t="shared" si="5"/>
        <v>1.5410264855515716</v>
      </c>
      <c r="S87" s="68"/>
      <c r="T87" s="74">
        <f t="shared" si="6"/>
        <v>-1.2087923504095961</v>
      </c>
    </row>
    <row r="88" spans="12:20" ht="10.15" customHeight="1" x14ac:dyDescent="0.2">
      <c r="L88" s="59">
        <v>70</v>
      </c>
      <c r="N88" s="68">
        <f t="shared" si="7"/>
        <v>2.3876104167282484</v>
      </c>
      <c r="P88" s="68">
        <f t="shared" si="4"/>
        <v>0.12558103905864873</v>
      </c>
      <c r="Q88" s="68"/>
      <c r="R88" s="68">
        <f t="shared" si="5"/>
        <v>1.3690942118573692</v>
      </c>
      <c r="S88" s="68"/>
      <c r="T88" s="74">
        <f t="shared" si="6"/>
        <v>-0.93906250581748196</v>
      </c>
    </row>
    <row r="89" spans="12:20" ht="10.15" customHeight="1" x14ac:dyDescent="0.2">
      <c r="L89" s="59">
        <v>71</v>
      </c>
      <c r="N89" s="68">
        <f t="shared" si="7"/>
        <v>2.5132741228718403</v>
      </c>
      <c r="P89" s="68">
        <f t="shared" si="4"/>
        <v>0.61803398874991644</v>
      </c>
      <c r="Q89" s="68"/>
      <c r="R89" s="68">
        <f t="shared" si="5"/>
        <v>1.1755705045849372</v>
      </c>
      <c r="S89" s="68"/>
      <c r="T89" s="74">
        <f t="shared" si="6"/>
        <v>-0.72654252800535224</v>
      </c>
    </row>
    <row r="90" spans="12:20" ht="10.15" customHeight="1" x14ac:dyDescent="0.2">
      <c r="L90" s="59">
        <v>72</v>
      </c>
      <c r="N90" s="68">
        <f t="shared" si="7"/>
        <v>2.6389378290154322</v>
      </c>
      <c r="P90" s="68">
        <f t="shared" si="4"/>
        <v>1.0716535899580131</v>
      </c>
      <c r="Q90" s="68"/>
      <c r="R90" s="68">
        <f t="shared" si="5"/>
        <v>0.96350734820342032</v>
      </c>
      <c r="S90" s="68"/>
      <c r="T90" s="74">
        <f t="shared" si="6"/>
        <v>-0.54975465219276243</v>
      </c>
    </row>
    <row r="91" spans="12:20" ht="10.15" customHeight="1" x14ac:dyDescent="0.2">
      <c r="L91" s="59">
        <v>73</v>
      </c>
      <c r="N91" s="68">
        <f t="shared" si="7"/>
        <v>2.7646015351590241</v>
      </c>
      <c r="P91" s="68">
        <f t="shared" si="4"/>
        <v>1.4579372548428395</v>
      </c>
      <c r="Q91" s="68"/>
      <c r="R91" s="68">
        <f t="shared" si="5"/>
        <v>0.73624910536934474</v>
      </c>
      <c r="S91" s="68"/>
      <c r="T91" s="74">
        <f t="shared" si="6"/>
        <v>-0.39592800879771428</v>
      </c>
    </row>
    <row r="92" spans="12:20" ht="10.15" customHeight="1" x14ac:dyDescent="0.2">
      <c r="L92" s="59">
        <v>74</v>
      </c>
      <c r="N92" s="68">
        <f t="shared" si="7"/>
        <v>2.890265241302616</v>
      </c>
      <c r="P92" s="68">
        <f t="shared" si="4"/>
        <v>1.7526133600877392</v>
      </c>
      <c r="Q92" s="68"/>
      <c r="R92" s="68">
        <f t="shared" si="5"/>
        <v>0.4973797743296976</v>
      </c>
      <c r="S92" s="68"/>
      <c r="T92" s="74">
        <f t="shared" si="6"/>
        <v>-0.2567563603677202</v>
      </c>
    </row>
    <row r="93" spans="12:20" ht="10.15" customHeight="1" x14ac:dyDescent="0.2">
      <c r="L93" s="59">
        <v>75</v>
      </c>
      <c r="N93" s="68">
        <f t="shared" si="7"/>
        <v>3.0159289474462079</v>
      </c>
      <c r="P93" s="68">
        <f t="shared" si="4"/>
        <v>1.9371663222572686</v>
      </c>
      <c r="Q93" s="68"/>
      <c r="R93" s="68">
        <f t="shared" si="5"/>
        <v>0.25066646712859586</v>
      </c>
      <c r="S93" s="68"/>
      <c r="T93" s="74">
        <f t="shared" si="6"/>
        <v>-0.1263293784461017</v>
      </c>
    </row>
    <row r="94" spans="12:20" ht="10.15" customHeight="1" x14ac:dyDescent="0.2">
      <c r="L94" s="59">
        <v>76</v>
      </c>
      <c r="N94" s="68">
        <f t="shared" si="7"/>
        <v>3.1415926535897998</v>
      </c>
      <c r="P94" s="68">
        <f t="shared" si="4"/>
        <v>2</v>
      </c>
      <c r="Q94" s="68"/>
      <c r="R94" s="68">
        <f t="shared" si="5"/>
        <v>-1.3077646604520154E-14</v>
      </c>
      <c r="S94" s="68"/>
      <c r="T94" s="74">
        <f t="shared" si="6"/>
        <v>6.5388233022600772E-15</v>
      </c>
    </row>
    <row r="95" spans="12:20" ht="10.15" customHeight="1" x14ac:dyDescent="0.2">
      <c r="L95" s="59">
        <v>77</v>
      </c>
      <c r="N95" s="68">
        <f t="shared" si="7"/>
        <v>3.2672563597333917</v>
      </c>
      <c r="P95" s="68">
        <f t="shared" si="4"/>
        <v>1.9371663222572555</v>
      </c>
      <c r="Q95" s="68"/>
      <c r="R95" s="68">
        <f t="shared" si="5"/>
        <v>-0.25066646712862178</v>
      </c>
      <c r="S95" s="68"/>
      <c r="T95" s="74">
        <f t="shared" si="6"/>
        <v>0.126329378446115</v>
      </c>
    </row>
    <row r="96" spans="12:20" ht="10.15" customHeight="1" x14ac:dyDescent="0.2">
      <c r="L96" s="59">
        <v>78</v>
      </c>
      <c r="N96" s="68">
        <f t="shared" si="7"/>
        <v>3.3929200658769836</v>
      </c>
      <c r="P96" s="68">
        <f t="shared" si="4"/>
        <v>1.7526133600877138</v>
      </c>
      <c r="Q96" s="68"/>
      <c r="R96" s="68">
        <f t="shared" si="5"/>
        <v>-0.49737977432972291</v>
      </c>
      <c r="S96" s="68"/>
      <c r="T96" s="74">
        <f t="shared" si="6"/>
        <v>0.25675636036773414</v>
      </c>
    </row>
    <row r="97" spans="12:20" ht="10.15" customHeight="1" x14ac:dyDescent="0.2">
      <c r="L97" s="59">
        <v>79</v>
      </c>
      <c r="N97" s="68">
        <f t="shared" si="7"/>
        <v>3.5185837720205755</v>
      </c>
      <c r="P97" s="68">
        <f t="shared" si="4"/>
        <v>1.4579372548428038</v>
      </c>
      <c r="Q97" s="68"/>
      <c r="R97" s="68">
        <f t="shared" si="5"/>
        <v>-0.73624910536936905</v>
      </c>
      <c r="S97" s="68"/>
      <c r="T97" s="74">
        <f t="shared" si="6"/>
        <v>0.39592800879772944</v>
      </c>
    </row>
    <row r="98" spans="12:20" ht="10.15" customHeight="1" x14ac:dyDescent="0.2">
      <c r="L98" s="59">
        <v>80</v>
      </c>
      <c r="N98" s="68">
        <f t="shared" si="7"/>
        <v>3.6442474781641674</v>
      </c>
      <c r="P98" s="68">
        <f t="shared" si="4"/>
        <v>1.0716535899579689</v>
      </c>
      <c r="Q98" s="68"/>
      <c r="R98" s="68">
        <f t="shared" si="5"/>
        <v>-0.96350734820344319</v>
      </c>
      <c r="S98" s="68"/>
      <c r="T98" s="74">
        <f t="shared" si="6"/>
        <v>0.54975465219277952</v>
      </c>
    </row>
    <row r="99" spans="12:20" ht="10.15" customHeight="1" x14ac:dyDescent="0.2">
      <c r="L99" s="59">
        <v>81</v>
      </c>
      <c r="N99" s="68">
        <f t="shared" si="7"/>
        <v>3.7699111843077593</v>
      </c>
      <c r="P99" s="68">
        <f t="shared" si="4"/>
        <v>0.6180339887498667</v>
      </c>
      <c r="Q99" s="68"/>
      <c r="R99" s="68">
        <f t="shared" si="5"/>
        <v>-1.1755705045849583</v>
      </c>
      <c r="S99" s="68"/>
      <c r="T99" s="74">
        <f t="shared" si="6"/>
        <v>0.72654252800537222</v>
      </c>
    </row>
    <row r="100" spans="12:20" ht="10.15" customHeight="1" x14ac:dyDescent="0.2">
      <c r="L100" s="59">
        <v>82</v>
      </c>
      <c r="N100" s="68">
        <f t="shared" si="7"/>
        <v>3.8955748904513512</v>
      </c>
      <c r="P100" s="68">
        <f t="shared" si="4"/>
        <v>0.12558103905859652</v>
      </c>
      <c r="Q100" s="68"/>
      <c r="R100" s="68">
        <f t="shared" si="5"/>
        <v>-1.3690942118573883</v>
      </c>
      <c r="S100" s="68"/>
      <c r="T100" s="74">
        <f t="shared" si="6"/>
        <v>0.93906250581750661</v>
      </c>
    </row>
    <row r="101" spans="12:20" ht="10.15" customHeight="1" x14ac:dyDescent="0.2">
      <c r="L101" s="59">
        <v>83</v>
      </c>
      <c r="N101" s="68">
        <f t="shared" si="7"/>
        <v>4.0212385965949426</v>
      </c>
      <c r="P101" s="68">
        <f t="shared" si="4"/>
        <v>-0.37476262917147796</v>
      </c>
      <c r="Q101" s="68"/>
      <c r="R101" s="68">
        <f t="shared" si="5"/>
        <v>-1.5410264855515878</v>
      </c>
      <c r="S101" s="68"/>
      <c r="T101" s="74">
        <f t="shared" si="6"/>
        <v>1.2087923504096272</v>
      </c>
    </row>
    <row r="102" spans="12:20" ht="10.15" customHeight="1" x14ac:dyDescent="0.2">
      <c r="L102" s="59">
        <v>84</v>
      </c>
      <c r="N102" s="68">
        <f t="shared" si="7"/>
        <v>4.1469023027385346</v>
      </c>
      <c r="P102" s="68">
        <f t="shared" si="4"/>
        <v>-0.85155858313017241</v>
      </c>
      <c r="Q102" s="68"/>
      <c r="R102" s="68">
        <f t="shared" si="5"/>
        <v>-1.6886558510040381</v>
      </c>
      <c r="S102" s="68"/>
      <c r="T102" s="74">
        <f t="shared" si="6"/>
        <v>1.5757478599686772</v>
      </c>
    </row>
    <row r="103" spans="12:20" ht="10.15" customHeight="1" x14ac:dyDescent="0.2">
      <c r="L103" s="59">
        <v>85</v>
      </c>
      <c r="N103" s="68">
        <f t="shared" si="7"/>
        <v>4.2725660088821265</v>
      </c>
      <c r="P103" s="68">
        <f t="shared" si="4"/>
        <v>-1.274847979497403</v>
      </c>
      <c r="Q103" s="68"/>
      <c r="R103" s="68">
        <f t="shared" si="5"/>
        <v>-1.8096541049320456</v>
      </c>
      <c r="S103" s="68"/>
      <c r="T103" s="74">
        <f t="shared" si="6"/>
        <v>2.125108173157245</v>
      </c>
    </row>
    <row r="104" spans="12:20" ht="10.15" customHeight="1" x14ac:dyDescent="0.2">
      <c r="L104" s="59">
        <v>86</v>
      </c>
      <c r="N104" s="68">
        <f t="shared" si="7"/>
        <v>4.3982297150257184</v>
      </c>
      <c r="P104" s="68">
        <f t="shared" si="4"/>
        <v>-1.6180339887499133</v>
      </c>
      <c r="Q104" s="68"/>
      <c r="R104" s="68">
        <f t="shared" si="5"/>
        <v>-1.9021130325903119</v>
      </c>
      <c r="S104" s="68"/>
      <c r="T104" s="74">
        <f t="shared" si="6"/>
        <v>3.0776835371753353</v>
      </c>
    </row>
    <row r="105" spans="12:20" ht="10.15" customHeight="1" x14ac:dyDescent="0.2">
      <c r="L105" s="59">
        <v>87</v>
      </c>
      <c r="N105" s="68">
        <f t="shared" si="7"/>
        <v>4.5238934211693103</v>
      </c>
      <c r="P105" s="68">
        <f t="shared" si="4"/>
        <v>-1.8595529717765147</v>
      </c>
      <c r="Q105" s="68"/>
      <c r="R105" s="68">
        <f t="shared" si="5"/>
        <v>-1.9645745014573803</v>
      </c>
      <c r="S105" s="68"/>
      <c r="T105" s="74">
        <f t="shared" si="6"/>
        <v>5.2421835811134043</v>
      </c>
    </row>
    <row r="106" spans="12:20" ht="10.15" customHeight="1" x14ac:dyDescent="0.2">
      <c r="L106" s="59">
        <v>88</v>
      </c>
      <c r="N106" s="68">
        <f t="shared" si="7"/>
        <v>4.6495571273129022</v>
      </c>
      <c r="P106" s="68">
        <f t="shared" si="4"/>
        <v>-1.9842294026289597</v>
      </c>
      <c r="Q106" s="68"/>
      <c r="R106" s="68">
        <f t="shared" si="5"/>
        <v>-1.9960534568565442</v>
      </c>
      <c r="S106" s="68"/>
      <c r="T106" s="74">
        <f t="shared" si="6"/>
        <v>15.894544843867376</v>
      </c>
    </row>
    <row r="107" spans="12:20" ht="10.15" customHeight="1" x14ac:dyDescent="0.2">
      <c r="L107" s="59">
        <v>89</v>
      </c>
      <c r="N107" s="68">
        <f t="shared" si="7"/>
        <v>4.7752208334564941</v>
      </c>
      <c r="P107" s="68">
        <f t="shared" si="4"/>
        <v>-1.9842294026289515</v>
      </c>
      <c r="Q107" s="68"/>
      <c r="R107" s="68">
        <f t="shared" si="5"/>
        <v>-1.996053456856542</v>
      </c>
      <c r="S107" s="68"/>
      <c r="T107" s="74">
        <f t="shared" si="6"/>
        <v>-15.894544843863189</v>
      </c>
    </row>
    <row r="108" spans="12:20" ht="10.15" customHeight="1" x14ac:dyDescent="0.2">
      <c r="L108" s="59">
        <v>90</v>
      </c>
      <c r="N108" s="68">
        <f t="shared" si="7"/>
        <v>4.900884539600086</v>
      </c>
      <c r="P108" s="68">
        <f t="shared" si="4"/>
        <v>-1.8595529717764903</v>
      </c>
      <c r="Q108" s="68"/>
      <c r="R108" s="68">
        <f t="shared" si="5"/>
        <v>-1.9645745014573741</v>
      </c>
      <c r="S108" s="68"/>
      <c r="T108" s="74">
        <f t="shared" si="6"/>
        <v>-5.2421835811129345</v>
      </c>
    </row>
    <row r="109" spans="12:20" ht="10.15" customHeight="1" x14ac:dyDescent="0.2">
      <c r="L109" s="59">
        <v>91</v>
      </c>
      <c r="N109" s="68">
        <f t="shared" si="7"/>
        <v>5.0265482457436779</v>
      </c>
      <c r="P109" s="68">
        <f t="shared" si="4"/>
        <v>-1.6180339887498745</v>
      </c>
      <c r="Q109" s="68"/>
      <c r="R109" s="68">
        <f t="shared" si="5"/>
        <v>-1.9021130325903017</v>
      </c>
      <c r="S109" s="68"/>
      <c r="T109" s="74">
        <f t="shared" si="6"/>
        <v>-3.0776835371751625</v>
      </c>
    </row>
    <row r="110" spans="12:20" ht="10.15" customHeight="1" x14ac:dyDescent="0.2">
      <c r="L110" s="59">
        <v>92</v>
      </c>
      <c r="N110" s="68">
        <f t="shared" si="7"/>
        <v>5.1522119518872698</v>
      </c>
      <c r="P110" s="68">
        <f t="shared" si="4"/>
        <v>-1.2748479794973522</v>
      </c>
      <c r="Q110" s="68"/>
      <c r="R110" s="68">
        <f t="shared" si="5"/>
        <v>-1.8096541049320316</v>
      </c>
      <c r="S110" s="68"/>
      <c r="T110" s="74">
        <f t="shared" si="6"/>
        <v>-2.1251081731571539</v>
      </c>
    </row>
    <row r="111" spans="12:20" ht="10.15" customHeight="1" x14ac:dyDescent="0.2">
      <c r="L111" s="59">
        <v>93</v>
      </c>
      <c r="N111" s="68">
        <f t="shared" si="7"/>
        <v>5.2778756580308617</v>
      </c>
      <c r="P111" s="68">
        <f t="shared" si="4"/>
        <v>-0.85155858313011257</v>
      </c>
      <c r="Q111" s="68"/>
      <c r="R111" s="68">
        <f t="shared" si="5"/>
        <v>-1.6886558510040204</v>
      </c>
      <c r="S111" s="68"/>
      <c r="T111" s="74">
        <f t="shared" si="6"/>
        <v>-1.5757478599686197</v>
      </c>
    </row>
    <row r="112" spans="12:20" ht="10.15" customHeight="1" x14ac:dyDescent="0.2">
      <c r="L112" s="59">
        <v>94</v>
      </c>
      <c r="N112" s="68">
        <f t="shared" si="7"/>
        <v>5.4035393641744536</v>
      </c>
      <c r="P112" s="68">
        <f t="shared" si="4"/>
        <v>-0.37476262917141312</v>
      </c>
      <c r="Q112" s="68"/>
      <c r="R112" s="68">
        <f t="shared" si="5"/>
        <v>-1.5410264855515667</v>
      </c>
      <c r="S112" s="68"/>
      <c r="T112" s="74">
        <f t="shared" si="6"/>
        <v>-1.2087923504095865</v>
      </c>
    </row>
    <row r="113" spans="12:20" ht="10.15" customHeight="1" x14ac:dyDescent="0.2">
      <c r="L113" s="59">
        <v>95</v>
      </c>
      <c r="N113" s="68">
        <f t="shared" si="7"/>
        <v>5.5292030703180455</v>
      </c>
      <c r="P113" s="68">
        <f t="shared" si="4"/>
        <v>0.12558103905866419</v>
      </c>
      <c r="Q113" s="68"/>
      <c r="R113" s="68">
        <f t="shared" si="5"/>
        <v>-1.3690942118573637</v>
      </c>
      <c r="S113" s="68"/>
      <c r="T113" s="74">
        <f t="shared" si="6"/>
        <v>-0.93906250581747475</v>
      </c>
    </row>
    <row r="114" spans="12:20" ht="10.15" customHeight="1" x14ac:dyDescent="0.2">
      <c r="L114" s="59">
        <v>96</v>
      </c>
      <c r="N114" s="68">
        <f t="shared" si="7"/>
        <v>5.6548667764616374</v>
      </c>
      <c r="P114" s="68">
        <f t="shared" si="4"/>
        <v>0.61803398874993121</v>
      </c>
      <c r="Q114" s="68"/>
      <c r="R114" s="68">
        <f t="shared" si="5"/>
        <v>-1.1755705045849307</v>
      </c>
      <c r="S114" s="68"/>
      <c r="T114" s="74">
        <f t="shared" si="6"/>
        <v>-0.72654252800534624</v>
      </c>
    </row>
    <row r="115" spans="12:20" ht="10.15" customHeight="1" x14ac:dyDescent="0.2">
      <c r="L115" s="59">
        <v>97</v>
      </c>
      <c r="N115" s="68">
        <f t="shared" si="7"/>
        <v>5.7805304826052293</v>
      </c>
      <c r="P115" s="68">
        <f t="shared" si="4"/>
        <v>1.0716535899580262</v>
      </c>
      <c r="Q115" s="68"/>
      <c r="R115" s="68">
        <f t="shared" si="5"/>
        <v>-0.96350734820341355</v>
      </c>
      <c r="S115" s="68"/>
      <c r="T115" s="74">
        <f t="shared" si="6"/>
        <v>-0.54975465219275743</v>
      </c>
    </row>
    <row r="116" spans="12:20" ht="10.15" customHeight="1" x14ac:dyDescent="0.2">
      <c r="L116" s="59">
        <v>98</v>
      </c>
      <c r="N116" s="68">
        <f t="shared" si="7"/>
        <v>5.9061941887488212</v>
      </c>
      <c r="P116" s="68">
        <f t="shared" si="4"/>
        <v>1.4579372548428502</v>
      </c>
      <c r="Q116" s="68"/>
      <c r="R116" s="68">
        <f t="shared" si="5"/>
        <v>-0.73624910536933752</v>
      </c>
      <c r="S116" s="68"/>
      <c r="T116" s="74">
        <f t="shared" si="6"/>
        <v>-0.39592800879770984</v>
      </c>
    </row>
    <row r="117" spans="12:20" ht="10.15" customHeight="1" x14ac:dyDescent="0.2">
      <c r="L117" s="59">
        <v>99</v>
      </c>
      <c r="N117" s="68">
        <f t="shared" si="7"/>
        <v>6.0318578948924131</v>
      </c>
      <c r="P117" s="68">
        <f t="shared" si="4"/>
        <v>1.7526133600877465</v>
      </c>
      <c r="Q117" s="68"/>
      <c r="R117" s="68">
        <f t="shared" si="5"/>
        <v>-0.49737977432969005</v>
      </c>
      <c r="S117" s="68"/>
      <c r="T117" s="74">
        <f t="shared" si="6"/>
        <v>-0.25675636036771604</v>
      </c>
    </row>
    <row r="118" spans="12:20" ht="10.15" customHeight="1" x14ac:dyDescent="0.2">
      <c r="L118" s="59">
        <v>100</v>
      </c>
      <c r="N118" s="68">
        <f t="shared" si="7"/>
        <v>6.157521601036005</v>
      </c>
      <c r="P118" s="68">
        <f t="shared" si="4"/>
        <v>1.9371663222572724</v>
      </c>
      <c r="Q118" s="68"/>
      <c r="R118" s="68">
        <f t="shared" si="5"/>
        <v>-0.25066646712858814</v>
      </c>
      <c r="S118" s="68"/>
      <c r="T118" s="74">
        <f t="shared" si="6"/>
        <v>-0.12632937844609776</v>
      </c>
    </row>
    <row r="119" spans="12:20" ht="10.15" customHeight="1" x14ac:dyDescent="0.2">
      <c r="L119" s="59">
        <v>101</v>
      </c>
      <c r="N119" s="68">
        <f t="shared" si="7"/>
        <v>6.2831853071795969</v>
      </c>
      <c r="P119" s="68">
        <f t="shared" si="4"/>
        <v>2</v>
      </c>
      <c r="Q119" s="68"/>
      <c r="R119" s="68">
        <f t="shared" si="5"/>
        <v>2.0826222690839558E-14</v>
      </c>
      <c r="S119" s="68"/>
      <c r="T119" s="74">
        <f t="shared" si="6"/>
        <v>1.0413111345419779E-14</v>
      </c>
    </row>
  </sheetData>
  <sheetProtection algorithmName="SHA-512" hashValue="pJbIzaKNMGGs5Cnjwm1Nb6yyHhKX15jNbVI2a5pOrvbUa35+sWMx+oBkoXv3dFjIj+pAPA4+XhwINiec2wC4IQ==" saltValue="PW8zQKE5EX8XAArpEYgZmg==" spinCount="100000" sheet="1" objects="1" scenarios="1" selectLockedCells="1"/>
  <mergeCells count="7">
    <mergeCell ref="E14:F15"/>
    <mergeCell ref="E4:F5"/>
    <mergeCell ref="G4:J4"/>
    <mergeCell ref="B2:J2"/>
    <mergeCell ref="D7:E7"/>
    <mergeCell ref="D9:E9"/>
    <mergeCell ref="D11:E11"/>
  </mergeCells>
  <pageMargins left="0.7" right="0.7" top="0.75" bottom="0.75" header="0.3" footer="0.3"/>
  <pageSetup orientation="portrait" r:id="rId1"/>
  <ignoredErrors>
    <ignoredError sqref="G15 I15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8"/>
  <sheetViews>
    <sheetView showGridLines="0" workbookViewId="0">
      <selection activeCell="B2" sqref="B2:D2"/>
    </sheetView>
  </sheetViews>
  <sheetFormatPr baseColWidth="10" defaultColWidth="9.140625" defaultRowHeight="11.25" x14ac:dyDescent="0.25"/>
  <cols>
    <col min="1" max="1" width="1.7109375" style="11" customWidth="1"/>
    <col min="2" max="2" width="2.7109375" style="11" customWidth="1"/>
    <col min="3" max="3" width="33.28515625" style="11" customWidth="1"/>
    <col min="4" max="4" width="100" style="11" customWidth="1"/>
    <col min="5" max="5" width="1.7109375" style="11" customWidth="1"/>
    <col min="6" max="16384" width="9.140625" style="11"/>
  </cols>
  <sheetData>
    <row r="1" spans="2:4" ht="6" customHeight="1" x14ac:dyDescent="0.25"/>
    <row r="2" spans="2:4" ht="12.75" x14ac:dyDescent="0.25">
      <c r="B2" s="226" t="s">
        <v>0</v>
      </c>
      <c r="C2" s="226"/>
      <c r="D2" s="226"/>
    </row>
    <row r="3" spans="2:4" ht="3" customHeight="1" x14ac:dyDescent="0.25"/>
    <row r="4" spans="2:4" ht="10.15" customHeight="1" x14ac:dyDescent="0.25">
      <c r="C4" s="227" t="s">
        <v>1</v>
      </c>
      <c r="D4" s="75" t="s">
        <v>2</v>
      </c>
    </row>
    <row r="5" spans="2:4" ht="10.15" customHeight="1" x14ac:dyDescent="0.25">
      <c r="C5" s="227"/>
      <c r="D5" s="76" t="s">
        <v>3</v>
      </c>
    </row>
    <row r="6" spans="2:4" ht="10.15" customHeight="1" x14ac:dyDescent="0.25">
      <c r="C6" s="227"/>
      <c r="D6" s="77" t="s">
        <v>4</v>
      </c>
    </row>
    <row r="7" spans="2:4" ht="10.15" customHeight="1" x14ac:dyDescent="0.25">
      <c r="C7" s="227"/>
      <c r="D7" s="76" t="s">
        <v>5</v>
      </c>
    </row>
    <row r="8" spans="2:4" ht="10.15" customHeight="1" x14ac:dyDescent="0.25">
      <c r="C8" s="227"/>
      <c r="D8" s="77" t="s">
        <v>6</v>
      </c>
    </row>
    <row r="9" spans="2:4" ht="10.15" customHeight="1" x14ac:dyDescent="0.25">
      <c r="C9" s="227"/>
      <c r="D9" s="78" t="s">
        <v>37</v>
      </c>
    </row>
    <row r="10" spans="2:4" ht="3" customHeight="1" x14ac:dyDescent="0.25">
      <c r="C10" s="3"/>
    </row>
    <row r="11" spans="2:4" ht="10.15" customHeight="1" x14ac:dyDescent="0.25">
      <c r="C11" s="227" t="s">
        <v>39</v>
      </c>
      <c r="D11" s="79" t="s">
        <v>40</v>
      </c>
    </row>
    <row r="12" spans="2:4" ht="10.15" customHeight="1" x14ac:dyDescent="0.25">
      <c r="C12" s="227"/>
      <c r="D12" s="76" t="s">
        <v>31</v>
      </c>
    </row>
    <row r="13" spans="2:4" ht="12" customHeight="1" x14ac:dyDescent="0.25">
      <c r="C13" s="227"/>
      <c r="D13" s="82" t="s">
        <v>38</v>
      </c>
    </row>
    <row r="14" spans="2:4" ht="3" customHeight="1" x14ac:dyDescent="0.25"/>
    <row r="15" spans="2:4" x14ac:dyDescent="0.25">
      <c r="C15" s="227" t="s">
        <v>7</v>
      </c>
      <c r="D15" s="75" t="s">
        <v>8</v>
      </c>
    </row>
    <row r="16" spans="2:4" x14ac:dyDescent="0.25">
      <c r="C16" s="227"/>
      <c r="D16" s="76" t="s">
        <v>34</v>
      </c>
    </row>
    <row r="17" spans="3:4" x14ac:dyDescent="0.25">
      <c r="C17" s="227"/>
      <c r="D17" s="81" t="s">
        <v>32</v>
      </c>
    </row>
    <row r="18" spans="3:4" x14ac:dyDescent="0.25">
      <c r="C18" s="227"/>
      <c r="D18" s="80" t="s">
        <v>33</v>
      </c>
    </row>
  </sheetData>
  <sheetProtection password="C7C0" sheet="1" objects="1" scenarios="1" selectLockedCells="1"/>
  <mergeCells count="4">
    <mergeCell ref="B2:D2"/>
    <mergeCell ref="C15:C18"/>
    <mergeCell ref="C4:C9"/>
    <mergeCell ref="C11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Fonctions mathématiques</vt:lpstr>
      <vt:lpstr>Feuil1 (2)</vt:lpstr>
      <vt:lpstr>Fonctions trigonométriques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Dilion Laurentiu</cp:lastModifiedBy>
  <dcterms:created xsi:type="dcterms:W3CDTF">2013-09-23T22:09:39Z</dcterms:created>
  <dcterms:modified xsi:type="dcterms:W3CDTF">2022-11-01T17:06:00Z</dcterms:modified>
</cp:coreProperties>
</file>