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quipo" sheetId="1" r:id="rId1"/>
    <sheet name="Claudia" sheetId="2" r:id="rId2"/>
    <sheet name="Ray Antonio" sheetId="6" r:id="rId3"/>
    <sheet name="Laura" sheetId="3" r:id="rId4"/>
    <sheet name="Carlos" sheetId="4" r:id="rId5"/>
  </sheets>
  <definedNames>
    <definedName name="TotalHR">Tabla2[[#Totals],[Horas Restantes]]</definedName>
  </definedNames>
  <calcPr calcId="152511"/>
</workbook>
</file>

<file path=xl/calcChain.xml><?xml version="1.0" encoding="utf-8"?>
<calcChain xmlns="http://schemas.openxmlformats.org/spreadsheetml/2006/main">
  <c r="H11" i="1" l="1"/>
  <c r="G11" i="1"/>
  <c r="H8" i="4"/>
  <c r="H6" i="3"/>
  <c r="H5" i="6"/>
  <c r="H6" i="2"/>
  <c r="I8" i="4"/>
  <c r="I6" i="3"/>
  <c r="I5" i="6"/>
  <c r="I6" i="2"/>
  <c r="J8" i="4"/>
  <c r="J5" i="6"/>
  <c r="J6" i="2"/>
  <c r="J2" i="3"/>
  <c r="J2" i="6"/>
  <c r="J2" i="2"/>
  <c r="J3" i="4"/>
  <c r="J4" i="4"/>
  <c r="J5" i="4"/>
  <c r="J6" i="4"/>
  <c r="J7" i="4"/>
  <c r="J2" i="4"/>
  <c r="J5" i="3" l="1"/>
  <c r="J6" i="3" s="1"/>
  <c r="J4" i="3"/>
  <c r="J3" i="3"/>
  <c r="J4" i="6"/>
  <c r="J3" i="6"/>
  <c r="J4" i="2"/>
  <c r="J5" i="2"/>
  <c r="J3" i="2"/>
</calcChain>
</file>

<file path=xl/sharedStrings.xml><?xml version="1.0" encoding="utf-8"?>
<sst xmlns="http://schemas.openxmlformats.org/spreadsheetml/2006/main" count="206" uniqueCount="92">
  <si>
    <t>Inicio</t>
  </si>
  <si>
    <t>Fin</t>
  </si>
  <si>
    <t>Nombre</t>
  </si>
  <si>
    <t>Comienzo</t>
  </si>
  <si>
    <t>Claudia</t>
  </si>
  <si>
    <t>Laura</t>
  </si>
  <si>
    <t>Carlos</t>
  </si>
  <si>
    <t>Ray Antonio</t>
  </si>
  <si>
    <t>Trabajo Restante</t>
  </si>
  <si>
    <t>Dias Laborables:</t>
  </si>
  <si>
    <t xml:space="preserve">   Lunes a Viernes </t>
  </si>
  <si>
    <t>Horario:</t>
  </si>
  <si>
    <t>Horario de Almuerzo:</t>
  </si>
  <si>
    <t xml:space="preserve">   8:00AM - 4:00AM</t>
  </si>
  <si>
    <t xml:space="preserve">   12:00PM - 1:00PM</t>
  </si>
  <si>
    <t>Sprint</t>
  </si>
  <si>
    <t>Presentar un resumen total de los defectos encontrados</t>
  </si>
  <si>
    <t>Realizar un analisis del desempeño de cada rol, en cuanto a la var tiempo</t>
  </si>
  <si>
    <t>Analisis y Diseño</t>
  </si>
  <si>
    <t>Dev 1.0</t>
  </si>
  <si>
    <t>Entrega</t>
  </si>
  <si>
    <t>viernes  3/06/2022</t>
  </si>
  <si>
    <t>viernes 1/07/2022</t>
  </si>
  <si>
    <t>viernes 10/06/2022</t>
  </si>
  <si>
    <t>lunes 13/06/2022</t>
  </si>
  <si>
    <t>lunes 20/06/2022</t>
  </si>
  <si>
    <t>viernes 17/06/2022</t>
  </si>
  <si>
    <t>miercoles 8/06/2022</t>
  </si>
  <si>
    <t>lunes 27/06/2022</t>
  </si>
  <si>
    <t xml:space="preserve"> Horas Estimadas</t>
  </si>
  <si>
    <t xml:space="preserve">Horas Reales </t>
  </si>
  <si>
    <t>Horas Restantes</t>
  </si>
  <si>
    <t>jueves  16/06/2022</t>
  </si>
  <si>
    <t>No. Tarea</t>
  </si>
  <si>
    <t>Tarea 1</t>
  </si>
  <si>
    <t>Tarea 2</t>
  </si>
  <si>
    <t>Tarea 3</t>
  </si>
  <si>
    <t>Tarea 4</t>
  </si>
  <si>
    <t>Descripcion de la Tarea</t>
  </si>
  <si>
    <t>Definir el Diagrama de CU Negocio</t>
  </si>
  <si>
    <t>Definir las Reglas del Negocio</t>
  </si>
  <si>
    <t>Definir descripcion General del Negocio</t>
  </si>
  <si>
    <t>Presentar Arquitectura Candidata (AR)</t>
  </si>
  <si>
    <t xml:space="preserve">Definir estandar de codificacion </t>
  </si>
  <si>
    <t>Presentar Vista de estructuracion de capa del sistema</t>
  </si>
  <si>
    <t xml:space="preserve">Buscar en el directorio de noticia </t>
  </si>
  <si>
    <t>Tarea 5</t>
  </si>
  <si>
    <t>Conocer Noticias de la Universidad</t>
  </si>
  <si>
    <t>Tarea 6</t>
  </si>
  <si>
    <t xml:space="preserve">Mostrar informacion de perfil </t>
  </si>
  <si>
    <t xml:space="preserve">Diseñar Interfaces en Arxure </t>
  </si>
  <si>
    <t>Definir responsabilidades, atributos operaciones y relaciones de las clases</t>
  </si>
  <si>
    <t>Rol</t>
  </si>
  <si>
    <t>Diseñador</t>
  </si>
  <si>
    <t xml:space="preserve">Diseñar flujo de interaccion entre interaces </t>
  </si>
  <si>
    <t>martes 14/06/2022</t>
  </si>
  <si>
    <t>jueves 23/06/2022</t>
  </si>
  <si>
    <t>viernes  24/06/2022</t>
  </si>
  <si>
    <t>lunes 2/05/2022</t>
  </si>
  <si>
    <t>jueves 2/06/2022</t>
  </si>
  <si>
    <t>lunes 9/05/2022</t>
  </si>
  <si>
    <t>martes 10/05/2022</t>
  </si>
  <si>
    <t>martes 17/05/2022</t>
  </si>
  <si>
    <t>miercoles 18/05/2022</t>
  </si>
  <si>
    <t>jueves 6/05/2022</t>
  </si>
  <si>
    <t>viernes 13/05/2022</t>
  </si>
  <si>
    <t>jueves 26/05/2022</t>
  </si>
  <si>
    <t>jueves 30/06/2022</t>
  </si>
  <si>
    <t>miercoles  4/05/2022</t>
  </si>
  <si>
    <t>Gest de Calidad</t>
  </si>
  <si>
    <t xml:space="preserve">Gestr de Coniguracion </t>
  </si>
  <si>
    <t>Arquitecto</t>
  </si>
  <si>
    <t>Programador</t>
  </si>
  <si>
    <t>miercoles 11/05/2022</t>
  </si>
  <si>
    <t>viernes 20/05/2022</t>
  </si>
  <si>
    <t>lunes 23/05/2022</t>
  </si>
  <si>
    <t>jueves 5/05/2022</t>
  </si>
  <si>
    <t>martes 24/05/2022</t>
  </si>
  <si>
    <t>miercoles 25/05/2022</t>
  </si>
  <si>
    <t>miercoles 1/06/2022</t>
  </si>
  <si>
    <t>Proponer lista de cheque para la revision de los prinles artefactos</t>
  </si>
  <si>
    <t>Presentar lista de chequeo que permita revisar los artefactos</t>
  </si>
  <si>
    <t>jueves 12/05/2022</t>
  </si>
  <si>
    <t xml:space="preserve">Definir listado de elementos de configracion </t>
  </si>
  <si>
    <t>viernes 27/05/2022</t>
  </si>
  <si>
    <t>lunes 30/05/2022</t>
  </si>
  <si>
    <t>jueves 19/05/2022</t>
  </si>
  <si>
    <t>Trabajo Real</t>
  </si>
  <si>
    <t>Analista</t>
  </si>
  <si>
    <t>Gestor de Configuracion</t>
  </si>
  <si>
    <t>Gstor de Calidad</t>
  </si>
  <si>
    <t>Trabajo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</si>
</sst>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2" borderId="3" xfId="0" applyFont="1" applyFill="1" applyBorder="1"/>
    <xf numFmtId="0" fontId="0" fillId="0" borderId="3" xfId="0" applyFont="1" applyBorder="1"/>
    <xf numFmtId="14" fontId="0" fillId="2" borderId="3" xfId="0" applyNumberFormat="1" applyFont="1" applyFill="1" applyBorder="1"/>
    <xf numFmtId="14" fontId="0" fillId="0" borderId="3" xfId="0" applyNumberFormat="1" applyFont="1" applyBorder="1"/>
    <xf numFmtId="0" fontId="0" fillId="0" borderId="0" xfId="0" applyBorder="1"/>
    <xf numFmtId="0" fontId="0" fillId="0" borderId="4" xfId="0" applyFont="1" applyBorder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 del Tiempo para</a:t>
            </a:r>
            <a:r>
              <a:rPr lang="es-ES" baseline="0"/>
              <a:t> todos los miembros del equipo</a:t>
            </a:r>
          </a:p>
        </c:rich>
      </c:tx>
      <c:layout>
        <c:manualLayout>
          <c:xMode val="edge"/>
          <c:yMode val="edge"/>
          <c:x val="0.10238663953988"/>
          <c:y val="7.8431372549019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Equipo!$G$6</c:f>
              <c:strCache>
                <c:ptCount val="1"/>
                <c:pt idx="0">
                  <c:v>Trabajo 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Equipo!$D$7:$D$10</c:f>
              <c:strCache>
                <c:ptCount val="4"/>
                <c:pt idx="0">
                  <c:v>Claudia</c:v>
                </c:pt>
                <c:pt idx="1">
                  <c:v>Laura</c:v>
                </c:pt>
                <c:pt idx="2">
                  <c:v>Carlos</c:v>
                </c:pt>
                <c:pt idx="3">
                  <c:v>Ray Antonio</c:v>
                </c:pt>
              </c:strCache>
            </c:strRef>
          </c:cat>
          <c:val>
            <c:numRef>
              <c:f>Equipo!$G$7:$G$10</c:f>
              <c:numCache>
                <c:formatCode>General</c:formatCode>
                <c:ptCount val="4"/>
                <c:pt idx="0">
                  <c:v>119</c:v>
                </c:pt>
                <c:pt idx="1">
                  <c:v>126</c:v>
                </c:pt>
                <c:pt idx="2">
                  <c:v>252</c:v>
                </c:pt>
                <c:pt idx="3">
                  <c:v>126</c:v>
                </c:pt>
              </c:numCache>
            </c:numRef>
          </c:val>
        </c:ser>
        <c:ser>
          <c:idx val="1"/>
          <c:order val="1"/>
          <c:tx>
            <c:strRef>
              <c:f>Equipo!$H$6</c:f>
              <c:strCache>
                <c:ptCount val="1"/>
                <c:pt idx="0">
                  <c:v>Trabajo Restante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Equipo!$D$7:$D$10</c:f>
              <c:strCache>
                <c:ptCount val="4"/>
                <c:pt idx="0">
                  <c:v>Claudia</c:v>
                </c:pt>
                <c:pt idx="1">
                  <c:v>Laura</c:v>
                </c:pt>
                <c:pt idx="2">
                  <c:v>Carlos</c:v>
                </c:pt>
                <c:pt idx="3">
                  <c:v>Ray Antonio</c:v>
                </c:pt>
              </c:strCache>
            </c:strRef>
          </c:cat>
          <c:val>
            <c:numRef>
              <c:f>Equipo!$H$7:$H$10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70</c:v>
                </c:pt>
                <c:pt idx="3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8"/>
        <c:overlap val="100"/>
        <c:axId val="1832819296"/>
        <c:axId val="1832826912"/>
      </c:barChart>
      <c:catAx>
        <c:axId val="18328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826912"/>
        <c:crosses val="autoZero"/>
        <c:auto val="1"/>
        <c:lblAlgn val="ctr"/>
        <c:lblOffset val="100"/>
        <c:noMultiLvlLbl val="0"/>
      </c:catAx>
      <c:valAx>
        <c:axId val="18328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8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 del tiempo para cada rol del</a:t>
            </a:r>
            <a:r>
              <a:rPr lang="es-ES" baseline="0"/>
              <a:t> equipo</a:t>
            </a:r>
          </a:p>
        </c:rich>
      </c:tx>
      <c:layout>
        <c:manualLayout>
          <c:xMode val="edge"/>
          <c:yMode val="edge"/>
          <c:x val="0.1363292847503373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Equipo!$M$6</c:f>
              <c:strCache>
                <c:ptCount val="1"/>
                <c:pt idx="0">
                  <c:v>Trabajo Estimado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Equipo!$J$7:$J$12</c:f>
              <c:strCache>
                <c:ptCount val="6"/>
                <c:pt idx="0">
                  <c:v>Analista</c:v>
                </c:pt>
                <c:pt idx="1">
                  <c:v>Diseñador</c:v>
                </c:pt>
                <c:pt idx="2">
                  <c:v>Gstor de Calidad</c:v>
                </c:pt>
                <c:pt idx="3">
                  <c:v>Arquitecto</c:v>
                </c:pt>
                <c:pt idx="4">
                  <c:v>Programador</c:v>
                </c:pt>
                <c:pt idx="5">
                  <c:v>Gestor de Configuracion</c:v>
                </c:pt>
              </c:strCache>
            </c:strRef>
          </c:cat>
          <c:val>
            <c:numRef>
              <c:f>Equipo!$M$7:$M$12</c:f>
              <c:numCache>
                <c:formatCode>General</c:formatCode>
                <c:ptCount val="6"/>
                <c:pt idx="0">
                  <c:v>168</c:v>
                </c:pt>
                <c:pt idx="1">
                  <c:v>140</c:v>
                </c:pt>
                <c:pt idx="2">
                  <c:v>189</c:v>
                </c:pt>
                <c:pt idx="3">
                  <c:v>168</c:v>
                </c:pt>
                <c:pt idx="4">
                  <c:v>154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Equipo!$N$6</c:f>
              <c:strCache>
                <c:ptCount val="1"/>
                <c:pt idx="0">
                  <c:v>Trabajo Real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Equipo!$J$7:$J$12</c:f>
              <c:strCache>
                <c:ptCount val="6"/>
                <c:pt idx="0">
                  <c:v>Analista</c:v>
                </c:pt>
                <c:pt idx="1">
                  <c:v>Diseñador</c:v>
                </c:pt>
                <c:pt idx="2">
                  <c:v>Gstor de Calidad</c:v>
                </c:pt>
                <c:pt idx="3">
                  <c:v>Arquitecto</c:v>
                </c:pt>
                <c:pt idx="4">
                  <c:v>Programador</c:v>
                </c:pt>
                <c:pt idx="5">
                  <c:v>Gestor de Configuracion</c:v>
                </c:pt>
              </c:strCache>
            </c:strRef>
          </c:cat>
          <c:val>
            <c:numRef>
              <c:f>Equipo!$N$7:$N$12</c:f>
              <c:numCache>
                <c:formatCode>General</c:formatCode>
                <c:ptCount val="6"/>
                <c:pt idx="0">
                  <c:v>126</c:v>
                </c:pt>
                <c:pt idx="1">
                  <c:v>98</c:v>
                </c:pt>
                <c:pt idx="2">
                  <c:v>119</c:v>
                </c:pt>
                <c:pt idx="3">
                  <c:v>112</c:v>
                </c:pt>
                <c:pt idx="4">
                  <c:v>140</c:v>
                </c:pt>
                <c:pt idx="5">
                  <c:v>21</c:v>
                </c:pt>
              </c:numCache>
            </c:numRef>
          </c:val>
        </c:ser>
        <c:ser>
          <c:idx val="2"/>
          <c:order val="2"/>
          <c:tx>
            <c:strRef>
              <c:f>Equipo!$O$6</c:f>
              <c:strCache>
                <c:ptCount val="1"/>
                <c:pt idx="0">
                  <c:v>Trabajo Restante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Equipo!$J$7:$J$12</c:f>
              <c:strCache>
                <c:ptCount val="6"/>
                <c:pt idx="0">
                  <c:v>Analista</c:v>
                </c:pt>
                <c:pt idx="1">
                  <c:v>Diseñador</c:v>
                </c:pt>
                <c:pt idx="2">
                  <c:v>Gstor de Calidad</c:v>
                </c:pt>
                <c:pt idx="3">
                  <c:v>Arquitecto</c:v>
                </c:pt>
                <c:pt idx="4">
                  <c:v>Programador</c:v>
                </c:pt>
                <c:pt idx="5">
                  <c:v>Gestor de Configuracion</c:v>
                </c:pt>
              </c:strCache>
            </c:strRef>
          </c:cat>
          <c:val>
            <c:numRef>
              <c:f>Equipo!$O$7:$O$12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56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830176"/>
        <c:axId val="1832829088"/>
      </c:barChart>
      <c:catAx>
        <c:axId val="18328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829088"/>
        <c:crosses val="autoZero"/>
        <c:auto val="1"/>
        <c:lblAlgn val="ctr"/>
        <c:lblOffset val="100"/>
        <c:noMultiLvlLbl val="0"/>
      </c:catAx>
      <c:valAx>
        <c:axId val="18328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8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 del Tiempo: Claudia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Claudia!$H$1</c:f>
              <c:strCache>
                <c:ptCount val="1"/>
                <c:pt idx="0">
                  <c:v> Horas Estimadas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Claudia!$A$2:$A$5</c:f>
              <c:strCache>
                <c:ptCount val="4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</c:strCache>
            </c:strRef>
          </c:cat>
          <c:val>
            <c:numRef>
              <c:f>Claudia!$H$2:$H$5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35</c:v>
                </c:pt>
                <c:pt idx="3">
                  <c:v>70</c:v>
                </c:pt>
              </c:numCache>
            </c:numRef>
          </c:val>
        </c:ser>
        <c:ser>
          <c:idx val="1"/>
          <c:order val="1"/>
          <c:tx>
            <c:strRef>
              <c:f>Claudia!$I$1</c:f>
              <c:strCache>
                <c:ptCount val="1"/>
                <c:pt idx="0">
                  <c:v>Horas Reales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Claudia!$A$2:$A$5</c:f>
              <c:strCache>
                <c:ptCount val="4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</c:strCache>
            </c:strRef>
          </c:cat>
          <c:val>
            <c:numRef>
              <c:f>Claudia!$I$2:$I$5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28</c:v>
                </c:pt>
                <c:pt idx="3">
                  <c:v>42</c:v>
                </c:pt>
              </c:numCache>
            </c:numRef>
          </c:val>
        </c:ser>
        <c:ser>
          <c:idx val="2"/>
          <c:order val="2"/>
          <c:tx>
            <c:strRef>
              <c:f>Claudia!$J$1</c:f>
              <c:strCache>
                <c:ptCount val="1"/>
                <c:pt idx="0">
                  <c:v>Horas Restantes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Claudia!$A$2:$A$5</c:f>
              <c:strCache>
                <c:ptCount val="4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</c:strCache>
            </c:strRef>
          </c:cat>
          <c:val>
            <c:numRef>
              <c:f>Claudia!$J$2:$J$5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7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1"/>
        <c:axId val="1832821472"/>
        <c:axId val="1832822016"/>
      </c:barChart>
      <c:catAx>
        <c:axId val="18328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822016"/>
        <c:crosses val="autoZero"/>
        <c:auto val="1"/>
        <c:lblAlgn val="ctr"/>
        <c:lblOffset val="100"/>
        <c:noMultiLvlLbl val="0"/>
      </c:catAx>
      <c:valAx>
        <c:axId val="18328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8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 del Tiempo: Ray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'Ray Antonio'!$H$1</c:f>
              <c:strCache>
                <c:ptCount val="1"/>
                <c:pt idx="0">
                  <c:v> Horas Estimadas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'Ray Antonio'!$A$2:$A$4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'Ray Antonio'!$H$2:$H$4</c:f>
              <c:numCache>
                <c:formatCode>General</c:formatCode>
                <c:ptCount val="3"/>
                <c:pt idx="0">
                  <c:v>49</c:v>
                </c:pt>
                <c:pt idx="1">
                  <c:v>70</c:v>
                </c:pt>
                <c:pt idx="2">
                  <c:v>49</c:v>
                </c:pt>
              </c:numCache>
            </c:numRef>
          </c:val>
        </c:ser>
        <c:ser>
          <c:idx val="1"/>
          <c:order val="1"/>
          <c:tx>
            <c:strRef>
              <c:f>'Ray Antonio'!$I$1</c:f>
              <c:strCache>
                <c:ptCount val="1"/>
                <c:pt idx="0">
                  <c:v>Horas Reales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'Ray Antonio'!$A$2:$A$4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'Ray Antonio'!$I$2:$I$4</c:f>
              <c:numCache>
                <c:formatCode>General</c:formatCode>
                <c:ptCount val="3"/>
                <c:pt idx="0">
                  <c:v>28</c:v>
                </c:pt>
                <c:pt idx="1">
                  <c:v>56</c:v>
                </c:pt>
                <c:pt idx="2">
                  <c:v>42</c:v>
                </c:pt>
              </c:numCache>
            </c:numRef>
          </c:val>
        </c:ser>
        <c:ser>
          <c:idx val="2"/>
          <c:order val="2"/>
          <c:tx>
            <c:strRef>
              <c:f>'Ray Antonio'!$J$1</c:f>
              <c:strCache>
                <c:ptCount val="1"/>
                <c:pt idx="0">
                  <c:v>Horas Restantes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'Ray Antonio'!$A$2:$A$4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'Ray Antonio'!$J$2:$J$4</c:f>
              <c:numCache>
                <c:formatCode>General</c:formatCode>
                <c:ptCount val="3"/>
                <c:pt idx="0">
                  <c:v>21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1"/>
        <c:axId val="1832706944"/>
        <c:axId val="1832707488"/>
      </c:barChart>
      <c:catAx>
        <c:axId val="18327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707488"/>
        <c:crosses val="autoZero"/>
        <c:auto val="1"/>
        <c:lblAlgn val="ctr"/>
        <c:lblOffset val="100"/>
        <c:noMultiLvlLbl val="0"/>
      </c:catAx>
      <c:valAx>
        <c:axId val="1832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7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 del Tiempo:</a:t>
            </a:r>
            <a:r>
              <a:rPr lang="es-ES" baseline="0"/>
              <a:t> Laura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Laura!$H$1</c:f>
              <c:strCache>
                <c:ptCount val="1"/>
                <c:pt idx="0">
                  <c:v> Horas Estimadas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Laura!$A$2:$A$5</c:f>
              <c:strCache>
                <c:ptCount val="4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</c:strCache>
            </c:strRef>
          </c:cat>
          <c:val>
            <c:numRef>
              <c:f>Laura!$H$2:$H$5</c:f>
              <c:numCache>
                <c:formatCode>General</c:formatCode>
                <c:ptCount val="4"/>
                <c:pt idx="0">
                  <c:v>63</c:v>
                </c:pt>
                <c:pt idx="1">
                  <c:v>49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</c:ser>
        <c:ser>
          <c:idx val="1"/>
          <c:order val="1"/>
          <c:tx>
            <c:strRef>
              <c:f>Laura!$I$1</c:f>
              <c:strCache>
                <c:ptCount val="1"/>
                <c:pt idx="0">
                  <c:v>Horas Reales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Laura!$A$2:$A$5</c:f>
              <c:strCache>
                <c:ptCount val="4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</c:strCache>
            </c:strRef>
          </c:cat>
          <c:val>
            <c:numRef>
              <c:f>Laura!$I$2:$I$5</c:f>
              <c:numCache>
                <c:formatCode>General</c:formatCode>
                <c:ptCount val="4"/>
                <c:pt idx="0">
                  <c:v>42</c:v>
                </c:pt>
                <c:pt idx="1">
                  <c:v>35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</c:ser>
        <c:ser>
          <c:idx val="2"/>
          <c:order val="2"/>
          <c:tx>
            <c:strRef>
              <c:f>Laura!$J$1</c:f>
              <c:strCache>
                <c:ptCount val="1"/>
                <c:pt idx="0">
                  <c:v>Horas Restantes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Laura!$A$2:$A$5</c:f>
              <c:strCache>
                <c:ptCount val="4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</c:strCache>
            </c:strRef>
          </c:cat>
          <c:val>
            <c:numRef>
              <c:f>Laura!$J$2:$J$5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1"/>
        <c:axId val="1947266480"/>
        <c:axId val="1947267024"/>
      </c:barChart>
      <c:catAx>
        <c:axId val="19472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267024"/>
        <c:crosses val="autoZero"/>
        <c:auto val="1"/>
        <c:lblAlgn val="ctr"/>
        <c:lblOffset val="100"/>
        <c:noMultiLvlLbl val="0"/>
      </c:catAx>
      <c:valAx>
        <c:axId val="19472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2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 del Tiempo: Carlos </a:t>
            </a:r>
          </a:p>
        </c:rich>
      </c:tx>
      <c:layout>
        <c:manualLayout>
          <c:xMode val="edge"/>
          <c:yMode val="edge"/>
          <c:x val="0.3207915573053368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Carlos!$H$1</c:f>
              <c:strCache>
                <c:ptCount val="1"/>
                <c:pt idx="0">
                  <c:v> Horas Estimadas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Carlos!$A$2:$A$7</c:f>
              <c:strCache>
                <c:ptCount val="6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  <c:pt idx="4">
                  <c:v>Tarea 5</c:v>
                </c:pt>
                <c:pt idx="5">
                  <c:v>Tarea 6</c:v>
                </c:pt>
              </c:strCache>
            </c:strRef>
          </c:cat>
          <c:val>
            <c:numRef>
              <c:f>Carlos!$H$2:$H$7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84</c:v>
                </c:pt>
                <c:pt idx="3">
                  <c:v>56</c:v>
                </c:pt>
                <c:pt idx="4">
                  <c:v>56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strRef>
              <c:f>Carlos!$I$1</c:f>
              <c:strCache>
                <c:ptCount val="1"/>
                <c:pt idx="0">
                  <c:v>Horas Reales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Carlos!$A$2:$A$7</c:f>
              <c:strCache>
                <c:ptCount val="6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  <c:pt idx="4">
                  <c:v>Tarea 5</c:v>
                </c:pt>
                <c:pt idx="5">
                  <c:v>Tarea 6</c:v>
                </c:pt>
              </c:strCache>
            </c:strRef>
          </c:cat>
          <c:val>
            <c:numRef>
              <c:f>Carlos!$I$2:$I$7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49</c:v>
                </c:pt>
                <c:pt idx="3">
                  <c:v>49</c:v>
                </c:pt>
                <c:pt idx="4">
                  <c:v>56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Carlos!$J$1</c:f>
              <c:strCache>
                <c:ptCount val="1"/>
                <c:pt idx="0">
                  <c:v>Horas Restantes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Carlos!$A$2:$A$7</c:f>
              <c:strCache>
                <c:ptCount val="6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  <c:pt idx="3">
                  <c:v>Tarea 4</c:v>
                </c:pt>
                <c:pt idx="4">
                  <c:v>Tarea 5</c:v>
                </c:pt>
                <c:pt idx="5">
                  <c:v>Tarea 6</c:v>
                </c:pt>
              </c:strCache>
            </c:strRef>
          </c:cat>
          <c:val>
            <c:numRef>
              <c:f>Carlos!$J$2:$J$7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35</c:v>
                </c:pt>
                <c:pt idx="3">
                  <c:v>7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1"/>
        <c:axId val="1947274640"/>
        <c:axId val="1947267568"/>
      </c:barChart>
      <c:catAx>
        <c:axId val="19472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267568"/>
        <c:crosses val="autoZero"/>
        <c:auto val="1"/>
        <c:lblAlgn val="ctr"/>
        <c:lblOffset val="100"/>
        <c:noMultiLvlLbl val="0"/>
      </c:catAx>
      <c:valAx>
        <c:axId val="19472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2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12</xdr:row>
      <xdr:rowOff>76200</xdr:rowOff>
    </xdr:from>
    <xdr:to>
      <xdr:col>7</xdr:col>
      <xdr:colOff>609600</xdr:colOff>
      <xdr:row>27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13</xdr:row>
      <xdr:rowOff>114300</xdr:rowOff>
    </xdr:from>
    <xdr:to>
      <xdr:col>13</xdr:col>
      <xdr:colOff>180975</xdr:colOff>
      <xdr:row>28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2319337</xdr:colOff>
      <xdr:row>8</xdr:row>
      <xdr:rowOff>142875</xdr:rowOff>
    </xdr:from>
    <xdr:to>
      <xdr:col>4</xdr:col>
      <xdr:colOff>738187</xdr:colOff>
      <xdr:row>23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2890837</xdr:colOff>
      <xdr:row>7</xdr:row>
      <xdr:rowOff>38100</xdr:rowOff>
    </xdr:from>
    <xdr:to>
      <xdr:col>4</xdr:col>
      <xdr:colOff>700087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1871661</xdr:colOff>
      <xdr:row>7</xdr:row>
      <xdr:rowOff>76200</xdr:rowOff>
    </xdr:from>
    <xdr:to>
      <xdr:col>3</xdr:col>
      <xdr:colOff>838199</xdr:colOff>
      <xdr:row>21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1809750</xdr:colOff>
      <xdr:row>8</xdr:row>
      <xdr:rowOff>161925</xdr:rowOff>
    </xdr:from>
    <xdr:to>
      <xdr:col>3</xdr:col>
      <xdr:colOff>819150</xdr:colOff>
      <xdr:row>23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a6" displayName="Tabla6" ref="D6:H11" totalsRowCount="1">
  <autoFilter ref="D6:H10"/>
  <tableColumns count="5">
    <tableColumn id="1" name="Nombre"/>
    <tableColumn id="2" name="Comienzo"/>
    <tableColumn id="3" name="Fin"/>
    <tableColumn id="6" name="Trabajo Real" totalsRowFunction="sum"/>
    <tableColumn id="7" name="Trabajo Restante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J6:O12" totalsRowShown="0">
  <autoFilter ref="J6:O12"/>
  <tableColumns count="6">
    <tableColumn id="1" name="Rol"/>
    <tableColumn id="2" name="Comienzo"/>
    <tableColumn id="3" name="Fin"/>
    <tableColumn id="4" name="Trabajo Estimado"/>
    <tableColumn id="5" name="Trabajo Real"/>
    <tableColumn id="6" name="Trabajo Resta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J6" totalsRowCount="1">
  <autoFilter ref="A1:J5"/>
  <tableColumns count="10">
    <tableColumn id="1" name="No. Tarea"/>
    <tableColumn id="2" name="Descripcion de la Tarea"/>
    <tableColumn id="3" name="Sprint"/>
    <tableColumn id="4" name="Rol"/>
    <tableColumn id="5" name="Inicio"/>
    <tableColumn id="6" name="Fin"/>
    <tableColumn id="7" name="Entrega"/>
    <tableColumn id="8" name=" Horas Estimadas" totalsRowFunction="sum"/>
    <tableColumn id="9" name="Horas Reales " totalsRowFunction="custom">
      <totalsRowFormula>I2+I3+I4+I5</totalsRowFormula>
    </tableColumn>
    <tableColumn id="10" name="Horas Restantes" totalsRowFunction="custom">
      <calculatedColumnFormula>H2-I2</calculatedColumnFormula>
      <totalsRowFormula>J2+J3+J4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1:J5" totalsRowCount="1">
  <autoFilter ref="A1:J4"/>
  <tableColumns count="10">
    <tableColumn id="1" name="No. Tarea"/>
    <tableColumn id="2" name="Descripcion de la Tarea"/>
    <tableColumn id="3" name="Sprint"/>
    <tableColumn id="4" name="Rol"/>
    <tableColumn id="5" name="Inicio"/>
    <tableColumn id="6" name="Fin"/>
    <tableColumn id="7" name="Entrega"/>
    <tableColumn id="8" name=" Horas Estimadas" totalsRowFunction="sum"/>
    <tableColumn id="9" name="Horas Reales " totalsRowFunction="sum"/>
    <tableColumn id="10" name="Horas Restantes" totalsRowFunction="custom">
      <calculatedColumnFormula>H2-I2</calculatedColumnFormula>
      <totalsRowFormula>J2+J3+J4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:J6" totalsRowCount="1">
  <autoFilter ref="A1:J5"/>
  <tableColumns count="10">
    <tableColumn id="1" name="No. Tarea"/>
    <tableColumn id="2" name="Descripcion de la Tarea"/>
    <tableColumn id="3" name="Sprint"/>
    <tableColumn id="4" name="Rol"/>
    <tableColumn id="5" name="Inicio"/>
    <tableColumn id="6" name="Fin"/>
    <tableColumn id="7" name="Entrega"/>
    <tableColumn id="8" name=" Horas Estimadas" totalsRowFunction="sum"/>
    <tableColumn id="9" name="Horas Reales " totalsRowFunction="sum"/>
    <tableColumn id="10" name="Horas Restantes" totalsRowFunction="custom">
      <calculatedColumnFormula>H2-I2</calculatedColumnFormula>
      <totalsRowFormula>J2+J3+J4+J5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a1" displayName="Tabla1" ref="A1:J8" totalsRowCount="1">
  <autoFilter ref="A1:J7"/>
  <tableColumns count="10">
    <tableColumn id="1" name="No. Tarea"/>
    <tableColumn id="2" name="Descripcion de la Tarea"/>
    <tableColumn id="3" name="Sprint"/>
    <tableColumn id="4" name="Rol"/>
    <tableColumn id="5" name="Inicio" dataDxfId="5" totalsRowDxfId="4"/>
    <tableColumn id="6" name="Fin" dataDxfId="3" totalsRowDxfId="2"/>
    <tableColumn id="7" name="Entrega" dataDxfId="1" totalsRowDxfId="0"/>
    <tableColumn id="8" name=" Horas Estimadas" totalsRowFunction="sum"/>
    <tableColumn id="9" name="Horas Reales " totalsRowFunction="sum"/>
    <tableColumn id="10" name="Horas Restantes" totalsRowFunction="custom">
      <calculatedColumnFormula>H2-I2</calculatedColumnFormula>
      <totalsRowFormula>J2+J3+J4+J5+J6+J7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tabSelected="1" topLeftCell="D2" workbookViewId="0">
      <selection activeCell="I22" sqref="I22"/>
    </sheetView>
  </sheetViews>
  <sheetFormatPr baseColWidth="10" defaultColWidth="9.140625" defaultRowHeight="15" x14ac:dyDescent="0.25"/>
  <cols>
    <col min="1" max="1" width="9.140625" customWidth="1"/>
    <col min="2" max="2" width="21.42578125" customWidth="1"/>
    <col min="3" max="3" width="18" customWidth="1"/>
    <col min="4" max="4" width="16.140625" customWidth="1"/>
    <col min="5" max="5" width="15.7109375" bestFit="1" customWidth="1"/>
    <col min="6" max="6" width="18" customWidth="1"/>
    <col min="7" max="7" width="18.140625" customWidth="1"/>
    <col min="8" max="8" width="17.140625" customWidth="1"/>
    <col min="9" max="9" width="17" customWidth="1"/>
    <col min="10" max="10" width="21.85546875" customWidth="1"/>
    <col min="11" max="11" width="16.42578125" customWidth="1"/>
    <col min="12" max="12" width="19.140625" customWidth="1"/>
    <col min="13" max="13" width="18.28515625" customWidth="1"/>
    <col min="14" max="14" width="15.5703125" customWidth="1"/>
    <col min="15" max="15" width="18" customWidth="1"/>
  </cols>
  <sheetData>
    <row r="1" spans="4:15" hidden="1" x14ac:dyDescent="0.25"/>
    <row r="2" spans="4:15" x14ac:dyDescent="0.25">
      <c r="H2" s="3" t="s">
        <v>9</v>
      </c>
      <c r="I2" s="4" t="s">
        <v>10</v>
      </c>
    </row>
    <row r="3" spans="4:15" x14ac:dyDescent="0.25">
      <c r="H3" s="5" t="s">
        <v>11</v>
      </c>
      <c r="I3" s="6" t="s">
        <v>13</v>
      </c>
    </row>
    <row r="4" spans="4:15" x14ac:dyDescent="0.25">
      <c r="H4" s="3" t="s">
        <v>12</v>
      </c>
      <c r="I4" s="4" t="s">
        <v>14</v>
      </c>
    </row>
    <row r="6" spans="4:15" x14ac:dyDescent="0.25">
      <c r="D6" t="s">
        <v>2</v>
      </c>
      <c r="E6" t="s">
        <v>3</v>
      </c>
      <c r="F6" s="1" t="s">
        <v>1</v>
      </c>
      <c r="G6" t="s">
        <v>87</v>
      </c>
      <c r="H6" t="s">
        <v>8</v>
      </c>
      <c r="J6" t="s">
        <v>52</v>
      </c>
      <c r="K6" t="s">
        <v>3</v>
      </c>
      <c r="L6" t="s">
        <v>1</v>
      </c>
      <c r="M6" t="s">
        <v>91</v>
      </c>
      <c r="N6" t="s">
        <v>87</v>
      </c>
      <c r="O6" t="s">
        <v>8</v>
      </c>
    </row>
    <row r="7" spans="4:15" x14ac:dyDescent="0.25">
      <c r="D7" t="s">
        <v>4</v>
      </c>
      <c r="E7" t="s">
        <v>58</v>
      </c>
      <c r="F7" t="s">
        <v>22</v>
      </c>
      <c r="G7">
        <v>119</v>
      </c>
      <c r="H7">
        <v>42</v>
      </c>
      <c r="J7" t="s">
        <v>88</v>
      </c>
      <c r="K7" s="7" t="s">
        <v>58</v>
      </c>
      <c r="L7" s="7" t="s">
        <v>59</v>
      </c>
      <c r="M7">
        <v>168</v>
      </c>
      <c r="N7">
        <v>126</v>
      </c>
      <c r="O7">
        <v>42</v>
      </c>
    </row>
    <row r="8" spans="4:15" x14ac:dyDescent="0.25">
      <c r="D8" t="s">
        <v>5</v>
      </c>
      <c r="E8" t="s">
        <v>58</v>
      </c>
      <c r="F8" t="s">
        <v>59</v>
      </c>
      <c r="G8">
        <v>126</v>
      </c>
      <c r="H8">
        <v>42</v>
      </c>
      <c r="J8" t="s">
        <v>53</v>
      </c>
      <c r="K8" s="7" t="s">
        <v>58</v>
      </c>
      <c r="L8" s="7" t="s">
        <v>84</v>
      </c>
      <c r="M8">
        <v>140</v>
      </c>
      <c r="N8">
        <v>98</v>
      </c>
      <c r="O8">
        <v>42</v>
      </c>
    </row>
    <row r="9" spans="4:15" x14ac:dyDescent="0.25">
      <c r="D9" t="s">
        <v>6</v>
      </c>
      <c r="E9" s="2" t="s">
        <v>58</v>
      </c>
      <c r="F9" s="2" t="s">
        <v>22</v>
      </c>
      <c r="G9">
        <v>252</v>
      </c>
      <c r="H9">
        <v>70</v>
      </c>
      <c r="J9" t="s">
        <v>90</v>
      </c>
      <c r="K9" s="7" t="s">
        <v>58</v>
      </c>
      <c r="L9" s="8" t="s">
        <v>22</v>
      </c>
      <c r="M9">
        <v>189</v>
      </c>
      <c r="N9">
        <v>119</v>
      </c>
      <c r="O9">
        <v>42</v>
      </c>
    </row>
    <row r="10" spans="4:15" x14ac:dyDescent="0.25">
      <c r="D10" t="s">
        <v>7</v>
      </c>
      <c r="E10" t="s">
        <v>58</v>
      </c>
      <c r="F10" t="s">
        <v>59</v>
      </c>
      <c r="G10">
        <v>126</v>
      </c>
      <c r="H10">
        <v>42</v>
      </c>
      <c r="J10" t="s">
        <v>71</v>
      </c>
      <c r="K10" s="9" t="s">
        <v>58</v>
      </c>
      <c r="L10" s="9" t="s">
        <v>59</v>
      </c>
      <c r="M10">
        <v>168</v>
      </c>
      <c r="N10">
        <v>112</v>
      </c>
      <c r="O10">
        <v>56</v>
      </c>
    </row>
    <row r="11" spans="4:15" x14ac:dyDescent="0.25">
      <c r="G11">
        <f>SUBTOTAL(109,Tabla6[Trabajo Real])</f>
        <v>623</v>
      </c>
      <c r="H11">
        <f>SUBTOTAL(109,Tabla6[Trabajo Restante])</f>
        <v>196</v>
      </c>
      <c r="J11" t="s">
        <v>72</v>
      </c>
      <c r="K11" s="10" t="s">
        <v>21</v>
      </c>
      <c r="L11" s="10" t="s">
        <v>22</v>
      </c>
      <c r="M11">
        <v>154</v>
      </c>
      <c r="N11">
        <v>140</v>
      </c>
      <c r="O11">
        <v>14</v>
      </c>
    </row>
    <row r="12" spans="4:15" x14ac:dyDescent="0.25">
      <c r="J12" s="11" t="s">
        <v>89</v>
      </c>
      <c r="K12" s="12" t="s">
        <v>85</v>
      </c>
      <c r="L12" s="12" t="s">
        <v>59</v>
      </c>
      <c r="M12" s="11">
        <v>28</v>
      </c>
      <c r="N12" s="11">
        <v>21</v>
      </c>
      <c r="O12" s="11">
        <v>7</v>
      </c>
    </row>
  </sheetData>
  <conditionalFormatting sqref="E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6" sqref="I6"/>
    </sheetView>
  </sheetViews>
  <sheetFormatPr baseColWidth="10" defaultRowHeight="15" x14ac:dyDescent="0.25"/>
  <cols>
    <col min="1" max="1" width="11.5703125" customWidth="1"/>
    <col min="2" max="2" width="65.42578125" customWidth="1"/>
    <col min="3" max="3" width="15.42578125" customWidth="1"/>
    <col min="4" max="4" width="15.5703125" customWidth="1"/>
    <col min="5" max="5" width="18.140625" customWidth="1"/>
    <col min="6" max="6" width="17.28515625" customWidth="1"/>
    <col min="7" max="7" width="19" customWidth="1"/>
    <col min="8" max="8" width="19.5703125" customWidth="1"/>
    <col min="9" max="9" width="15.5703125" customWidth="1"/>
    <col min="10" max="10" width="17.85546875" customWidth="1"/>
  </cols>
  <sheetData>
    <row r="1" spans="1:10" x14ac:dyDescent="0.25">
      <c r="A1" t="s">
        <v>33</v>
      </c>
      <c r="B1" t="s">
        <v>38</v>
      </c>
      <c r="C1" t="s">
        <v>15</v>
      </c>
      <c r="D1" t="s">
        <v>52</v>
      </c>
      <c r="E1" t="s">
        <v>0</v>
      </c>
      <c r="F1" t="s">
        <v>1</v>
      </c>
      <c r="G1" t="s">
        <v>20</v>
      </c>
      <c r="H1" t="s">
        <v>29</v>
      </c>
      <c r="I1" t="s">
        <v>30</v>
      </c>
      <c r="J1" t="s">
        <v>31</v>
      </c>
    </row>
    <row r="2" spans="1:10" x14ac:dyDescent="0.25">
      <c r="A2" t="s">
        <v>34</v>
      </c>
      <c r="B2" t="s">
        <v>80</v>
      </c>
      <c r="C2" t="s">
        <v>18</v>
      </c>
      <c r="D2" t="s">
        <v>69</v>
      </c>
      <c r="E2" t="s">
        <v>58</v>
      </c>
      <c r="F2" t="s">
        <v>60</v>
      </c>
      <c r="G2" t="s">
        <v>68</v>
      </c>
      <c r="H2">
        <v>42</v>
      </c>
      <c r="I2">
        <v>21</v>
      </c>
      <c r="J2">
        <f>H2-I2</f>
        <v>21</v>
      </c>
    </row>
    <row r="3" spans="1:10" x14ac:dyDescent="0.25">
      <c r="A3" t="s">
        <v>35</v>
      </c>
      <c r="B3" t="s">
        <v>81</v>
      </c>
      <c r="C3" t="s">
        <v>19</v>
      </c>
      <c r="D3" t="s">
        <v>69</v>
      </c>
      <c r="E3" t="s">
        <v>21</v>
      </c>
      <c r="F3" t="s">
        <v>23</v>
      </c>
      <c r="G3" t="s">
        <v>27</v>
      </c>
      <c r="H3">
        <v>42</v>
      </c>
      <c r="I3">
        <v>28</v>
      </c>
      <c r="J3">
        <f>H3-I3</f>
        <v>14</v>
      </c>
    </row>
    <row r="4" spans="1:10" x14ac:dyDescent="0.25">
      <c r="A4" t="s">
        <v>36</v>
      </c>
      <c r="B4" t="s">
        <v>16</v>
      </c>
      <c r="C4" t="s">
        <v>19</v>
      </c>
      <c r="D4" t="s">
        <v>69</v>
      </c>
      <c r="E4" t="s">
        <v>24</v>
      </c>
      <c r="F4" t="s">
        <v>26</v>
      </c>
      <c r="G4" t="s">
        <v>32</v>
      </c>
      <c r="H4">
        <v>35</v>
      </c>
      <c r="I4">
        <v>28</v>
      </c>
      <c r="J4">
        <f t="shared" ref="J4:J5" si="0">H4-I4</f>
        <v>7</v>
      </c>
    </row>
    <row r="5" spans="1:10" x14ac:dyDescent="0.25">
      <c r="A5" t="s">
        <v>37</v>
      </c>
      <c r="B5" t="s">
        <v>17</v>
      </c>
      <c r="C5" t="s">
        <v>19</v>
      </c>
      <c r="D5" t="s">
        <v>69</v>
      </c>
      <c r="E5" t="s">
        <v>25</v>
      </c>
      <c r="F5" t="s">
        <v>22</v>
      </c>
      <c r="G5" t="s">
        <v>28</v>
      </c>
      <c r="H5">
        <v>70</v>
      </c>
      <c r="I5">
        <v>42</v>
      </c>
      <c r="J5">
        <f t="shared" si="0"/>
        <v>28</v>
      </c>
    </row>
    <row r="6" spans="1:10" x14ac:dyDescent="0.25">
      <c r="H6">
        <f>SUBTOTAL(109,Tabla2[[ Horas Estimadas]])</f>
        <v>189</v>
      </c>
      <c r="I6">
        <f>I2+I3+I4+I5</f>
        <v>119</v>
      </c>
      <c r="J6">
        <f>J2+J3+J4</f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C1" workbookViewId="0">
      <selection activeCell="F4" sqref="F4"/>
    </sheetView>
  </sheetViews>
  <sheetFormatPr baseColWidth="10" defaultRowHeight="15" x14ac:dyDescent="0.25"/>
  <cols>
    <col min="1" max="1" width="11.5703125" customWidth="1"/>
    <col min="2" max="2" width="71.42578125" customWidth="1"/>
    <col min="3" max="3" width="18.5703125" customWidth="1"/>
    <col min="4" max="4" width="13" customWidth="1"/>
    <col min="5" max="5" width="20.85546875" customWidth="1"/>
    <col min="6" max="6" width="19" customWidth="1"/>
    <col min="7" max="7" width="20.5703125" customWidth="1"/>
    <col min="8" max="8" width="17.85546875" customWidth="1"/>
    <col min="9" max="9" width="14.85546875" customWidth="1"/>
    <col min="10" max="10" width="17.28515625" customWidth="1"/>
  </cols>
  <sheetData>
    <row r="1" spans="1:10" x14ac:dyDescent="0.25">
      <c r="A1" t="s">
        <v>33</v>
      </c>
      <c r="B1" t="s">
        <v>38</v>
      </c>
      <c r="C1" t="s">
        <v>15</v>
      </c>
      <c r="D1" t="s">
        <v>52</v>
      </c>
      <c r="E1" t="s">
        <v>0</v>
      </c>
      <c r="F1" t="s">
        <v>1</v>
      </c>
      <c r="G1" t="s">
        <v>20</v>
      </c>
      <c r="H1" t="s">
        <v>29</v>
      </c>
      <c r="I1" t="s">
        <v>30</v>
      </c>
      <c r="J1" t="s">
        <v>31</v>
      </c>
    </row>
    <row r="2" spans="1:10" x14ac:dyDescent="0.25">
      <c r="A2" t="s">
        <v>34</v>
      </c>
      <c r="B2" t="s">
        <v>39</v>
      </c>
      <c r="C2" t="s">
        <v>18</v>
      </c>
      <c r="D2" t="s">
        <v>88</v>
      </c>
      <c r="E2" t="s">
        <v>58</v>
      </c>
      <c r="F2" t="s">
        <v>61</v>
      </c>
      <c r="G2" t="s">
        <v>76</v>
      </c>
      <c r="H2">
        <v>49</v>
      </c>
      <c r="I2">
        <v>28</v>
      </c>
      <c r="J2">
        <f>H2-I2</f>
        <v>21</v>
      </c>
    </row>
    <row r="3" spans="1:10" x14ac:dyDescent="0.25">
      <c r="A3" t="s">
        <v>35</v>
      </c>
      <c r="B3" t="s">
        <v>40</v>
      </c>
      <c r="C3" t="s">
        <v>18</v>
      </c>
      <c r="D3" t="s">
        <v>88</v>
      </c>
      <c r="E3" t="s">
        <v>73</v>
      </c>
      <c r="F3" t="s">
        <v>77</v>
      </c>
      <c r="G3" t="s">
        <v>74</v>
      </c>
      <c r="H3">
        <v>70</v>
      </c>
      <c r="I3">
        <v>56</v>
      </c>
      <c r="J3">
        <f>H3-I3</f>
        <v>14</v>
      </c>
    </row>
    <row r="4" spans="1:10" x14ac:dyDescent="0.25">
      <c r="A4" t="s">
        <v>36</v>
      </c>
      <c r="B4" t="s">
        <v>41</v>
      </c>
      <c r="C4" t="s">
        <v>18</v>
      </c>
      <c r="D4" t="s">
        <v>88</v>
      </c>
      <c r="E4" t="s">
        <v>78</v>
      </c>
      <c r="F4" t="s">
        <v>59</v>
      </c>
      <c r="G4" t="s">
        <v>79</v>
      </c>
      <c r="H4">
        <v>49</v>
      </c>
      <c r="I4">
        <v>42</v>
      </c>
      <c r="J4">
        <f t="shared" ref="J4" si="0">H4-I4</f>
        <v>7</v>
      </c>
    </row>
    <row r="5" spans="1:10" x14ac:dyDescent="0.25">
      <c r="H5">
        <f>SUBTOTAL(109,Tabla3[[ Horas Estimadas]])</f>
        <v>168</v>
      </c>
      <c r="I5">
        <f>SUBTOTAL(109,Tabla3[[Horas Reales ]])</f>
        <v>126</v>
      </c>
      <c r="J5">
        <f>J2+J3+J4</f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J7" sqref="J7"/>
    </sheetView>
  </sheetViews>
  <sheetFormatPr baseColWidth="10" defaultRowHeight="15" x14ac:dyDescent="0.25"/>
  <cols>
    <col min="1" max="1" width="11.5703125" customWidth="1"/>
    <col min="2" max="2" width="66" customWidth="1"/>
    <col min="3" max="3" width="19.5703125" customWidth="1"/>
    <col min="4" max="4" width="20.5703125" customWidth="1"/>
    <col min="5" max="5" width="18" customWidth="1"/>
    <col min="6" max="6" width="17.7109375" customWidth="1"/>
    <col min="7" max="7" width="20" customWidth="1"/>
    <col min="8" max="8" width="17.85546875" customWidth="1"/>
    <col min="9" max="9" width="14.85546875" customWidth="1"/>
    <col min="10" max="10" width="17.28515625" customWidth="1"/>
  </cols>
  <sheetData>
    <row r="1" spans="1:10" x14ac:dyDescent="0.25">
      <c r="A1" t="s">
        <v>33</v>
      </c>
      <c r="B1" t="s">
        <v>38</v>
      </c>
      <c r="C1" t="s">
        <v>15</v>
      </c>
      <c r="D1" t="s">
        <v>52</v>
      </c>
      <c r="E1" t="s">
        <v>0</v>
      </c>
      <c r="F1" t="s">
        <v>1</v>
      </c>
      <c r="G1" t="s">
        <v>20</v>
      </c>
      <c r="H1" t="s">
        <v>29</v>
      </c>
      <c r="I1" t="s">
        <v>30</v>
      </c>
      <c r="J1" t="s">
        <v>31</v>
      </c>
    </row>
    <row r="2" spans="1:10" x14ac:dyDescent="0.25">
      <c r="A2" t="s">
        <v>34</v>
      </c>
      <c r="B2" t="s">
        <v>50</v>
      </c>
      <c r="C2" t="s">
        <v>18</v>
      </c>
      <c r="D2" t="s">
        <v>53</v>
      </c>
      <c r="E2" t="s">
        <v>58</v>
      </c>
      <c r="F2" t="s">
        <v>82</v>
      </c>
      <c r="G2" t="s">
        <v>60</v>
      </c>
      <c r="H2">
        <v>63</v>
      </c>
      <c r="I2">
        <v>42</v>
      </c>
      <c r="J2">
        <f>H2-I2</f>
        <v>21</v>
      </c>
    </row>
    <row r="3" spans="1:10" x14ac:dyDescent="0.25">
      <c r="A3" t="s">
        <v>35</v>
      </c>
      <c r="B3" t="s">
        <v>51</v>
      </c>
      <c r="C3" t="s">
        <v>18</v>
      </c>
      <c r="D3" t="s">
        <v>53</v>
      </c>
      <c r="E3" t="s">
        <v>65</v>
      </c>
      <c r="F3" t="s">
        <v>75</v>
      </c>
      <c r="G3" t="s">
        <v>86</v>
      </c>
      <c r="H3">
        <v>49</v>
      </c>
      <c r="I3">
        <v>35</v>
      </c>
      <c r="J3">
        <f>H3-I3</f>
        <v>14</v>
      </c>
    </row>
    <row r="4" spans="1:10" x14ac:dyDescent="0.25">
      <c r="A4" t="s">
        <v>36</v>
      </c>
      <c r="B4" t="s">
        <v>54</v>
      </c>
      <c r="C4" t="s">
        <v>18</v>
      </c>
      <c r="D4" t="s">
        <v>53</v>
      </c>
      <c r="E4" t="s">
        <v>77</v>
      </c>
      <c r="F4" t="s">
        <v>84</v>
      </c>
      <c r="G4" t="s">
        <v>66</v>
      </c>
      <c r="H4">
        <v>28</v>
      </c>
      <c r="I4">
        <v>21</v>
      </c>
      <c r="J4">
        <f t="shared" ref="J4:J5" si="0">H4-I4</f>
        <v>7</v>
      </c>
    </row>
    <row r="5" spans="1:10" x14ac:dyDescent="0.25">
      <c r="A5" t="s">
        <v>37</v>
      </c>
      <c r="B5" t="s">
        <v>83</v>
      </c>
      <c r="C5" t="s">
        <v>18</v>
      </c>
      <c r="D5" t="s">
        <v>70</v>
      </c>
      <c r="E5" t="s">
        <v>85</v>
      </c>
      <c r="F5" t="s">
        <v>59</v>
      </c>
      <c r="G5" t="s">
        <v>79</v>
      </c>
      <c r="H5">
        <v>28</v>
      </c>
      <c r="I5">
        <v>21</v>
      </c>
      <c r="J5">
        <f t="shared" si="0"/>
        <v>7</v>
      </c>
    </row>
    <row r="6" spans="1:10" x14ac:dyDescent="0.25">
      <c r="H6">
        <f>SUBTOTAL(109,Tabla4[[ Horas Estimadas]])</f>
        <v>168</v>
      </c>
      <c r="I6">
        <f>SUBTOTAL(109,Tabla4[[Horas Reales ]])</f>
        <v>119</v>
      </c>
      <c r="J6">
        <f>J2+J3+J4+J5</f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1" sqref="H21"/>
    </sheetView>
  </sheetViews>
  <sheetFormatPr baseColWidth="10" defaultRowHeight="15" x14ac:dyDescent="0.25"/>
  <cols>
    <col min="1" max="1" width="11.5703125" customWidth="1"/>
    <col min="2" max="2" width="66.5703125" bestFit="1" customWidth="1"/>
    <col min="3" max="3" width="19.42578125" customWidth="1"/>
    <col min="4" max="4" width="14" customWidth="1"/>
    <col min="5" max="5" width="21" customWidth="1"/>
    <col min="6" max="6" width="19" customWidth="1"/>
    <col min="7" max="8" width="17.85546875" customWidth="1"/>
    <col min="9" max="9" width="14.85546875" customWidth="1"/>
    <col min="10" max="10" width="17.28515625" customWidth="1"/>
  </cols>
  <sheetData>
    <row r="1" spans="1:10" x14ac:dyDescent="0.25">
      <c r="A1" t="s">
        <v>33</v>
      </c>
      <c r="B1" t="s">
        <v>38</v>
      </c>
      <c r="C1" t="s">
        <v>15</v>
      </c>
      <c r="D1" t="s">
        <v>52</v>
      </c>
      <c r="E1" t="s">
        <v>0</v>
      </c>
      <c r="F1" t="s">
        <v>1</v>
      </c>
      <c r="G1" t="s">
        <v>20</v>
      </c>
      <c r="H1" t="s">
        <v>29</v>
      </c>
      <c r="I1" t="s">
        <v>30</v>
      </c>
      <c r="J1" t="s">
        <v>31</v>
      </c>
    </row>
    <row r="2" spans="1:10" x14ac:dyDescent="0.25">
      <c r="A2" t="s">
        <v>34</v>
      </c>
      <c r="B2" t="s">
        <v>42</v>
      </c>
      <c r="C2" t="s">
        <v>18</v>
      </c>
      <c r="D2" t="s">
        <v>71</v>
      </c>
      <c r="E2" s="2" t="s">
        <v>58</v>
      </c>
      <c r="F2" s="2" t="s">
        <v>60</v>
      </c>
      <c r="G2" s="2" t="s">
        <v>64</v>
      </c>
      <c r="H2">
        <v>42</v>
      </c>
      <c r="I2">
        <v>35</v>
      </c>
      <c r="J2">
        <f>H2-I2</f>
        <v>7</v>
      </c>
    </row>
    <row r="3" spans="1:10" x14ac:dyDescent="0.25">
      <c r="A3" t="s">
        <v>35</v>
      </c>
      <c r="B3" t="s">
        <v>43</v>
      </c>
      <c r="C3" t="s">
        <v>18</v>
      </c>
      <c r="D3" t="s">
        <v>71</v>
      </c>
      <c r="E3" s="2" t="s">
        <v>61</v>
      </c>
      <c r="F3" s="2" t="s">
        <v>62</v>
      </c>
      <c r="G3" s="2" t="s">
        <v>65</v>
      </c>
      <c r="H3">
        <v>42</v>
      </c>
      <c r="I3">
        <v>28</v>
      </c>
      <c r="J3">
        <f t="shared" ref="J3:J7" si="0">H3-I3</f>
        <v>14</v>
      </c>
    </row>
    <row r="4" spans="1:10" x14ac:dyDescent="0.25">
      <c r="A4" t="s">
        <v>36</v>
      </c>
      <c r="B4" t="s">
        <v>44</v>
      </c>
      <c r="C4" t="s">
        <v>18</v>
      </c>
      <c r="D4" t="s">
        <v>71</v>
      </c>
      <c r="E4" s="2" t="s">
        <v>63</v>
      </c>
      <c r="F4" s="2" t="s">
        <v>59</v>
      </c>
      <c r="G4" s="2" t="s">
        <v>66</v>
      </c>
      <c r="H4">
        <v>84</v>
      </c>
      <c r="I4">
        <v>49</v>
      </c>
      <c r="J4">
        <f t="shared" si="0"/>
        <v>35</v>
      </c>
    </row>
    <row r="5" spans="1:10" x14ac:dyDescent="0.25">
      <c r="A5" t="s">
        <v>37</v>
      </c>
      <c r="B5" t="s">
        <v>45</v>
      </c>
      <c r="C5" t="s">
        <v>19</v>
      </c>
      <c r="D5" t="s">
        <v>72</v>
      </c>
      <c r="E5" s="2" t="s">
        <v>21</v>
      </c>
      <c r="F5" s="2" t="s">
        <v>24</v>
      </c>
      <c r="G5" s="2" t="s">
        <v>23</v>
      </c>
      <c r="H5">
        <v>56</v>
      </c>
      <c r="I5">
        <v>49</v>
      </c>
      <c r="J5">
        <f t="shared" si="0"/>
        <v>7</v>
      </c>
    </row>
    <row r="6" spans="1:10" x14ac:dyDescent="0.25">
      <c r="A6" t="s">
        <v>46</v>
      </c>
      <c r="B6" t="s">
        <v>47</v>
      </c>
      <c r="C6" t="s">
        <v>19</v>
      </c>
      <c r="D6" t="s">
        <v>72</v>
      </c>
      <c r="E6" s="2" t="s">
        <v>55</v>
      </c>
      <c r="F6" s="2" t="s">
        <v>56</v>
      </c>
      <c r="G6" s="2" t="s">
        <v>56</v>
      </c>
      <c r="H6">
        <v>56</v>
      </c>
      <c r="I6">
        <v>56</v>
      </c>
      <c r="J6">
        <f t="shared" si="0"/>
        <v>0</v>
      </c>
    </row>
    <row r="7" spans="1:10" x14ac:dyDescent="0.25">
      <c r="A7" t="s">
        <v>48</v>
      </c>
      <c r="B7" t="s">
        <v>49</v>
      </c>
      <c r="C7" t="s">
        <v>19</v>
      </c>
      <c r="D7" t="s">
        <v>72</v>
      </c>
      <c r="E7" s="2" t="s">
        <v>57</v>
      </c>
      <c r="F7" s="2" t="s">
        <v>22</v>
      </c>
      <c r="G7" s="2" t="s">
        <v>67</v>
      </c>
      <c r="H7">
        <v>42</v>
      </c>
      <c r="I7">
        <v>35</v>
      </c>
      <c r="J7">
        <f t="shared" si="0"/>
        <v>7</v>
      </c>
    </row>
    <row r="8" spans="1:10" x14ac:dyDescent="0.25">
      <c r="E8" s="2"/>
      <c r="F8" s="2"/>
      <c r="G8" s="2"/>
      <c r="H8">
        <f>SUBTOTAL(109,Tabla1[[ Horas Estimadas]])</f>
        <v>322</v>
      </c>
      <c r="I8">
        <f>SUBTOTAL(109,Tabla1[[Horas Reales ]])</f>
        <v>252</v>
      </c>
      <c r="J8">
        <f>J2+J3+J4+J5+J6+J7</f>
        <v>70</v>
      </c>
    </row>
  </sheetData>
  <conditionalFormatting sqref="E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Equipo</vt:lpstr>
      <vt:lpstr>Claudia</vt:lpstr>
      <vt:lpstr>Ray Antonio</vt:lpstr>
      <vt:lpstr>Laura</vt:lpstr>
      <vt:lpstr>Carlos</vt:lpstr>
      <vt:lpstr>TotalHR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2022-07-15T13:24:49Z</dcterms:modified>
</cp:coreProperties>
</file>