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/>
  <xr:revisionPtr revIDLastSave="0" documentId="13_ncr:1_{CC2C9F7F-59D5-4395-ADFE-FB8F3AF48AC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puts" sheetId="1" r:id="rId1"/>
    <sheet name="Bond1" sheetId="2" r:id="rId2"/>
    <sheet name="Bond2" sheetId="3" r:id="rId3"/>
    <sheet name="Liability" sheetId="4" r:id="rId4"/>
    <sheet name="Immunization" sheetId="5" r:id="rId5"/>
    <sheet name="Summary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2" l="1"/>
  <c r="D18" i="2"/>
  <c r="D17" i="2"/>
  <c r="E17" i="2" s="1"/>
  <c r="D16" i="2"/>
  <c r="D15" i="2"/>
  <c r="D14" i="2"/>
  <c r="D13" i="2"/>
  <c r="E13" i="2" s="1"/>
  <c r="D12" i="2"/>
  <c r="D11" i="2"/>
  <c r="D10" i="2"/>
  <c r="E18" i="2"/>
  <c r="E12" i="2"/>
  <c r="B3" i="6"/>
  <c r="B12" i="4"/>
  <c r="B8" i="5" s="1"/>
  <c r="B10" i="4"/>
  <c r="B25" i="5" s="1"/>
  <c r="B8" i="4"/>
  <c r="B7" i="5" s="1"/>
  <c r="B5" i="4"/>
  <c r="B4" i="4"/>
  <c r="B3" i="4"/>
  <c r="H42" i="3"/>
  <c r="F42" i="3"/>
  <c r="C42" i="3"/>
  <c r="B42" i="3"/>
  <c r="I42" i="3" s="1"/>
  <c r="I41" i="3"/>
  <c r="H41" i="3"/>
  <c r="F41" i="3"/>
  <c r="C41" i="3"/>
  <c r="B41" i="3"/>
  <c r="G41" i="3" s="1"/>
  <c r="H40" i="3"/>
  <c r="F40" i="3"/>
  <c r="D40" i="3"/>
  <c r="E40" i="3" s="1"/>
  <c r="C40" i="3"/>
  <c r="B40" i="3"/>
  <c r="I40" i="3" s="1"/>
  <c r="H39" i="3"/>
  <c r="F39" i="3"/>
  <c r="C39" i="3"/>
  <c r="B39" i="3"/>
  <c r="I39" i="3" s="1"/>
  <c r="H38" i="3"/>
  <c r="F38" i="3"/>
  <c r="C38" i="3"/>
  <c r="B38" i="3"/>
  <c r="I38" i="3" s="1"/>
  <c r="H37" i="3"/>
  <c r="F37" i="3"/>
  <c r="D37" i="3"/>
  <c r="E37" i="3" s="1"/>
  <c r="C37" i="3"/>
  <c r="B37" i="3"/>
  <c r="I37" i="3" s="1"/>
  <c r="I36" i="3"/>
  <c r="H36" i="3"/>
  <c r="G36" i="3"/>
  <c r="F36" i="3"/>
  <c r="C36" i="3"/>
  <c r="D36" i="3" s="1"/>
  <c r="E36" i="3" s="1"/>
  <c r="B36" i="3"/>
  <c r="H35" i="3"/>
  <c r="G35" i="3"/>
  <c r="F35" i="3"/>
  <c r="D35" i="3"/>
  <c r="E35" i="3" s="1"/>
  <c r="C35" i="3"/>
  <c r="B35" i="3"/>
  <c r="I35" i="3" s="1"/>
  <c r="H34" i="3"/>
  <c r="F34" i="3"/>
  <c r="C34" i="3"/>
  <c r="B34" i="3"/>
  <c r="I34" i="3" s="1"/>
  <c r="H33" i="3"/>
  <c r="F33" i="3"/>
  <c r="C33" i="3"/>
  <c r="B33" i="3"/>
  <c r="I33" i="3" s="1"/>
  <c r="H32" i="3"/>
  <c r="F32" i="3"/>
  <c r="C32" i="3"/>
  <c r="B32" i="3"/>
  <c r="I32" i="3" s="1"/>
  <c r="I31" i="3"/>
  <c r="H31" i="3"/>
  <c r="F31" i="3"/>
  <c r="D31" i="3"/>
  <c r="E31" i="3" s="1"/>
  <c r="C31" i="3"/>
  <c r="B31" i="3"/>
  <c r="G31" i="3" s="1"/>
  <c r="H30" i="3"/>
  <c r="F30" i="3"/>
  <c r="C30" i="3"/>
  <c r="B30" i="3"/>
  <c r="D30" i="3" s="1"/>
  <c r="E30" i="3" s="1"/>
  <c r="H29" i="3"/>
  <c r="G29" i="3"/>
  <c r="F29" i="3"/>
  <c r="C29" i="3"/>
  <c r="B29" i="3"/>
  <c r="I29" i="3" s="1"/>
  <c r="H28" i="3"/>
  <c r="F28" i="3"/>
  <c r="C28" i="3"/>
  <c r="D28" i="3" s="1"/>
  <c r="E28" i="3" s="1"/>
  <c r="B28" i="3"/>
  <c r="I28" i="3" s="1"/>
  <c r="H27" i="3"/>
  <c r="F27" i="3"/>
  <c r="C27" i="3"/>
  <c r="B27" i="3"/>
  <c r="I27" i="3" s="1"/>
  <c r="I26" i="3"/>
  <c r="H26" i="3"/>
  <c r="G26" i="3"/>
  <c r="F26" i="3"/>
  <c r="D26" i="3"/>
  <c r="E26" i="3" s="1"/>
  <c r="C26" i="3"/>
  <c r="B26" i="3"/>
  <c r="H25" i="3"/>
  <c r="F25" i="3"/>
  <c r="C25" i="3"/>
  <c r="B25" i="3"/>
  <c r="D25" i="3" s="1"/>
  <c r="E25" i="3" s="1"/>
  <c r="H24" i="3"/>
  <c r="G24" i="3"/>
  <c r="F24" i="3"/>
  <c r="C24" i="3"/>
  <c r="B24" i="3"/>
  <c r="I24" i="3" s="1"/>
  <c r="H23" i="3"/>
  <c r="F23" i="3"/>
  <c r="C23" i="3"/>
  <c r="D23" i="3" s="1"/>
  <c r="E23" i="3" s="1"/>
  <c r="B23" i="3"/>
  <c r="I23" i="3" s="1"/>
  <c r="H22" i="3"/>
  <c r="F22" i="3"/>
  <c r="C22" i="3"/>
  <c r="B22" i="3"/>
  <c r="I22" i="3" s="1"/>
  <c r="I21" i="3"/>
  <c r="H21" i="3"/>
  <c r="G21" i="3"/>
  <c r="F21" i="3"/>
  <c r="D21" i="3"/>
  <c r="E21" i="3" s="1"/>
  <c r="C21" i="3"/>
  <c r="B21" i="3"/>
  <c r="H20" i="3"/>
  <c r="F20" i="3"/>
  <c r="C20" i="3"/>
  <c r="B20" i="3"/>
  <c r="D20" i="3" s="1"/>
  <c r="E20" i="3" s="1"/>
  <c r="H19" i="3"/>
  <c r="G19" i="3"/>
  <c r="F19" i="3"/>
  <c r="C19" i="3"/>
  <c r="B19" i="3"/>
  <c r="I19" i="3" s="1"/>
  <c r="H18" i="3"/>
  <c r="F18" i="3"/>
  <c r="C18" i="3"/>
  <c r="D18" i="3" s="1"/>
  <c r="E18" i="3" s="1"/>
  <c r="B18" i="3"/>
  <c r="I18" i="3" s="1"/>
  <c r="H17" i="3"/>
  <c r="F17" i="3"/>
  <c r="C17" i="3"/>
  <c r="B17" i="3"/>
  <c r="I17" i="3" s="1"/>
  <c r="I16" i="3"/>
  <c r="H16" i="3"/>
  <c r="G16" i="3"/>
  <c r="F16" i="3"/>
  <c r="D16" i="3"/>
  <c r="E16" i="3" s="1"/>
  <c r="C16" i="3"/>
  <c r="B16" i="3"/>
  <c r="H15" i="3"/>
  <c r="F15" i="3"/>
  <c r="C15" i="3"/>
  <c r="B15" i="3"/>
  <c r="D15" i="3" s="1"/>
  <c r="E15" i="3" s="1"/>
  <c r="H14" i="3"/>
  <c r="G14" i="3"/>
  <c r="F14" i="3"/>
  <c r="C14" i="3"/>
  <c r="B14" i="3"/>
  <c r="I14" i="3" s="1"/>
  <c r="H13" i="3"/>
  <c r="F13" i="3"/>
  <c r="C13" i="3"/>
  <c r="D13" i="3" s="1"/>
  <c r="E13" i="3" s="1"/>
  <c r="B13" i="3"/>
  <c r="I13" i="3" s="1"/>
  <c r="H12" i="3"/>
  <c r="F12" i="3"/>
  <c r="C12" i="3"/>
  <c r="B12" i="3"/>
  <c r="I12" i="3" s="1"/>
  <c r="I11" i="3"/>
  <c r="H11" i="3"/>
  <c r="G11" i="3"/>
  <c r="F11" i="3"/>
  <c r="D11" i="3"/>
  <c r="E11" i="3" s="1"/>
  <c r="C11" i="3"/>
  <c r="B11" i="3"/>
  <c r="H10" i="3"/>
  <c r="F10" i="3"/>
  <c r="C10" i="3"/>
  <c r="B10" i="3"/>
  <c r="D10" i="3" s="1"/>
  <c r="E10" i="3" s="1"/>
  <c r="C9" i="3"/>
  <c r="B9" i="3"/>
  <c r="C8" i="3"/>
  <c r="B8" i="3"/>
  <c r="C7" i="3"/>
  <c r="B7" i="3"/>
  <c r="C6" i="3"/>
  <c r="B6" i="3"/>
  <c r="C5" i="3"/>
  <c r="B5" i="3"/>
  <c r="D5" i="3" s="1"/>
  <c r="E5" i="3" s="1"/>
  <c r="C4" i="3"/>
  <c r="B4" i="3"/>
  <c r="C3" i="3"/>
  <c r="B3" i="3"/>
  <c r="H42" i="2"/>
  <c r="I42" i="2" s="1"/>
  <c r="F42" i="2"/>
  <c r="G42" i="2" s="1"/>
  <c r="D42" i="2"/>
  <c r="E42" i="2" s="1"/>
  <c r="C42" i="2"/>
  <c r="B42" i="2"/>
  <c r="H41" i="2"/>
  <c r="I41" i="2" s="1"/>
  <c r="G41" i="2"/>
  <c r="F41" i="2"/>
  <c r="D41" i="2"/>
  <c r="E41" i="2" s="1"/>
  <c r="C41" i="2"/>
  <c r="B41" i="2"/>
  <c r="H40" i="2"/>
  <c r="F40" i="2"/>
  <c r="C40" i="2"/>
  <c r="B40" i="2"/>
  <c r="I40" i="2" s="1"/>
  <c r="H39" i="2"/>
  <c r="I39" i="2" s="1"/>
  <c r="G39" i="2"/>
  <c r="F39" i="2"/>
  <c r="C39" i="2"/>
  <c r="D39" i="2" s="1"/>
  <c r="E39" i="2" s="1"/>
  <c r="B39" i="2"/>
  <c r="H38" i="2"/>
  <c r="I38" i="2" s="1"/>
  <c r="G38" i="2"/>
  <c r="F38" i="2"/>
  <c r="D38" i="2"/>
  <c r="E38" i="2" s="1"/>
  <c r="C38" i="2"/>
  <c r="B38" i="2"/>
  <c r="H37" i="2"/>
  <c r="I37" i="2" s="1"/>
  <c r="F37" i="2"/>
  <c r="G37" i="2" s="1"/>
  <c r="D37" i="2"/>
  <c r="E37" i="2" s="1"/>
  <c r="C37" i="2"/>
  <c r="B37" i="2"/>
  <c r="H36" i="2"/>
  <c r="I36" i="2" s="1"/>
  <c r="G36" i="2"/>
  <c r="F36" i="2"/>
  <c r="D36" i="2"/>
  <c r="E36" i="2" s="1"/>
  <c r="C36" i="2"/>
  <c r="B36" i="2"/>
  <c r="H35" i="2"/>
  <c r="F35" i="2"/>
  <c r="D35" i="2"/>
  <c r="E35" i="2" s="1"/>
  <c r="C35" i="2"/>
  <c r="B35" i="2"/>
  <c r="I35" i="2" s="1"/>
  <c r="H34" i="2"/>
  <c r="I34" i="2" s="1"/>
  <c r="G34" i="2"/>
  <c r="F34" i="2"/>
  <c r="C34" i="2"/>
  <c r="D34" i="2" s="1"/>
  <c r="E34" i="2" s="1"/>
  <c r="B34" i="2"/>
  <c r="H33" i="2"/>
  <c r="I33" i="2" s="1"/>
  <c r="G33" i="2"/>
  <c r="F33" i="2"/>
  <c r="D33" i="2"/>
  <c r="E33" i="2" s="1"/>
  <c r="C33" i="2"/>
  <c r="B33" i="2"/>
  <c r="H32" i="2"/>
  <c r="I32" i="2" s="1"/>
  <c r="F32" i="2"/>
  <c r="G32" i="2" s="1"/>
  <c r="D32" i="2"/>
  <c r="E32" i="2" s="1"/>
  <c r="C32" i="2"/>
  <c r="B32" i="2"/>
  <c r="H31" i="2"/>
  <c r="I31" i="2" s="1"/>
  <c r="G31" i="2"/>
  <c r="F31" i="2"/>
  <c r="D31" i="2"/>
  <c r="E31" i="2" s="1"/>
  <c r="C31" i="2"/>
  <c r="B31" i="2"/>
  <c r="H30" i="2"/>
  <c r="F30" i="2"/>
  <c r="C30" i="2"/>
  <c r="B30" i="2"/>
  <c r="I30" i="2" s="1"/>
  <c r="H29" i="2"/>
  <c r="I29" i="2" s="1"/>
  <c r="G29" i="2"/>
  <c r="F29" i="2"/>
  <c r="C29" i="2"/>
  <c r="D29" i="2" s="1"/>
  <c r="E29" i="2" s="1"/>
  <c r="B29" i="2"/>
  <c r="H28" i="2"/>
  <c r="I28" i="2" s="1"/>
  <c r="G28" i="2"/>
  <c r="F28" i="2"/>
  <c r="D28" i="2"/>
  <c r="E28" i="2" s="1"/>
  <c r="C28" i="2"/>
  <c r="B28" i="2"/>
  <c r="H27" i="2"/>
  <c r="I27" i="2" s="1"/>
  <c r="F27" i="2"/>
  <c r="G27" i="2" s="1"/>
  <c r="D27" i="2"/>
  <c r="E27" i="2" s="1"/>
  <c r="C27" i="2"/>
  <c r="B27" i="2"/>
  <c r="H26" i="2"/>
  <c r="I26" i="2" s="1"/>
  <c r="G26" i="2"/>
  <c r="F26" i="2"/>
  <c r="D26" i="2"/>
  <c r="E26" i="2" s="1"/>
  <c r="C26" i="2"/>
  <c r="B26" i="2"/>
  <c r="H25" i="2"/>
  <c r="F25" i="2"/>
  <c r="C25" i="2"/>
  <c r="B25" i="2"/>
  <c r="I25" i="2" s="1"/>
  <c r="H24" i="2"/>
  <c r="I24" i="2" s="1"/>
  <c r="G24" i="2"/>
  <c r="F24" i="2"/>
  <c r="C24" i="2"/>
  <c r="D24" i="2" s="1"/>
  <c r="E24" i="2" s="1"/>
  <c r="B24" i="2"/>
  <c r="H23" i="2"/>
  <c r="I23" i="2" s="1"/>
  <c r="G23" i="2"/>
  <c r="F23" i="2"/>
  <c r="D23" i="2"/>
  <c r="E23" i="2" s="1"/>
  <c r="C23" i="2"/>
  <c r="B23" i="2"/>
  <c r="H22" i="2"/>
  <c r="I22" i="2" s="1"/>
  <c r="F22" i="2"/>
  <c r="G22" i="2" s="1"/>
  <c r="D22" i="2"/>
  <c r="E22" i="2" s="1"/>
  <c r="C22" i="2"/>
  <c r="B22" i="2"/>
  <c r="H21" i="2"/>
  <c r="I21" i="2" s="1"/>
  <c r="G21" i="2"/>
  <c r="F21" i="2"/>
  <c r="C21" i="2"/>
  <c r="D21" i="2" s="1"/>
  <c r="E21" i="2" s="1"/>
  <c r="B21" i="2"/>
  <c r="H20" i="2"/>
  <c r="F20" i="2"/>
  <c r="C20" i="2"/>
  <c r="B20" i="2"/>
  <c r="I20" i="2" s="1"/>
  <c r="H19" i="2"/>
  <c r="I19" i="2" s="1"/>
  <c r="G19" i="2"/>
  <c r="F19" i="2"/>
  <c r="C19" i="2"/>
  <c r="E19" i="2" s="1"/>
  <c r="B19" i="2"/>
  <c r="H18" i="2"/>
  <c r="I18" i="2" s="1"/>
  <c r="G18" i="2"/>
  <c r="F18" i="2"/>
  <c r="C18" i="2"/>
  <c r="B18" i="2"/>
  <c r="H17" i="2"/>
  <c r="I17" i="2" s="1"/>
  <c r="F17" i="2"/>
  <c r="G17" i="2" s="1"/>
  <c r="C17" i="2"/>
  <c r="B17" i="2"/>
  <c r="H16" i="2"/>
  <c r="I16" i="2" s="1"/>
  <c r="G16" i="2"/>
  <c r="F16" i="2"/>
  <c r="C16" i="2"/>
  <c r="B16" i="2"/>
  <c r="H15" i="2"/>
  <c r="F15" i="2"/>
  <c r="C15" i="2"/>
  <c r="B15" i="2"/>
  <c r="I15" i="2" s="1"/>
  <c r="H14" i="2"/>
  <c r="I14" i="2" s="1"/>
  <c r="G14" i="2"/>
  <c r="F14" i="2"/>
  <c r="C14" i="2"/>
  <c r="B14" i="2"/>
  <c r="H13" i="2"/>
  <c r="I13" i="2" s="1"/>
  <c r="G13" i="2"/>
  <c r="F13" i="2"/>
  <c r="C13" i="2"/>
  <c r="B13" i="2"/>
  <c r="H12" i="2"/>
  <c r="I12" i="2" s="1"/>
  <c r="F12" i="2"/>
  <c r="G12" i="2" s="1"/>
  <c r="C12" i="2"/>
  <c r="B12" i="2"/>
  <c r="H11" i="2"/>
  <c r="I11" i="2" s="1"/>
  <c r="G11" i="2"/>
  <c r="F11" i="2"/>
  <c r="C11" i="2"/>
  <c r="B11" i="2"/>
  <c r="H10" i="2"/>
  <c r="F10" i="2"/>
  <c r="C10" i="2"/>
  <c r="B10" i="2"/>
  <c r="I10" i="2" s="1"/>
  <c r="H9" i="2"/>
  <c r="I9" i="2" s="1"/>
  <c r="G9" i="2"/>
  <c r="F9" i="2"/>
  <c r="C9" i="2"/>
  <c r="D9" i="2" s="1"/>
  <c r="E9" i="2" s="1"/>
  <c r="B9" i="2"/>
  <c r="H8" i="2"/>
  <c r="I8" i="2" s="1"/>
  <c r="G8" i="2"/>
  <c r="F8" i="2"/>
  <c r="D8" i="2"/>
  <c r="E8" i="2" s="1"/>
  <c r="C8" i="2"/>
  <c r="B8" i="2"/>
  <c r="H7" i="2"/>
  <c r="I7" i="2" s="1"/>
  <c r="F7" i="2"/>
  <c r="G7" i="2" s="1"/>
  <c r="D7" i="2"/>
  <c r="E7" i="2" s="1"/>
  <c r="C7" i="2"/>
  <c r="B7" i="2"/>
  <c r="H6" i="2"/>
  <c r="I6" i="2" s="1"/>
  <c r="G6" i="2"/>
  <c r="F6" i="2"/>
  <c r="C6" i="2"/>
  <c r="D6" i="2" s="1"/>
  <c r="E6" i="2" s="1"/>
  <c r="B6" i="2"/>
  <c r="H5" i="2"/>
  <c r="C5" i="2"/>
  <c r="B5" i="2"/>
  <c r="I5" i="2" s="1"/>
  <c r="H4" i="2"/>
  <c r="I4" i="2" s="1"/>
  <c r="C4" i="2"/>
  <c r="D4" i="2" s="1"/>
  <c r="E4" i="2" s="1"/>
  <c r="B4" i="2"/>
  <c r="D3" i="2"/>
  <c r="E3" i="2" s="1"/>
  <c r="C3" i="2"/>
  <c r="B3" i="2"/>
  <c r="B6" i="1"/>
  <c r="F3" i="2" s="1"/>
  <c r="G3" i="2" s="1"/>
  <c r="E14" i="2" l="1"/>
  <c r="E11" i="2"/>
  <c r="E16" i="2"/>
  <c r="I4" i="3"/>
  <c r="I8" i="3"/>
  <c r="D5" i="2"/>
  <c r="E5" i="2" s="1"/>
  <c r="E10" i="2"/>
  <c r="D20" i="2"/>
  <c r="E20" i="2" s="1"/>
  <c r="F5" i="3"/>
  <c r="G5" i="3" s="1"/>
  <c r="G10" i="3"/>
  <c r="G15" i="3"/>
  <c r="G20" i="3"/>
  <c r="G25" i="3"/>
  <c r="G30" i="3"/>
  <c r="G40" i="3"/>
  <c r="D33" i="3"/>
  <c r="E33" i="3" s="1"/>
  <c r="D38" i="3"/>
  <c r="E38" i="3" s="1"/>
  <c r="H3" i="2"/>
  <c r="I3" i="2" s="1"/>
  <c r="B49" i="2" s="1"/>
  <c r="D3" i="3"/>
  <c r="H5" i="3"/>
  <c r="D8" i="3"/>
  <c r="E8" i="3" s="1"/>
  <c r="I5" i="3"/>
  <c r="I10" i="3"/>
  <c r="I15" i="3"/>
  <c r="I20" i="3"/>
  <c r="I25" i="3"/>
  <c r="I30" i="3"/>
  <c r="F8" i="3"/>
  <c r="F3" i="3"/>
  <c r="G3" i="3" s="1"/>
  <c r="G8" i="3"/>
  <c r="G13" i="3"/>
  <c r="G18" i="3"/>
  <c r="G23" i="3"/>
  <c r="G28" i="3"/>
  <c r="G33" i="3"/>
  <c r="G38" i="3"/>
  <c r="H3" i="3"/>
  <c r="I3" i="3" s="1"/>
  <c r="B49" i="3" s="1"/>
  <c r="D6" i="3"/>
  <c r="E6" i="3" s="1"/>
  <c r="H8" i="3"/>
  <c r="D41" i="3"/>
  <c r="E41" i="3" s="1"/>
  <c r="F4" i="2"/>
  <c r="G4" i="2" s="1"/>
  <c r="B48" i="2" s="1"/>
  <c r="F6" i="3"/>
  <c r="G6" i="3" s="1"/>
  <c r="B6" i="4"/>
  <c r="E15" i="2"/>
  <c r="D25" i="2"/>
  <c r="E25" i="2" s="1"/>
  <c r="D30" i="2"/>
  <c r="E30" i="2" s="1"/>
  <c r="D40" i="2"/>
  <c r="E40" i="2" s="1"/>
  <c r="D4" i="3"/>
  <c r="E4" i="3" s="1"/>
  <c r="H6" i="3"/>
  <c r="I6" i="3" s="1"/>
  <c r="D9" i="3"/>
  <c r="E9" i="3" s="1"/>
  <c r="D14" i="3"/>
  <c r="E14" i="3" s="1"/>
  <c r="D19" i="3"/>
  <c r="E19" i="3" s="1"/>
  <c r="D24" i="3"/>
  <c r="E24" i="3" s="1"/>
  <c r="D29" i="3"/>
  <c r="E29" i="3" s="1"/>
  <c r="D34" i="3"/>
  <c r="E34" i="3" s="1"/>
  <c r="D39" i="3"/>
  <c r="E39" i="3" s="1"/>
  <c r="B9" i="4"/>
  <c r="B21" i="5" s="1"/>
  <c r="F4" i="3"/>
  <c r="G4" i="3" s="1"/>
  <c r="F9" i="3"/>
  <c r="G9" i="3" s="1"/>
  <c r="G34" i="3"/>
  <c r="G39" i="3"/>
  <c r="H4" i="3"/>
  <c r="D7" i="3"/>
  <c r="E7" i="3" s="1"/>
  <c r="H9" i="3"/>
  <c r="I9" i="3" s="1"/>
  <c r="D12" i="3"/>
  <c r="E12" i="3" s="1"/>
  <c r="D17" i="3"/>
  <c r="E17" i="3" s="1"/>
  <c r="D22" i="3"/>
  <c r="E22" i="3" s="1"/>
  <c r="D27" i="3"/>
  <c r="E27" i="3" s="1"/>
  <c r="D32" i="3"/>
  <c r="E32" i="3" s="1"/>
  <c r="D42" i="3"/>
  <c r="E42" i="3" s="1"/>
  <c r="B6" i="6"/>
  <c r="F5" i="2"/>
  <c r="G5" i="2" s="1"/>
  <c r="B45" i="2"/>
  <c r="G10" i="2"/>
  <c r="G15" i="2"/>
  <c r="G20" i="2"/>
  <c r="G25" i="2"/>
  <c r="G30" i="2"/>
  <c r="G35" i="2"/>
  <c r="G40" i="2"/>
  <c r="F7" i="3"/>
  <c r="G7" i="3"/>
  <c r="G12" i="3"/>
  <c r="G17" i="3"/>
  <c r="G22" i="3"/>
  <c r="G27" i="3"/>
  <c r="G32" i="3"/>
  <c r="G37" i="3"/>
  <c r="G42" i="3"/>
  <c r="H7" i="3"/>
  <c r="I7" i="3" s="1"/>
  <c r="E3" i="3" l="1"/>
  <c r="B45" i="3"/>
  <c r="B46" i="2"/>
  <c r="B4" i="5" s="1"/>
  <c r="B3" i="5"/>
  <c r="B4" i="6"/>
  <c r="B48" i="3"/>
  <c r="B47" i="2" l="1"/>
  <c r="B5" i="5"/>
  <c r="B46" i="3"/>
  <c r="B6" i="5" s="1"/>
  <c r="B10" i="5" s="1"/>
  <c r="B47" i="3" l="1"/>
  <c r="B13" i="5"/>
  <c r="B11" i="5"/>
  <c r="B14" i="5" s="1"/>
  <c r="B5" i="6"/>
  <c r="B8" i="6" l="1"/>
  <c r="B24" i="5"/>
  <c r="B26" i="5" s="1"/>
  <c r="B11" i="6" s="1"/>
  <c r="B20" i="5"/>
  <c r="B22" i="5" s="1"/>
  <c r="B10" i="6" s="1"/>
  <c r="B7" i="6"/>
  <c r="B16" i="5"/>
  <c r="B17" i="5"/>
  <c r="B9" i="6" l="1"/>
</calcChain>
</file>

<file path=xl/sharedStrings.xml><?xml version="1.0" encoding="utf-8"?>
<sst xmlns="http://schemas.openxmlformats.org/spreadsheetml/2006/main" count="83" uniqueCount="72">
  <si>
    <t>Liability Inputs</t>
  </si>
  <si>
    <t>Liability Amount (L)</t>
  </si>
  <si>
    <t>Horizon (T years)</t>
  </si>
  <si>
    <t>Shock (basis points)</t>
  </si>
  <si>
    <t>Shock (decimal)</t>
  </si>
  <si>
    <t>Bond 1 (shorter)</t>
  </si>
  <si>
    <t>Face (F1)</t>
  </si>
  <si>
    <t>Maturity (n1 years)</t>
  </si>
  <si>
    <t>Bond 2 (longer)</t>
  </si>
  <si>
    <t>Face (F2)</t>
  </si>
  <si>
    <t>Maturity (n2 years)</t>
  </si>
  <si>
    <t>Bond 1 Cash Flows &amp; Measures</t>
  </si>
  <si>
    <t>t (years)</t>
  </si>
  <si>
    <t>Cash Flow CF_t</t>
  </si>
  <si>
    <t>PV(CF_t)</t>
  </si>
  <si>
    <t>t * PV(CF_t)</t>
  </si>
  <si>
    <t>Price P1</t>
  </si>
  <si>
    <t>Macaulay Duration D1</t>
  </si>
  <si>
    <t>Modified Duration D1_mod</t>
  </si>
  <si>
    <t>Bond 2 Cash Flows &amp; Measures</t>
  </si>
  <si>
    <t>Price P2</t>
  </si>
  <si>
    <t>Macaulay Duration D2</t>
  </si>
  <si>
    <t>Modified Duration D2_mod</t>
  </si>
  <si>
    <t>Liability Present Value &amp; Duration (Single Payment)</t>
  </si>
  <si>
    <t>Liability Amount L</t>
  </si>
  <si>
    <t>Liability Duration (Macaulay)</t>
  </si>
  <si>
    <t>Solve Allocations to Match PV and Duration</t>
  </si>
  <si>
    <t>P1 (Bond1 price)</t>
  </si>
  <si>
    <t>D1 (Bond1 duration)</t>
  </si>
  <si>
    <t>P2 (Bond2 price)</t>
  </si>
  <si>
    <t>D2 (Bond2 duration)</t>
  </si>
  <si>
    <t>PV_L (base)</t>
  </si>
  <si>
    <t>T (Liability duration)</t>
  </si>
  <si>
    <t>Allocation A1 (dollars in Bond1)</t>
  </si>
  <si>
    <t>Allocation A2 (dollars in Bond2)</t>
  </si>
  <si>
    <t>Quantity q1 (bonds)</t>
  </si>
  <si>
    <t>Quantity q2 (bonds)</t>
  </si>
  <si>
    <t>Asset PV (check ~= PV_L)</t>
  </si>
  <si>
    <t>Asset Duration (Macaulay)</t>
  </si>
  <si>
    <t>Shock Analysis (± shock from Inputs)</t>
  </si>
  <si>
    <t>Duration Immunization — Quick Summary</t>
  </si>
  <si>
    <t>Bond1: Price, D</t>
  </si>
  <si>
    <t>Bond2: Price, D</t>
  </si>
  <si>
    <t>Allocations (A1, A2)</t>
  </si>
  <si>
    <t>Quantities (q1, q2)</t>
  </si>
  <si>
    <t>Asset PV &amp; Duration</t>
  </si>
  <si>
    <t>Shock +: Asset − Liability</t>
  </si>
  <si>
    <t>Shock −: Asset − Liability</t>
  </si>
  <si>
    <t>Base Yield (i)</t>
  </si>
  <si>
    <t>PV factor @ i</t>
  </si>
  <si>
    <t>Base Yield i</t>
  </si>
  <si>
    <t>PV_L @ i</t>
  </si>
  <si>
    <t>Inputs: L, T, i, shock</t>
  </si>
  <si>
    <t>PV factor @ i_up</t>
  </si>
  <si>
    <t>PV(CF_t) @ i_up</t>
  </si>
  <si>
    <t>Price @ i_up P1_up</t>
  </si>
  <si>
    <t>Price @ i_up P2_up</t>
  </si>
  <si>
    <t>PV_L @ i_up</t>
  </si>
  <si>
    <t>Asset PV @ i_up</t>
  </si>
  <si>
    <t>Liability PV @ i_up</t>
  </si>
  <si>
    <t>Asset - Liability @ i_up</t>
  </si>
  <si>
    <t>PV factor @ i_dn</t>
  </si>
  <si>
    <t>PV(CF_t) @ i_dn</t>
  </si>
  <si>
    <t>Price @ i_dn P1_dn</t>
  </si>
  <si>
    <t>Price @ i_dn P2_dn</t>
  </si>
  <si>
    <t>PV_L @ i_dn</t>
  </si>
  <si>
    <t>Asset PV @ i_dn</t>
  </si>
  <si>
    <t>Liability PV @ i_dn</t>
  </si>
  <si>
    <t>Asset - Liability @ i_dn</t>
  </si>
  <si>
    <t>Coupon Rate (r1)</t>
  </si>
  <si>
    <t>Coupon Rate (r2)</t>
  </si>
  <si>
    <t>T (years)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</si>
</sst>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>
      <selection activeCell="G12" sqref="G12"/>
    </sheetView>
  </sheetViews>
  <sheetFormatPr defaultRowHeight="14.5" x14ac:dyDescent="0.35"/>
  <cols>
    <col min="1" max="4" width="28" customWidth="1"/>
  </cols>
  <sheetData>
    <row r="1" spans="1:2" x14ac:dyDescent="0.35">
      <c r="A1" s="1" t="s">
        <v>0</v>
      </c>
    </row>
    <row r="2" spans="1:2" x14ac:dyDescent="0.35">
      <c r="A2" t="s">
        <v>1</v>
      </c>
      <c r="B2">
        <v>10000</v>
      </c>
    </row>
    <row r="3" spans="1:2" x14ac:dyDescent="0.35">
      <c r="A3" t="s">
        <v>2</v>
      </c>
      <c r="B3">
        <v>5</v>
      </c>
    </row>
    <row r="4" spans="1:2" x14ac:dyDescent="0.35">
      <c r="A4" t="s">
        <v>48</v>
      </c>
      <c r="B4">
        <v>0.04</v>
      </c>
    </row>
    <row r="5" spans="1:2" x14ac:dyDescent="0.35">
      <c r="A5" t="s">
        <v>3</v>
      </c>
      <c r="B5">
        <v>100</v>
      </c>
    </row>
    <row r="6" spans="1:2" x14ac:dyDescent="0.35">
      <c r="A6" t="s">
        <v>4</v>
      </c>
      <c r="B6">
        <f>B5/10000</f>
        <v>0.01</v>
      </c>
    </row>
    <row r="8" spans="1:2" x14ac:dyDescent="0.35">
      <c r="A8" s="1" t="s">
        <v>5</v>
      </c>
    </row>
    <row r="9" spans="1:2" x14ac:dyDescent="0.35">
      <c r="A9" t="s">
        <v>6</v>
      </c>
      <c r="B9">
        <v>100</v>
      </c>
    </row>
    <row r="10" spans="1:2" x14ac:dyDescent="0.35">
      <c r="A10" t="s">
        <v>69</v>
      </c>
      <c r="B10">
        <v>0.03</v>
      </c>
    </row>
    <row r="11" spans="1:2" x14ac:dyDescent="0.35">
      <c r="A11" t="s">
        <v>7</v>
      </c>
      <c r="B11">
        <v>3</v>
      </c>
    </row>
    <row r="13" spans="1:2" x14ac:dyDescent="0.35">
      <c r="A13" s="1" t="s">
        <v>8</v>
      </c>
    </row>
    <row r="14" spans="1:2" x14ac:dyDescent="0.35">
      <c r="A14" t="s">
        <v>9</v>
      </c>
      <c r="B14">
        <v>100</v>
      </c>
    </row>
    <row r="15" spans="1:2" x14ac:dyDescent="0.35">
      <c r="A15" t="s">
        <v>70</v>
      </c>
      <c r="B15">
        <v>0.06</v>
      </c>
    </row>
    <row r="16" spans="1:2" x14ac:dyDescent="0.35">
      <c r="A16" t="s">
        <v>10</v>
      </c>
      <c r="B16">
        <v>7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9"/>
  <sheetViews>
    <sheetView workbookViewId="0">
      <selection activeCell="D10" sqref="D10"/>
    </sheetView>
  </sheetViews>
  <sheetFormatPr defaultRowHeight="14.5" x14ac:dyDescent="0.35"/>
  <cols>
    <col min="1" max="9" width="18" customWidth="1"/>
  </cols>
  <sheetData>
    <row r="1" spans="1:9" x14ac:dyDescent="0.35">
      <c r="A1" s="1" t="s">
        <v>11</v>
      </c>
    </row>
    <row r="2" spans="1:9" x14ac:dyDescent="0.35">
      <c r="A2" t="s">
        <v>12</v>
      </c>
      <c r="B2" t="s">
        <v>13</v>
      </c>
      <c r="C2" t="s">
        <v>49</v>
      </c>
      <c r="D2" t="s">
        <v>14</v>
      </c>
      <c r="E2" t="s">
        <v>15</v>
      </c>
      <c r="F2" t="s">
        <v>53</v>
      </c>
      <c r="G2" t="s">
        <v>54</v>
      </c>
      <c r="H2" t="s">
        <v>61</v>
      </c>
      <c r="I2" t="s">
        <v>62</v>
      </c>
    </row>
    <row r="3" spans="1:9" x14ac:dyDescent="0.35">
      <c r="A3">
        <v>1</v>
      </c>
      <c r="B3">
        <f>IF(A3&lt;=Inputs!$B$11, IF(A3&lt;Inputs!$B$11, Inputs!$B$9*Inputs!$B$10, Inputs!$B$9*Inputs!$B$10 + Inputs!$B$9), 0)</f>
        <v>3</v>
      </c>
      <c r="C3">
        <f>IF(A3&lt;=Inputs!$B$11, 1/POWER(1+Inputs!$B$4, A3), 0)</f>
        <v>0.96153846153846145</v>
      </c>
      <c r="D3">
        <f t="shared" ref="D3:D42" si="0">B3*C3</f>
        <v>2.8846153846153841</v>
      </c>
      <c r="E3">
        <f t="shared" ref="E3:E42" si="1">A3*D3</f>
        <v>2.8846153846153841</v>
      </c>
      <c r="F3">
        <f>IF(A3&lt;=Inputs!$B$11, 1/POWER(1+Inputs!$B$4+Inputs!$B$6, A3), 0)</f>
        <v>0.95238095238095233</v>
      </c>
      <c r="G3">
        <f t="shared" ref="G3:G42" si="2">B3*F3</f>
        <v>2.8571428571428568</v>
      </c>
      <c r="H3">
        <f>IF(A3&lt;=Inputs!$B$11, 1/POWER(1+Inputs!$B$4-Inputs!$B$6, A3), 0)</f>
        <v>0.970873786407767</v>
      </c>
      <c r="I3">
        <f t="shared" ref="I3:I42" si="3">B3*H3</f>
        <v>2.912621359223301</v>
      </c>
    </row>
    <row r="4" spans="1:9" x14ac:dyDescent="0.35">
      <c r="A4">
        <v>2</v>
      </c>
      <c r="B4">
        <f>IF(A4&lt;=Inputs!$B$11, IF(A4&lt;Inputs!$B$11, Inputs!$B$9*Inputs!$B$10, Inputs!$B$9*Inputs!$B$10 + Inputs!$B$9), 0)</f>
        <v>3</v>
      </c>
      <c r="C4">
        <f>IF(A4&lt;=Inputs!$B$11, 1/POWER(1+Inputs!$B$4, A4), 0)</f>
        <v>0.92455621301775137</v>
      </c>
      <c r="D4">
        <f t="shared" si="0"/>
        <v>2.7736686390532541</v>
      </c>
      <c r="E4">
        <f t="shared" si="1"/>
        <v>5.5473372781065082</v>
      </c>
      <c r="F4">
        <f>IF(A4&lt;=Inputs!$B$11, 1/POWER(1+Inputs!$B$4+Inputs!$B$6, A4), 0)</f>
        <v>0.90702947845804982</v>
      </c>
      <c r="G4">
        <f t="shared" si="2"/>
        <v>2.7210884353741496</v>
      </c>
      <c r="H4">
        <f>IF(A4&lt;=Inputs!$B$11, 1/POWER(1+Inputs!$B$4-Inputs!$B$6, A4), 0)</f>
        <v>0.94259590913375435</v>
      </c>
      <c r="I4">
        <f t="shared" si="3"/>
        <v>2.8277877274012631</v>
      </c>
    </row>
    <row r="5" spans="1:9" x14ac:dyDescent="0.35">
      <c r="A5">
        <v>3</v>
      </c>
      <c r="B5">
        <f>IF(A5&lt;=Inputs!$B$11, IF(A5&lt;Inputs!$B$11, Inputs!$B$9*Inputs!$B$10, Inputs!$B$9*Inputs!$B$10 + Inputs!$B$9), 0)</f>
        <v>103</v>
      </c>
      <c r="C5">
        <f>IF(A5&lt;=Inputs!$B$11, 1/POWER(1+Inputs!$B$4, A5), 0)</f>
        <v>0.88899635867091487</v>
      </c>
      <c r="D5">
        <f t="shared" si="0"/>
        <v>91.56662494310423</v>
      </c>
      <c r="E5">
        <f t="shared" si="1"/>
        <v>274.69987482931271</v>
      </c>
      <c r="F5">
        <f>IF(A5&lt;=Inputs!$B$11, 1/POWER(1+Inputs!$B$4+Inputs!$B$6, A5), 0)</f>
        <v>0.86383759853147601</v>
      </c>
      <c r="G5">
        <f t="shared" si="2"/>
        <v>88.975272648742035</v>
      </c>
      <c r="H5">
        <f>IF(A5&lt;=Inputs!$B$11, 1/POWER(1+Inputs!$B$4-Inputs!$B$6, A5), 0)</f>
        <v>0.91514165935315961</v>
      </c>
      <c r="I5">
        <f t="shared" si="3"/>
        <v>94.259590913375433</v>
      </c>
    </row>
    <row r="6" spans="1:9" x14ac:dyDescent="0.35">
      <c r="A6">
        <v>4</v>
      </c>
      <c r="B6">
        <f>IF(A6&lt;=Inputs!$B$11, IF(A6&lt;Inputs!$B$11, Inputs!$B$9*Inputs!$B$10, Inputs!$B$9*Inputs!$B$10 + Inputs!$B$9), 0)</f>
        <v>0</v>
      </c>
      <c r="C6">
        <f>IF(A6&lt;=Inputs!$B$11, 1/POWER(1+Inputs!$B$4, A6), 0)</f>
        <v>0</v>
      </c>
      <c r="D6">
        <f t="shared" si="0"/>
        <v>0</v>
      </c>
      <c r="E6">
        <f t="shared" si="1"/>
        <v>0</v>
      </c>
      <c r="F6">
        <f>IF(A6&lt;=Inputs!$B$11, 1/POWER(1+Inputs!$B$4+Inputs!$B$6, A6), 0)</f>
        <v>0</v>
      </c>
      <c r="G6">
        <f t="shared" si="2"/>
        <v>0</v>
      </c>
      <c r="H6">
        <f>IF(A6&lt;=Inputs!$B$11, 1/POWER(1+Inputs!$B$4-Inputs!$B$6, A6), 0)</f>
        <v>0</v>
      </c>
      <c r="I6">
        <f t="shared" si="3"/>
        <v>0</v>
      </c>
    </row>
    <row r="7" spans="1:9" x14ac:dyDescent="0.35">
      <c r="A7">
        <v>5</v>
      </c>
      <c r="B7">
        <f>IF(A7&lt;=Inputs!$B$11, IF(A7&lt;Inputs!$B$11, Inputs!$B$9*Inputs!$B$10, Inputs!$B$9*Inputs!$B$10 + Inputs!$B$9), 0)</f>
        <v>0</v>
      </c>
      <c r="C7">
        <f>IF(A7&lt;=Inputs!$B$11, 1/POWER(1+Inputs!$B$4, A7), 0)</f>
        <v>0</v>
      </c>
      <c r="D7">
        <f t="shared" si="0"/>
        <v>0</v>
      </c>
      <c r="E7">
        <f t="shared" si="1"/>
        <v>0</v>
      </c>
      <c r="F7">
        <f>IF(A7&lt;=Inputs!$B$11, 1/POWER(1+Inputs!$B$4+Inputs!$B$6, A7), 0)</f>
        <v>0</v>
      </c>
      <c r="G7">
        <f t="shared" si="2"/>
        <v>0</v>
      </c>
      <c r="H7">
        <f>IF(A7&lt;=Inputs!$B$11, 1/POWER(1+Inputs!$B$4-Inputs!$B$6, A7), 0)</f>
        <v>0</v>
      </c>
      <c r="I7">
        <f t="shared" si="3"/>
        <v>0</v>
      </c>
    </row>
    <row r="8" spans="1:9" x14ac:dyDescent="0.35">
      <c r="A8">
        <v>6</v>
      </c>
      <c r="B8">
        <f>IF(A8&lt;=Inputs!$B$11, IF(A8&lt;Inputs!$B$11, Inputs!$B$9*Inputs!$B$10, Inputs!$B$9*Inputs!$B$10 + Inputs!$B$9), 0)</f>
        <v>0</v>
      </c>
      <c r="C8">
        <f>IF(A8&lt;=Inputs!$B$11, 1/POWER(1+Inputs!$B$4, A8), 0)</f>
        <v>0</v>
      </c>
      <c r="D8">
        <f t="shared" si="0"/>
        <v>0</v>
      </c>
      <c r="E8">
        <f t="shared" si="1"/>
        <v>0</v>
      </c>
      <c r="F8">
        <f>IF(A8&lt;=Inputs!$B$11, 1/POWER(1+Inputs!$B$4+Inputs!$B$6, A8), 0)</f>
        <v>0</v>
      </c>
      <c r="G8">
        <f t="shared" si="2"/>
        <v>0</v>
      </c>
      <c r="H8">
        <f>IF(A8&lt;=Inputs!$B$11, 1/POWER(1+Inputs!$B$4-Inputs!$B$6, A8), 0)</f>
        <v>0</v>
      </c>
      <c r="I8">
        <f t="shared" si="3"/>
        <v>0</v>
      </c>
    </row>
    <row r="9" spans="1:9" x14ac:dyDescent="0.35">
      <c r="A9">
        <v>7</v>
      </c>
      <c r="B9">
        <f>IF(A9&lt;=Inputs!$B$11, IF(A9&lt;Inputs!$B$11, Inputs!$B$9*Inputs!$B$10, Inputs!$B$9*Inputs!$B$10 + Inputs!$B$9), 0)</f>
        <v>0</v>
      </c>
      <c r="C9">
        <f>IF(A9&lt;=Inputs!$B$11, 1/POWER(1+Inputs!$B$4, A9), 0)</f>
        <v>0</v>
      </c>
      <c r="D9">
        <f t="shared" si="0"/>
        <v>0</v>
      </c>
      <c r="E9">
        <f t="shared" si="1"/>
        <v>0</v>
      </c>
      <c r="F9">
        <f>IF(A9&lt;=Inputs!$B$11, 1/POWER(1+Inputs!$B$4+Inputs!$B$6, A9), 0)</f>
        <v>0</v>
      </c>
      <c r="G9">
        <f t="shared" si="2"/>
        <v>0</v>
      </c>
      <c r="H9">
        <f>IF(A9&lt;=Inputs!$B$11, 1/POWER(1+Inputs!$B$4-Inputs!$B$6, A9), 0)</f>
        <v>0</v>
      </c>
      <c r="I9">
        <f t="shared" si="3"/>
        <v>0</v>
      </c>
    </row>
    <row r="10" spans="1:9" x14ac:dyDescent="0.35">
      <c r="A10">
        <v>8</v>
      </c>
      <c r="B10">
        <f>IF(A10&lt;=Inputs!$B$11, IF(A10&lt;Inputs!$B$11, Inputs!$B$9*Inputs!$B$10, Inputs!$B$9*Inputs!$B$10 + Inputs!$B$9), 0)</f>
        <v>0</v>
      </c>
      <c r="C10">
        <f>IF(A10&lt;=Inputs!$B$11, 1/POWER(1+Inputs!$B$4, A10), 0)</f>
        <v>0</v>
      </c>
      <c r="D10">
        <f t="shared" si="0"/>
        <v>0</v>
      </c>
      <c r="E10">
        <f t="shared" si="1"/>
        <v>0</v>
      </c>
      <c r="F10">
        <f>IF(A10&lt;=Inputs!$B$11, 1/POWER(1+Inputs!$B$4+Inputs!$B$6, A10), 0)</f>
        <v>0</v>
      </c>
      <c r="G10">
        <f t="shared" si="2"/>
        <v>0</v>
      </c>
      <c r="H10">
        <f>IF(A10&lt;=Inputs!$B$11, 1/POWER(1+Inputs!$B$4-Inputs!$B$6, A10), 0)</f>
        <v>0</v>
      </c>
      <c r="I10">
        <f t="shared" si="3"/>
        <v>0</v>
      </c>
    </row>
    <row r="11" spans="1:9" x14ac:dyDescent="0.35">
      <c r="A11">
        <v>9</v>
      </c>
      <c r="B11">
        <f>IF(A11&lt;=Inputs!$B$11, IF(A11&lt;Inputs!$B$11, Inputs!$B$9*Inputs!$B$10, Inputs!$B$9*Inputs!$B$10 + Inputs!$B$9), 0)</f>
        <v>0</v>
      </c>
      <c r="C11">
        <f>IF(A11&lt;=Inputs!$B$11, 1/POWER(1+Inputs!$B$4, A11), 0)</f>
        <v>0</v>
      </c>
      <c r="D11">
        <f t="shared" si="0"/>
        <v>0</v>
      </c>
      <c r="E11">
        <f t="shared" si="1"/>
        <v>0</v>
      </c>
      <c r="F11">
        <f>IF(A11&lt;=Inputs!$B$11, 1/POWER(1+Inputs!$B$4+Inputs!$B$6, A11), 0)</f>
        <v>0</v>
      </c>
      <c r="G11">
        <f t="shared" si="2"/>
        <v>0</v>
      </c>
      <c r="H11">
        <f>IF(A11&lt;=Inputs!$B$11, 1/POWER(1+Inputs!$B$4-Inputs!$B$6, A11), 0)</f>
        <v>0</v>
      </c>
      <c r="I11">
        <f t="shared" si="3"/>
        <v>0</v>
      </c>
    </row>
    <row r="12" spans="1:9" x14ac:dyDescent="0.35">
      <c r="A12">
        <v>10</v>
      </c>
      <c r="B12">
        <f>IF(A12&lt;=Inputs!$B$11, IF(A12&lt;Inputs!$B$11, Inputs!$B$9*Inputs!$B$10, Inputs!$B$9*Inputs!$B$10 + Inputs!$B$9), 0)</f>
        <v>0</v>
      </c>
      <c r="C12">
        <f>IF(A12&lt;=Inputs!$B$11, 1/POWER(1+Inputs!$B$4, A12), 0)</f>
        <v>0</v>
      </c>
      <c r="D12">
        <f t="shared" si="0"/>
        <v>0</v>
      </c>
      <c r="E12">
        <f t="shared" si="1"/>
        <v>0</v>
      </c>
      <c r="F12">
        <f>IF(A12&lt;=Inputs!$B$11, 1/POWER(1+Inputs!$B$4+Inputs!$B$6, A12), 0)</f>
        <v>0</v>
      </c>
      <c r="G12">
        <f t="shared" si="2"/>
        <v>0</v>
      </c>
      <c r="H12">
        <f>IF(A12&lt;=Inputs!$B$11, 1/POWER(1+Inputs!$B$4-Inputs!$B$6, A12), 0)</f>
        <v>0</v>
      </c>
      <c r="I12">
        <f t="shared" si="3"/>
        <v>0</v>
      </c>
    </row>
    <row r="13" spans="1:9" x14ac:dyDescent="0.35">
      <c r="A13">
        <v>11</v>
      </c>
      <c r="B13">
        <f>IF(A13&lt;=Inputs!$B$11, IF(A13&lt;Inputs!$B$11, Inputs!$B$9*Inputs!$B$10, Inputs!$B$9*Inputs!$B$10 + Inputs!$B$9), 0)</f>
        <v>0</v>
      </c>
      <c r="C13">
        <f>IF(A13&lt;=Inputs!$B$11, 1/POWER(1+Inputs!$B$4, A13), 0)</f>
        <v>0</v>
      </c>
      <c r="D13">
        <f t="shared" si="0"/>
        <v>0</v>
      </c>
      <c r="E13">
        <f t="shared" si="1"/>
        <v>0</v>
      </c>
      <c r="F13">
        <f>IF(A13&lt;=Inputs!$B$11, 1/POWER(1+Inputs!$B$4+Inputs!$B$6, A13), 0)</f>
        <v>0</v>
      </c>
      <c r="G13">
        <f t="shared" si="2"/>
        <v>0</v>
      </c>
      <c r="H13">
        <f>IF(A13&lt;=Inputs!$B$11, 1/POWER(1+Inputs!$B$4-Inputs!$B$6, A13), 0)</f>
        <v>0</v>
      </c>
      <c r="I13">
        <f t="shared" si="3"/>
        <v>0</v>
      </c>
    </row>
    <row r="14" spans="1:9" x14ac:dyDescent="0.35">
      <c r="A14">
        <v>12</v>
      </c>
      <c r="B14">
        <f>IF(A14&lt;=Inputs!$B$11, IF(A14&lt;Inputs!$B$11, Inputs!$B$9*Inputs!$B$10, Inputs!$B$9*Inputs!$B$10 + Inputs!$B$9), 0)</f>
        <v>0</v>
      </c>
      <c r="C14">
        <f>IF(A14&lt;=Inputs!$B$11, 1/POWER(1+Inputs!$B$4, A14), 0)</f>
        <v>0</v>
      </c>
      <c r="D14">
        <f t="shared" si="0"/>
        <v>0</v>
      </c>
      <c r="E14">
        <f t="shared" si="1"/>
        <v>0</v>
      </c>
      <c r="F14">
        <f>IF(A14&lt;=Inputs!$B$11, 1/POWER(1+Inputs!$B$4+Inputs!$B$6, A14), 0)</f>
        <v>0</v>
      </c>
      <c r="G14">
        <f t="shared" si="2"/>
        <v>0</v>
      </c>
      <c r="H14">
        <f>IF(A14&lt;=Inputs!$B$11, 1/POWER(1+Inputs!$B$4-Inputs!$B$6, A14), 0)</f>
        <v>0</v>
      </c>
      <c r="I14">
        <f t="shared" si="3"/>
        <v>0</v>
      </c>
    </row>
    <row r="15" spans="1:9" x14ac:dyDescent="0.35">
      <c r="A15">
        <v>13</v>
      </c>
      <c r="B15">
        <f>IF(A15&lt;=Inputs!$B$11, IF(A15&lt;Inputs!$B$11, Inputs!$B$9*Inputs!$B$10, Inputs!$B$9*Inputs!$B$10 + Inputs!$B$9), 0)</f>
        <v>0</v>
      </c>
      <c r="C15">
        <f>IF(A15&lt;=Inputs!$B$11, 1/POWER(1+Inputs!$B$4, A15), 0)</f>
        <v>0</v>
      </c>
      <c r="D15">
        <f t="shared" si="0"/>
        <v>0</v>
      </c>
      <c r="E15">
        <f t="shared" si="1"/>
        <v>0</v>
      </c>
      <c r="F15">
        <f>IF(A15&lt;=Inputs!$B$11, 1/POWER(1+Inputs!$B$4+Inputs!$B$6, A15), 0)</f>
        <v>0</v>
      </c>
      <c r="G15">
        <f t="shared" si="2"/>
        <v>0</v>
      </c>
      <c r="H15">
        <f>IF(A15&lt;=Inputs!$B$11, 1/POWER(1+Inputs!$B$4-Inputs!$B$6, A15), 0)</f>
        <v>0</v>
      </c>
      <c r="I15">
        <f t="shared" si="3"/>
        <v>0</v>
      </c>
    </row>
    <row r="16" spans="1:9" x14ac:dyDescent="0.35">
      <c r="A16">
        <v>14</v>
      </c>
      <c r="B16">
        <f>IF(A16&lt;=Inputs!$B$11, IF(A16&lt;Inputs!$B$11, Inputs!$B$9*Inputs!$B$10, Inputs!$B$9*Inputs!$B$10 + Inputs!$B$9), 0)</f>
        <v>0</v>
      </c>
      <c r="C16">
        <f>IF(A16&lt;=Inputs!$B$11, 1/POWER(1+Inputs!$B$4, A16), 0)</f>
        <v>0</v>
      </c>
      <c r="D16">
        <f t="shared" si="0"/>
        <v>0</v>
      </c>
      <c r="E16">
        <f t="shared" si="1"/>
        <v>0</v>
      </c>
      <c r="F16">
        <f>IF(A16&lt;=Inputs!$B$11, 1/POWER(1+Inputs!$B$4+Inputs!$B$6, A16), 0)</f>
        <v>0</v>
      </c>
      <c r="G16">
        <f t="shared" si="2"/>
        <v>0</v>
      </c>
      <c r="H16">
        <f>IF(A16&lt;=Inputs!$B$11, 1/POWER(1+Inputs!$B$4-Inputs!$B$6, A16), 0)</f>
        <v>0</v>
      </c>
      <c r="I16">
        <f t="shared" si="3"/>
        <v>0</v>
      </c>
    </row>
    <row r="17" spans="1:9" x14ac:dyDescent="0.35">
      <c r="A17">
        <v>15</v>
      </c>
      <c r="B17">
        <f>IF(A17&lt;=Inputs!$B$11, IF(A17&lt;Inputs!$B$11, Inputs!$B$9*Inputs!$B$10, Inputs!$B$9*Inputs!$B$10 + Inputs!$B$9), 0)</f>
        <v>0</v>
      </c>
      <c r="C17">
        <f>IF(A17&lt;=Inputs!$B$11, 1/POWER(1+Inputs!$B$4, A17), 0)</f>
        <v>0</v>
      </c>
      <c r="D17">
        <f t="shared" si="0"/>
        <v>0</v>
      </c>
      <c r="E17">
        <f t="shared" si="1"/>
        <v>0</v>
      </c>
      <c r="F17">
        <f>IF(A17&lt;=Inputs!$B$11, 1/POWER(1+Inputs!$B$4+Inputs!$B$6, A17), 0)</f>
        <v>0</v>
      </c>
      <c r="G17">
        <f t="shared" si="2"/>
        <v>0</v>
      </c>
      <c r="H17">
        <f>IF(A17&lt;=Inputs!$B$11, 1/POWER(1+Inputs!$B$4-Inputs!$B$6, A17), 0)</f>
        <v>0</v>
      </c>
      <c r="I17">
        <f t="shared" si="3"/>
        <v>0</v>
      </c>
    </row>
    <row r="18" spans="1:9" x14ac:dyDescent="0.35">
      <c r="A18">
        <v>16</v>
      </c>
      <c r="B18">
        <f>IF(A18&lt;=Inputs!$B$11, IF(A18&lt;Inputs!$B$11, Inputs!$B$9*Inputs!$B$10, Inputs!$B$9*Inputs!$B$10 + Inputs!$B$9), 0)</f>
        <v>0</v>
      </c>
      <c r="C18">
        <f>IF(A18&lt;=Inputs!$B$11, 1/POWER(1+Inputs!$B$4, A18), 0)</f>
        <v>0</v>
      </c>
      <c r="D18">
        <f t="shared" si="0"/>
        <v>0</v>
      </c>
      <c r="E18">
        <f t="shared" si="1"/>
        <v>0</v>
      </c>
      <c r="F18">
        <f>IF(A18&lt;=Inputs!$B$11, 1/POWER(1+Inputs!$B$4+Inputs!$B$6, A18), 0)</f>
        <v>0</v>
      </c>
      <c r="G18">
        <f t="shared" si="2"/>
        <v>0</v>
      </c>
      <c r="H18">
        <f>IF(A18&lt;=Inputs!$B$11, 1/POWER(1+Inputs!$B$4-Inputs!$B$6, A18), 0)</f>
        <v>0</v>
      </c>
      <c r="I18">
        <f t="shared" si="3"/>
        <v>0</v>
      </c>
    </row>
    <row r="19" spans="1:9" x14ac:dyDescent="0.35">
      <c r="A19">
        <v>17</v>
      </c>
      <c r="B19">
        <f>IF(A19&lt;=Inputs!$B$11, IF(A19&lt;Inputs!$B$11, Inputs!$B$9*Inputs!$B$10, Inputs!$B$9*Inputs!$B$10 + Inputs!$B$9), 0)</f>
        <v>0</v>
      </c>
      <c r="C19">
        <f>IF(A19&lt;=Inputs!$B$11, 1/POWER(1+Inputs!$B$4, A19), 0)</f>
        <v>0</v>
      </c>
      <c r="D19">
        <f t="shared" si="0"/>
        <v>0</v>
      </c>
      <c r="E19">
        <f t="shared" si="1"/>
        <v>0</v>
      </c>
      <c r="F19">
        <f>IF(A19&lt;=Inputs!$B$11, 1/POWER(1+Inputs!$B$4+Inputs!$B$6, A19), 0)</f>
        <v>0</v>
      </c>
      <c r="G19">
        <f t="shared" si="2"/>
        <v>0</v>
      </c>
      <c r="H19">
        <f>IF(A19&lt;=Inputs!$B$11, 1/POWER(1+Inputs!$B$4-Inputs!$B$6, A19), 0)</f>
        <v>0</v>
      </c>
      <c r="I19">
        <f t="shared" si="3"/>
        <v>0</v>
      </c>
    </row>
    <row r="20" spans="1:9" x14ac:dyDescent="0.35">
      <c r="A20">
        <v>18</v>
      </c>
      <c r="B20">
        <f>IF(A20&lt;=Inputs!$B$11, IF(A20&lt;Inputs!$B$11, Inputs!$B$9*Inputs!$B$10, Inputs!$B$9*Inputs!$B$10 + Inputs!$B$9), 0)</f>
        <v>0</v>
      </c>
      <c r="C20">
        <f>IF(A20&lt;=Inputs!$B$11, 1/POWER(1+Inputs!$B$4, A20), 0)</f>
        <v>0</v>
      </c>
      <c r="D20">
        <f t="shared" si="0"/>
        <v>0</v>
      </c>
      <c r="E20">
        <f t="shared" si="1"/>
        <v>0</v>
      </c>
      <c r="F20">
        <f>IF(A20&lt;=Inputs!$B$11, 1/POWER(1+Inputs!$B$4+Inputs!$B$6, A20), 0)</f>
        <v>0</v>
      </c>
      <c r="G20">
        <f t="shared" si="2"/>
        <v>0</v>
      </c>
      <c r="H20">
        <f>IF(A20&lt;=Inputs!$B$11, 1/POWER(1+Inputs!$B$4-Inputs!$B$6, A20), 0)</f>
        <v>0</v>
      </c>
      <c r="I20">
        <f t="shared" si="3"/>
        <v>0</v>
      </c>
    </row>
    <row r="21" spans="1:9" x14ac:dyDescent="0.35">
      <c r="A21">
        <v>19</v>
      </c>
      <c r="B21">
        <f>IF(A21&lt;=Inputs!$B$11, IF(A21&lt;Inputs!$B$11, Inputs!$B$9*Inputs!$B$10, Inputs!$B$9*Inputs!$B$10 + Inputs!$B$9), 0)</f>
        <v>0</v>
      </c>
      <c r="C21">
        <f>IF(A21&lt;=Inputs!$B$11, 1/POWER(1+Inputs!$B$4, A21), 0)</f>
        <v>0</v>
      </c>
      <c r="D21">
        <f t="shared" si="0"/>
        <v>0</v>
      </c>
      <c r="E21">
        <f t="shared" si="1"/>
        <v>0</v>
      </c>
      <c r="F21">
        <f>IF(A21&lt;=Inputs!$B$11, 1/POWER(1+Inputs!$B$4+Inputs!$B$6, A21), 0)</f>
        <v>0</v>
      </c>
      <c r="G21">
        <f t="shared" si="2"/>
        <v>0</v>
      </c>
      <c r="H21">
        <f>IF(A21&lt;=Inputs!$B$11, 1/POWER(1+Inputs!$B$4-Inputs!$B$6, A21), 0)</f>
        <v>0</v>
      </c>
      <c r="I21">
        <f t="shared" si="3"/>
        <v>0</v>
      </c>
    </row>
    <row r="22" spans="1:9" x14ac:dyDescent="0.35">
      <c r="A22">
        <v>20</v>
      </c>
      <c r="B22">
        <f>IF(A22&lt;=Inputs!$B$11, IF(A22&lt;Inputs!$B$11, Inputs!$B$9*Inputs!$B$10, Inputs!$B$9*Inputs!$B$10 + Inputs!$B$9), 0)</f>
        <v>0</v>
      </c>
      <c r="C22">
        <f>IF(A22&lt;=Inputs!$B$11, 1/POWER(1+Inputs!$B$4, A22), 0)</f>
        <v>0</v>
      </c>
      <c r="D22">
        <f t="shared" si="0"/>
        <v>0</v>
      </c>
      <c r="E22">
        <f t="shared" si="1"/>
        <v>0</v>
      </c>
      <c r="F22">
        <f>IF(A22&lt;=Inputs!$B$11, 1/POWER(1+Inputs!$B$4+Inputs!$B$6, A22), 0)</f>
        <v>0</v>
      </c>
      <c r="G22">
        <f t="shared" si="2"/>
        <v>0</v>
      </c>
      <c r="H22">
        <f>IF(A22&lt;=Inputs!$B$11, 1/POWER(1+Inputs!$B$4-Inputs!$B$6, A22), 0)</f>
        <v>0</v>
      </c>
      <c r="I22">
        <f t="shared" si="3"/>
        <v>0</v>
      </c>
    </row>
    <row r="23" spans="1:9" x14ac:dyDescent="0.35">
      <c r="A23">
        <v>21</v>
      </c>
      <c r="B23">
        <f>IF(A23&lt;=Inputs!$B$11, IF(A23&lt;Inputs!$B$11, Inputs!$B$9*Inputs!$B$10, Inputs!$B$9*Inputs!$B$10 + Inputs!$B$9), 0)</f>
        <v>0</v>
      </c>
      <c r="C23">
        <f>IF(A23&lt;=Inputs!$B$11, 1/POWER(1+Inputs!$B$4, A23), 0)</f>
        <v>0</v>
      </c>
      <c r="D23">
        <f t="shared" si="0"/>
        <v>0</v>
      </c>
      <c r="E23">
        <f t="shared" si="1"/>
        <v>0</v>
      </c>
      <c r="F23">
        <f>IF(A23&lt;=Inputs!$B$11, 1/POWER(1+Inputs!$B$4+Inputs!$B$6, A23), 0)</f>
        <v>0</v>
      </c>
      <c r="G23">
        <f t="shared" si="2"/>
        <v>0</v>
      </c>
      <c r="H23">
        <f>IF(A23&lt;=Inputs!$B$11, 1/POWER(1+Inputs!$B$4-Inputs!$B$6, A23), 0)</f>
        <v>0</v>
      </c>
      <c r="I23">
        <f t="shared" si="3"/>
        <v>0</v>
      </c>
    </row>
    <row r="24" spans="1:9" x14ac:dyDescent="0.35">
      <c r="A24">
        <v>22</v>
      </c>
      <c r="B24">
        <f>IF(A24&lt;=Inputs!$B$11, IF(A24&lt;Inputs!$B$11, Inputs!$B$9*Inputs!$B$10, Inputs!$B$9*Inputs!$B$10 + Inputs!$B$9), 0)</f>
        <v>0</v>
      </c>
      <c r="C24">
        <f>IF(A24&lt;=Inputs!$B$11, 1/POWER(1+Inputs!$B$4, A24), 0)</f>
        <v>0</v>
      </c>
      <c r="D24">
        <f t="shared" si="0"/>
        <v>0</v>
      </c>
      <c r="E24">
        <f t="shared" si="1"/>
        <v>0</v>
      </c>
      <c r="F24">
        <f>IF(A24&lt;=Inputs!$B$11, 1/POWER(1+Inputs!$B$4+Inputs!$B$6, A24), 0)</f>
        <v>0</v>
      </c>
      <c r="G24">
        <f t="shared" si="2"/>
        <v>0</v>
      </c>
      <c r="H24">
        <f>IF(A24&lt;=Inputs!$B$11, 1/POWER(1+Inputs!$B$4-Inputs!$B$6, A24), 0)</f>
        <v>0</v>
      </c>
      <c r="I24">
        <f t="shared" si="3"/>
        <v>0</v>
      </c>
    </row>
    <row r="25" spans="1:9" x14ac:dyDescent="0.35">
      <c r="A25">
        <v>23</v>
      </c>
      <c r="B25">
        <f>IF(A25&lt;=Inputs!$B$11, IF(A25&lt;Inputs!$B$11, Inputs!$B$9*Inputs!$B$10, Inputs!$B$9*Inputs!$B$10 + Inputs!$B$9), 0)</f>
        <v>0</v>
      </c>
      <c r="C25">
        <f>IF(A25&lt;=Inputs!$B$11, 1/POWER(1+Inputs!$B$4, A25), 0)</f>
        <v>0</v>
      </c>
      <c r="D25">
        <f t="shared" si="0"/>
        <v>0</v>
      </c>
      <c r="E25">
        <f t="shared" si="1"/>
        <v>0</v>
      </c>
      <c r="F25">
        <f>IF(A25&lt;=Inputs!$B$11, 1/POWER(1+Inputs!$B$4+Inputs!$B$6, A25), 0)</f>
        <v>0</v>
      </c>
      <c r="G25">
        <f t="shared" si="2"/>
        <v>0</v>
      </c>
      <c r="H25">
        <f>IF(A25&lt;=Inputs!$B$11, 1/POWER(1+Inputs!$B$4-Inputs!$B$6, A25), 0)</f>
        <v>0</v>
      </c>
      <c r="I25">
        <f t="shared" si="3"/>
        <v>0</v>
      </c>
    </row>
    <row r="26" spans="1:9" x14ac:dyDescent="0.35">
      <c r="A26">
        <v>24</v>
      </c>
      <c r="B26">
        <f>IF(A26&lt;=Inputs!$B$11, IF(A26&lt;Inputs!$B$11, Inputs!$B$9*Inputs!$B$10, Inputs!$B$9*Inputs!$B$10 + Inputs!$B$9), 0)</f>
        <v>0</v>
      </c>
      <c r="C26">
        <f>IF(A26&lt;=Inputs!$B$11, 1/POWER(1+Inputs!$B$4, A26), 0)</f>
        <v>0</v>
      </c>
      <c r="D26">
        <f t="shared" si="0"/>
        <v>0</v>
      </c>
      <c r="E26">
        <f t="shared" si="1"/>
        <v>0</v>
      </c>
      <c r="F26">
        <f>IF(A26&lt;=Inputs!$B$11, 1/POWER(1+Inputs!$B$4+Inputs!$B$6, A26), 0)</f>
        <v>0</v>
      </c>
      <c r="G26">
        <f t="shared" si="2"/>
        <v>0</v>
      </c>
      <c r="H26">
        <f>IF(A26&lt;=Inputs!$B$11, 1/POWER(1+Inputs!$B$4-Inputs!$B$6, A26), 0)</f>
        <v>0</v>
      </c>
      <c r="I26">
        <f t="shared" si="3"/>
        <v>0</v>
      </c>
    </row>
    <row r="27" spans="1:9" x14ac:dyDescent="0.35">
      <c r="A27">
        <v>25</v>
      </c>
      <c r="B27">
        <f>IF(A27&lt;=Inputs!$B$11, IF(A27&lt;Inputs!$B$11, Inputs!$B$9*Inputs!$B$10, Inputs!$B$9*Inputs!$B$10 + Inputs!$B$9), 0)</f>
        <v>0</v>
      </c>
      <c r="C27">
        <f>IF(A27&lt;=Inputs!$B$11, 1/POWER(1+Inputs!$B$4, A27), 0)</f>
        <v>0</v>
      </c>
      <c r="D27">
        <f t="shared" si="0"/>
        <v>0</v>
      </c>
      <c r="E27">
        <f t="shared" si="1"/>
        <v>0</v>
      </c>
      <c r="F27">
        <f>IF(A27&lt;=Inputs!$B$11, 1/POWER(1+Inputs!$B$4+Inputs!$B$6, A27), 0)</f>
        <v>0</v>
      </c>
      <c r="G27">
        <f t="shared" si="2"/>
        <v>0</v>
      </c>
      <c r="H27">
        <f>IF(A27&lt;=Inputs!$B$11, 1/POWER(1+Inputs!$B$4-Inputs!$B$6, A27), 0)</f>
        <v>0</v>
      </c>
      <c r="I27">
        <f t="shared" si="3"/>
        <v>0</v>
      </c>
    </row>
    <row r="28" spans="1:9" x14ac:dyDescent="0.35">
      <c r="A28">
        <v>26</v>
      </c>
      <c r="B28">
        <f>IF(A28&lt;=Inputs!$B$11, IF(A28&lt;Inputs!$B$11, Inputs!$B$9*Inputs!$B$10, Inputs!$B$9*Inputs!$B$10 + Inputs!$B$9), 0)</f>
        <v>0</v>
      </c>
      <c r="C28">
        <f>IF(A28&lt;=Inputs!$B$11, 1/POWER(1+Inputs!$B$4, A28), 0)</f>
        <v>0</v>
      </c>
      <c r="D28">
        <f t="shared" si="0"/>
        <v>0</v>
      </c>
      <c r="E28">
        <f t="shared" si="1"/>
        <v>0</v>
      </c>
      <c r="F28">
        <f>IF(A28&lt;=Inputs!$B$11, 1/POWER(1+Inputs!$B$4+Inputs!$B$6, A28), 0)</f>
        <v>0</v>
      </c>
      <c r="G28">
        <f t="shared" si="2"/>
        <v>0</v>
      </c>
      <c r="H28">
        <f>IF(A28&lt;=Inputs!$B$11, 1/POWER(1+Inputs!$B$4-Inputs!$B$6, A28), 0)</f>
        <v>0</v>
      </c>
      <c r="I28">
        <f t="shared" si="3"/>
        <v>0</v>
      </c>
    </row>
    <row r="29" spans="1:9" x14ac:dyDescent="0.35">
      <c r="A29">
        <v>27</v>
      </c>
      <c r="B29">
        <f>IF(A29&lt;=Inputs!$B$11, IF(A29&lt;Inputs!$B$11, Inputs!$B$9*Inputs!$B$10, Inputs!$B$9*Inputs!$B$10 + Inputs!$B$9), 0)</f>
        <v>0</v>
      </c>
      <c r="C29">
        <f>IF(A29&lt;=Inputs!$B$11, 1/POWER(1+Inputs!$B$4, A29), 0)</f>
        <v>0</v>
      </c>
      <c r="D29">
        <f t="shared" si="0"/>
        <v>0</v>
      </c>
      <c r="E29">
        <f t="shared" si="1"/>
        <v>0</v>
      </c>
      <c r="F29">
        <f>IF(A29&lt;=Inputs!$B$11, 1/POWER(1+Inputs!$B$4+Inputs!$B$6, A29), 0)</f>
        <v>0</v>
      </c>
      <c r="G29">
        <f t="shared" si="2"/>
        <v>0</v>
      </c>
      <c r="H29">
        <f>IF(A29&lt;=Inputs!$B$11, 1/POWER(1+Inputs!$B$4-Inputs!$B$6, A29), 0)</f>
        <v>0</v>
      </c>
      <c r="I29">
        <f t="shared" si="3"/>
        <v>0</v>
      </c>
    </row>
    <row r="30" spans="1:9" x14ac:dyDescent="0.35">
      <c r="A30">
        <v>28</v>
      </c>
      <c r="B30">
        <f>IF(A30&lt;=Inputs!$B$11, IF(A30&lt;Inputs!$B$11, Inputs!$B$9*Inputs!$B$10, Inputs!$B$9*Inputs!$B$10 + Inputs!$B$9), 0)</f>
        <v>0</v>
      </c>
      <c r="C30">
        <f>IF(A30&lt;=Inputs!$B$11, 1/POWER(1+Inputs!$B$4, A30), 0)</f>
        <v>0</v>
      </c>
      <c r="D30">
        <f t="shared" si="0"/>
        <v>0</v>
      </c>
      <c r="E30">
        <f t="shared" si="1"/>
        <v>0</v>
      </c>
      <c r="F30">
        <f>IF(A30&lt;=Inputs!$B$11, 1/POWER(1+Inputs!$B$4+Inputs!$B$6, A30), 0)</f>
        <v>0</v>
      </c>
      <c r="G30">
        <f t="shared" si="2"/>
        <v>0</v>
      </c>
      <c r="H30">
        <f>IF(A30&lt;=Inputs!$B$11, 1/POWER(1+Inputs!$B$4-Inputs!$B$6, A30), 0)</f>
        <v>0</v>
      </c>
      <c r="I30">
        <f t="shared" si="3"/>
        <v>0</v>
      </c>
    </row>
    <row r="31" spans="1:9" x14ac:dyDescent="0.35">
      <c r="A31">
        <v>29</v>
      </c>
      <c r="B31">
        <f>IF(A31&lt;=Inputs!$B$11, IF(A31&lt;Inputs!$B$11, Inputs!$B$9*Inputs!$B$10, Inputs!$B$9*Inputs!$B$10 + Inputs!$B$9), 0)</f>
        <v>0</v>
      </c>
      <c r="C31">
        <f>IF(A31&lt;=Inputs!$B$11, 1/POWER(1+Inputs!$B$4, A31), 0)</f>
        <v>0</v>
      </c>
      <c r="D31">
        <f t="shared" si="0"/>
        <v>0</v>
      </c>
      <c r="E31">
        <f t="shared" si="1"/>
        <v>0</v>
      </c>
      <c r="F31">
        <f>IF(A31&lt;=Inputs!$B$11, 1/POWER(1+Inputs!$B$4+Inputs!$B$6, A31), 0)</f>
        <v>0</v>
      </c>
      <c r="G31">
        <f t="shared" si="2"/>
        <v>0</v>
      </c>
      <c r="H31">
        <f>IF(A31&lt;=Inputs!$B$11, 1/POWER(1+Inputs!$B$4-Inputs!$B$6, A31), 0)</f>
        <v>0</v>
      </c>
      <c r="I31">
        <f t="shared" si="3"/>
        <v>0</v>
      </c>
    </row>
    <row r="32" spans="1:9" x14ac:dyDescent="0.35">
      <c r="A32">
        <v>30</v>
      </c>
      <c r="B32">
        <f>IF(A32&lt;=Inputs!$B$11, IF(A32&lt;Inputs!$B$11, Inputs!$B$9*Inputs!$B$10, Inputs!$B$9*Inputs!$B$10 + Inputs!$B$9), 0)</f>
        <v>0</v>
      </c>
      <c r="C32">
        <f>IF(A32&lt;=Inputs!$B$11, 1/POWER(1+Inputs!$B$4, A32), 0)</f>
        <v>0</v>
      </c>
      <c r="D32">
        <f t="shared" si="0"/>
        <v>0</v>
      </c>
      <c r="E32">
        <f t="shared" si="1"/>
        <v>0</v>
      </c>
      <c r="F32">
        <f>IF(A32&lt;=Inputs!$B$11, 1/POWER(1+Inputs!$B$4+Inputs!$B$6, A32), 0)</f>
        <v>0</v>
      </c>
      <c r="G32">
        <f t="shared" si="2"/>
        <v>0</v>
      </c>
      <c r="H32">
        <f>IF(A32&lt;=Inputs!$B$11, 1/POWER(1+Inputs!$B$4-Inputs!$B$6, A32), 0)</f>
        <v>0</v>
      </c>
      <c r="I32">
        <f t="shared" si="3"/>
        <v>0</v>
      </c>
    </row>
    <row r="33" spans="1:9" x14ac:dyDescent="0.35">
      <c r="A33">
        <v>31</v>
      </c>
      <c r="B33">
        <f>IF(A33&lt;=Inputs!$B$11, IF(A33&lt;Inputs!$B$11, Inputs!$B$9*Inputs!$B$10, Inputs!$B$9*Inputs!$B$10 + Inputs!$B$9), 0)</f>
        <v>0</v>
      </c>
      <c r="C33">
        <f>IF(A33&lt;=Inputs!$B$11, 1/POWER(1+Inputs!$B$4, A33), 0)</f>
        <v>0</v>
      </c>
      <c r="D33">
        <f t="shared" si="0"/>
        <v>0</v>
      </c>
      <c r="E33">
        <f t="shared" si="1"/>
        <v>0</v>
      </c>
      <c r="F33">
        <f>IF(A33&lt;=Inputs!$B$11, 1/POWER(1+Inputs!$B$4+Inputs!$B$6, A33), 0)</f>
        <v>0</v>
      </c>
      <c r="G33">
        <f t="shared" si="2"/>
        <v>0</v>
      </c>
      <c r="H33">
        <f>IF(A33&lt;=Inputs!$B$11, 1/POWER(1+Inputs!$B$4-Inputs!$B$6, A33), 0)</f>
        <v>0</v>
      </c>
      <c r="I33">
        <f t="shared" si="3"/>
        <v>0</v>
      </c>
    </row>
    <row r="34" spans="1:9" x14ac:dyDescent="0.35">
      <c r="A34">
        <v>32</v>
      </c>
      <c r="B34">
        <f>IF(A34&lt;=Inputs!$B$11, IF(A34&lt;Inputs!$B$11, Inputs!$B$9*Inputs!$B$10, Inputs!$B$9*Inputs!$B$10 + Inputs!$B$9), 0)</f>
        <v>0</v>
      </c>
      <c r="C34">
        <f>IF(A34&lt;=Inputs!$B$11, 1/POWER(1+Inputs!$B$4, A34), 0)</f>
        <v>0</v>
      </c>
      <c r="D34">
        <f t="shared" si="0"/>
        <v>0</v>
      </c>
      <c r="E34">
        <f t="shared" si="1"/>
        <v>0</v>
      </c>
      <c r="F34">
        <f>IF(A34&lt;=Inputs!$B$11, 1/POWER(1+Inputs!$B$4+Inputs!$B$6, A34), 0)</f>
        <v>0</v>
      </c>
      <c r="G34">
        <f t="shared" si="2"/>
        <v>0</v>
      </c>
      <c r="H34">
        <f>IF(A34&lt;=Inputs!$B$11, 1/POWER(1+Inputs!$B$4-Inputs!$B$6, A34), 0)</f>
        <v>0</v>
      </c>
      <c r="I34">
        <f t="shared" si="3"/>
        <v>0</v>
      </c>
    </row>
    <row r="35" spans="1:9" x14ac:dyDescent="0.35">
      <c r="A35">
        <v>33</v>
      </c>
      <c r="B35">
        <f>IF(A35&lt;=Inputs!$B$11, IF(A35&lt;Inputs!$B$11, Inputs!$B$9*Inputs!$B$10, Inputs!$B$9*Inputs!$B$10 + Inputs!$B$9), 0)</f>
        <v>0</v>
      </c>
      <c r="C35">
        <f>IF(A35&lt;=Inputs!$B$11, 1/POWER(1+Inputs!$B$4, A35), 0)</f>
        <v>0</v>
      </c>
      <c r="D35">
        <f t="shared" si="0"/>
        <v>0</v>
      </c>
      <c r="E35">
        <f t="shared" si="1"/>
        <v>0</v>
      </c>
      <c r="F35">
        <f>IF(A35&lt;=Inputs!$B$11, 1/POWER(1+Inputs!$B$4+Inputs!$B$6, A35), 0)</f>
        <v>0</v>
      </c>
      <c r="G35">
        <f t="shared" si="2"/>
        <v>0</v>
      </c>
      <c r="H35">
        <f>IF(A35&lt;=Inputs!$B$11, 1/POWER(1+Inputs!$B$4-Inputs!$B$6, A35), 0)</f>
        <v>0</v>
      </c>
      <c r="I35">
        <f t="shared" si="3"/>
        <v>0</v>
      </c>
    </row>
    <row r="36" spans="1:9" x14ac:dyDescent="0.35">
      <c r="A36">
        <v>34</v>
      </c>
      <c r="B36">
        <f>IF(A36&lt;=Inputs!$B$11, IF(A36&lt;Inputs!$B$11, Inputs!$B$9*Inputs!$B$10, Inputs!$B$9*Inputs!$B$10 + Inputs!$B$9), 0)</f>
        <v>0</v>
      </c>
      <c r="C36">
        <f>IF(A36&lt;=Inputs!$B$11, 1/POWER(1+Inputs!$B$4, A36), 0)</f>
        <v>0</v>
      </c>
      <c r="D36">
        <f t="shared" si="0"/>
        <v>0</v>
      </c>
      <c r="E36">
        <f t="shared" si="1"/>
        <v>0</v>
      </c>
      <c r="F36">
        <f>IF(A36&lt;=Inputs!$B$11, 1/POWER(1+Inputs!$B$4+Inputs!$B$6, A36), 0)</f>
        <v>0</v>
      </c>
      <c r="G36">
        <f t="shared" si="2"/>
        <v>0</v>
      </c>
      <c r="H36">
        <f>IF(A36&lt;=Inputs!$B$11, 1/POWER(1+Inputs!$B$4-Inputs!$B$6, A36), 0)</f>
        <v>0</v>
      </c>
      <c r="I36">
        <f t="shared" si="3"/>
        <v>0</v>
      </c>
    </row>
    <row r="37" spans="1:9" x14ac:dyDescent="0.35">
      <c r="A37">
        <v>35</v>
      </c>
      <c r="B37">
        <f>IF(A37&lt;=Inputs!$B$11, IF(A37&lt;Inputs!$B$11, Inputs!$B$9*Inputs!$B$10, Inputs!$B$9*Inputs!$B$10 + Inputs!$B$9), 0)</f>
        <v>0</v>
      </c>
      <c r="C37">
        <f>IF(A37&lt;=Inputs!$B$11, 1/POWER(1+Inputs!$B$4, A37), 0)</f>
        <v>0</v>
      </c>
      <c r="D37">
        <f t="shared" si="0"/>
        <v>0</v>
      </c>
      <c r="E37">
        <f t="shared" si="1"/>
        <v>0</v>
      </c>
      <c r="F37">
        <f>IF(A37&lt;=Inputs!$B$11, 1/POWER(1+Inputs!$B$4+Inputs!$B$6, A37), 0)</f>
        <v>0</v>
      </c>
      <c r="G37">
        <f t="shared" si="2"/>
        <v>0</v>
      </c>
      <c r="H37">
        <f>IF(A37&lt;=Inputs!$B$11, 1/POWER(1+Inputs!$B$4-Inputs!$B$6, A37), 0)</f>
        <v>0</v>
      </c>
      <c r="I37">
        <f t="shared" si="3"/>
        <v>0</v>
      </c>
    </row>
    <row r="38" spans="1:9" x14ac:dyDescent="0.35">
      <c r="A38">
        <v>36</v>
      </c>
      <c r="B38">
        <f>IF(A38&lt;=Inputs!$B$11, IF(A38&lt;Inputs!$B$11, Inputs!$B$9*Inputs!$B$10, Inputs!$B$9*Inputs!$B$10 + Inputs!$B$9), 0)</f>
        <v>0</v>
      </c>
      <c r="C38">
        <f>IF(A38&lt;=Inputs!$B$11, 1/POWER(1+Inputs!$B$4, A38), 0)</f>
        <v>0</v>
      </c>
      <c r="D38">
        <f t="shared" si="0"/>
        <v>0</v>
      </c>
      <c r="E38">
        <f t="shared" si="1"/>
        <v>0</v>
      </c>
      <c r="F38">
        <f>IF(A38&lt;=Inputs!$B$11, 1/POWER(1+Inputs!$B$4+Inputs!$B$6, A38), 0)</f>
        <v>0</v>
      </c>
      <c r="G38">
        <f t="shared" si="2"/>
        <v>0</v>
      </c>
      <c r="H38">
        <f>IF(A38&lt;=Inputs!$B$11, 1/POWER(1+Inputs!$B$4-Inputs!$B$6, A38), 0)</f>
        <v>0</v>
      </c>
      <c r="I38">
        <f t="shared" si="3"/>
        <v>0</v>
      </c>
    </row>
    <row r="39" spans="1:9" x14ac:dyDescent="0.35">
      <c r="A39">
        <v>37</v>
      </c>
      <c r="B39">
        <f>IF(A39&lt;=Inputs!$B$11, IF(A39&lt;Inputs!$B$11, Inputs!$B$9*Inputs!$B$10, Inputs!$B$9*Inputs!$B$10 + Inputs!$B$9), 0)</f>
        <v>0</v>
      </c>
      <c r="C39">
        <f>IF(A39&lt;=Inputs!$B$11, 1/POWER(1+Inputs!$B$4, A39), 0)</f>
        <v>0</v>
      </c>
      <c r="D39">
        <f t="shared" si="0"/>
        <v>0</v>
      </c>
      <c r="E39">
        <f t="shared" si="1"/>
        <v>0</v>
      </c>
      <c r="F39">
        <f>IF(A39&lt;=Inputs!$B$11, 1/POWER(1+Inputs!$B$4+Inputs!$B$6, A39), 0)</f>
        <v>0</v>
      </c>
      <c r="G39">
        <f t="shared" si="2"/>
        <v>0</v>
      </c>
      <c r="H39">
        <f>IF(A39&lt;=Inputs!$B$11, 1/POWER(1+Inputs!$B$4-Inputs!$B$6, A39), 0)</f>
        <v>0</v>
      </c>
      <c r="I39">
        <f t="shared" si="3"/>
        <v>0</v>
      </c>
    </row>
    <row r="40" spans="1:9" x14ac:dyDescent="0.35">
      <c r="A40">
        <v>38</v>
      </c>
      <c r="B40">
        <f>IF(A40&lt;=Inputs!$B$11, IF(A40&lt;Inputs!$B$11, Inputs!$B$9*Inputs!$B$10, Inputs!$B$9*Inputs!$B$10 + Inputs!$B$9), 0)</f>
        <v>0</v>
      </c>
      <c r="C40">
        <f>IF(A40&lt;=Inputs!$B$11, 1/POWER(1+Inputs!$B$4, A40), 0)</f>
        <v>0</v>
      </c>
      <c r="D40">
        <f t="shared" si="0"/>
        <v>0</v>
      </c>
      <c r="E40">
        <f t="shared" si="1"/>
        <v>0</v>
      </c>
      <c r="F40">
        <f>IF(A40&lt;=Inputs!$B$11, 1/POWER(1+Inputs!$B$4+Inputs!$B$6, A40), 0)</f>
        <v>0</v>
      </c>
      <c r="G40">
        <f t="shared" si="2"/>
        <v>0</v>
      </c>
      <c r="H40">
        <f>IF(A40&lt;=Inputs!$B$11, 1/POWER(1+Inputs!$B$4-Inputs!$B$6, A40), 0)</f>
        <v>0</v>
      </c>
      <c r="I40">
        <f t="shared" si="3"/>
        <v>0</v>
      </c>
    </row>
    <row r="41" spans="1:9" x14ac:dyDescent="0.35">
      <c r="A41">
        <v>39</v>
      </c>
      <c r="B41">
        <f>IF(A41&lt;=Inputs!$B$11, IF(A41&lt;Inputs!$B$11, Inputs!$B$9*Inputs!$B$10, Inputs!$B$9*Inputs!$B$10 + Inputs!$B$9), 0)</f>
        <v>0</v>
      </c>
      <c r="C41">
        <f>IF(A41&lt;=Inputs!$B$11, 1/POWER(1+Inputs!$B$4, A41), 0)</f>
        <v>0</v>
      </c>
      <c r="D41">
        <f t="shared" si="0"/>
        <v>0</v>
      </c>
      <c r="E41">
        <f t="shared" si="1"/>
        <v>0</v>
      </c>
      <c r="F41">
        <f>IF(A41&lt;=Inputs!$B$11, 1/POWER(1+Inputs!$B$4+Inputs!$B$6, A41), 0)</f>
        <v>0</v>
      </c>
      <c r="G41">
        <f t="shared" si="2"/>
        <v>0</v>
      </c>
      <c r="H41">
        <f>IF(A41&lt;=Inputs!$B$11, 1/POWER(1+Inputs!$B$4-Inputs!$B$6, A41), 0)</f>
        <v>0</v>
      </c>
      <c r="I41">
        <f t="shared" si="3"/>
        <v>0</v>
      </c>
    </row>
    <row r="42" spans="1:9" x14ac:dyDescent="0.35">
      <c r="A42">
        <v>40</v>
      </c>
      <c r="B42">
        <f>IF(A42&lt;=Inputs!$B$11, IF(A42&lt;Inputs!$B$11, Inputs!$B$9*Inputs!$B$10, Inputs!$B$9*Inputs!$B$10 + Inputs!$B$9), 0)</f>
        <v>0</v>
      </c>
      <c r="C42">
        <f>IF(A42&lt;=Inputs!$B$11, 1/POWER(1+Inputs!$B$4, A42), 0)</f>
        <v>0</v>
      </c>
      <c r="D42">
        <f t="shared" si="0"/>
        <v>0</v>
      </c>
      <c r="E42">
        <f t="shared" si="1"/>
        <v>0</v>
      </c>
      <c r="F42">
        <f>IF(A42&lt;=Inputs!$B$11, 1/POWER(1+Inputs!$B$4+Inputs!$B$6, A42), 0)</f>
        <v>0</v>
      </c>
      <c r="G42">
        <f t="shared" si="2"/>
        <v>0</v>
      </c>
      <c r="H42">
        <f>IF(A42&lt;=Inputs!$B$11, 1/POWER(1+Inputs!$B$4-Inputs!$B$6, A42), 0)</f>
        <v>0</v>
      </c>
      <c r="I42">
        <f t="shared" si="3"/>
        <v>0</v>
      </c>
    </row>
    <row r="45" spans="1:9" x14ac:dyDescent="0.35">
      <c r="A45" t="s">
        <v>16</v>
      </c>
      <c r="B45">
        <f>SUM(D3:D42)</f>
        <v>97.224908966772873</v>
      </c>
    </row>
    <row r="46" spans="1:9" x14ac:dyDescent="0.35">
      <c r="A46" t="s">
        <v>17</v>
      </c>
      <c r="B46">
        <f>IF(B45&gt;0, SUM(E3:E42)/B45, "")</f>
        <v>2.9121326057378605</v>
      </c>
    </row>
    <row r="47" spans="1:9" x14ac:dyDescent="0.35">
      <c r="A47" t="s">
        <v>18</v>
      </c>
      <c r="B47">
        <f>IF(B45&gt;0, B46/(1+Inputs!$B$4), "")</f>
        <v>2.8001275055171733</v>
      </c>
    </row>
    <row r="48" spans="1:9" x14ac:dyDescent="0.35">
      <c r="A48" t="s">
        <v>55</v>
      </c>
      <c r="B48">
        <f>SUM(G3:G42)</f>
        <v>94.553503941259038</v>
      </c>
    </row>
    <row r="49" spans="1:2" x14ac:dyDescent="0.35">
      <c r="A49" t="s">
        <v>63</v>
      </c>
      <c r="B49">
        <f>SUM(I3:I42)</f>
        <v>100</v>
      </c>
    </row>
  </sheetData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9"/>
  <sheetViews>
    <sheetView workbookViewId="0">
      <selection activeCell="D10" sqref="D10"/>
    </sheetView>
  </sheetViews>
  <sheetFormatPr defaultRowHeight="14.5" x14ac:dyDescent="0.35"/>
  <cols>
    <col min="1" max="9" width="18" customWidth="1"/>
  </cols>
  <sheetData>
    <row r="1" spans="1:9" x14ac:dyDescent="0.35">
      <c r="A1" s="1" t="s">
        <v>19</v>
      </c>
    </row>
    <row r="2" spans="1:9" x14ac:dyDescent="0.35">
      <c r="A2" t="s">
        <v>12</v>
      </c>
      <c r="B2" t="s">
        <v>13</v>
      </c>
      <c r="C2" t="s">
        <v>49</v>
      </c>
      <c r="D2" t="s">
        <v>14</v>
      </c>
      <c r="E2" t="s">
        <v>15</v>
      </c>
      <c r="F2" t="s">
        <v>53</v>
      </c>
      <c r="G2" t="s">
        <v>54</v>
      </c>
      <c r="H2" t="s">
        <v>61</v>
      </c>
      <c r="I2" t="s">
        <v>62</v>
      </c>
    </row>
    <row r="3" spans="1:9" x14ac:dyDescent="0.35">
      <c r="A3">
        <v>1</v>
      </c>
      <c r="B3">
        <f>IF(A3&lt;=Inputs!$B$16, IF(A3&lt;Inputs!$B$16, Inputs!$B$14*Inputs!$B$15, Inputs!$B$14*Inputs!$B$15 + Inputs!$B$14), 0)</f>
        <v>6</v>
      </c>
      <c r="C3">
        <f>IF(A3&lt;=Inputs!$B$16, 1/POWER(1+Inputs!$B$4, A3), 0)</f>
        <v>0.96153846153846145</v>
      </c>
      <c r="D3">
        <f t="shared" ref="D3:D42" si="0">B3*C3</f>
        <v>5.7692307692307683</v>
      </c>
      <c r="E3">
        <f t="shared" ref="E3:E42" si="1">A3*D3</f>
        <v>5.7692307692307683</v>
      </c>
      <c r="F3">
        <f>IF(A3&lt;=Inputs!$B$16, 1/POWER(1+Inputs!$B$4+Inputs!$B$6, A3), 0)</f>
        <v>0.95238095238095233</v>
      </c>
      <c r="G3">
        <f t="shared" ref="G3:G42" si="2">B3*F3</f>
        <v>5.7142857142857135</v>
      </c>
      <c r="H3">
        <f>IF(A3&lt;=Inputs!$B$16, 1/POWER(1+Inputs!$B$4-Inputs!$B$6, A3), 0)</f>
        <v>0.970873786407767</v>
      </c>
      <c r="I3">
        <f t="shared" ref="I3:I42" si="3">B3*H3</f>
        <v>5.825242718446602</v>
      </c>
    </row>
    <row r="4" spans="1:9" x14ac:dyDescent="0.35">
      <c r="A4">
        <v>2</v>
      </c>
      <c r="B4">
        <f>IF(A4&lt;=Inputs!$B$16, IF(A4&lt;Inputs!$B$16, Inputs!$B$14*Inputs!$B$15, Inputs!$B$14*Inputs!$B$15 + Inputs!$B$14), 0)</f>
        <v>6</v>
      </c>
      <c r="C4">
        <f>IF(A4&lt;=Inputs!$B$16, 1/POWER(1+Inputs!$B$4, A4), 0)</f>
        <v>0.92455621301775137</v>
      </c>
      <c r="D4">
        <f t="shared" si="0"/>
        <v>5.5473372781065082</v>
      </c>
      <c r="E4">
        <f t="shared" si="1"/>
        <v>11.094674556213016</v>
      </c>
      <c r="F4">
        <f>IF(A4&lt;=Inputs!$B$16, 1/POWER(1+Inputs!$B$4+Inputs!$B$6, A4), 0)</f>
        <v>0.90702947845804982</v>
      </c>
      <c r="G4">
        <f t="shared" si="2"/>
        <v>5.4421768707482991</v>
      </c>
      <c r="H4">
        <f>IF(A4&lt;=Inputs!$B$16, 1/POWER(1+Inputs!$B$4-Inputs!$B$6, A4), 0)</f>
        <v>0.94259590913375435</v>
      </c>
      <c r="I4">
        <f t="shared" si="3"/>
        <v>5.6555754548025261</v>
      </c>
    </row>
    <row r="5" spans="1:9" x14ac:dyDescent="0.35">
      <c r="A5">
        <v>3</v>
      </c>
      <c r="B5">
        <f>IF(A5&lt;=Inputs!$B$16, IF(A5&lt;Inputs!$B$16, Inputs!$B$14*Inputs!$B$15, Inputs!$B$14*Inputs!$B$15 + Inputs!$B$14), 0)</f>
        <v>6</v>
      </c>
      <c r="C5">
        <f>IF(A5&lt;=Inputs!$B$16, 1/POWER(1+Inputs!$B$4, A5), 0)</f>
        <v>0.88899635867091487</v>
      </c>
      <c r="D5">
        <f t="shared" si="0"/>
        <v>5.3339781520254892</v>
      </c>
      <c r="E5">
        <f t="shared" si="1"/>
        <v>16.001934456076469</v>
      </c>
      <c r="F5">
        <f>IF(A5&lt;=Inputs!$B$16, 1/POWER(1+Inputs!$B$4+Inputs!$B$6, A5), 0)</f>
        <v>0.86383759853147601</v>
      </c>
      <c r="G5">
        <f t="shared" si="2"/>
        <v>5.1830255911888559</v>
      </c>
      <c r="H5">
        <f>IF(A5&lt;=Inputs!$B$16, 1/POWER(1+Inputs!$B$4-Inputs!$B$6, A5), 0)</f>
        <v>0.91514165935315961</v>
      </c>
      <c r="I5">
        <f t="shared" si="3"/>
        <v>5.4908499561189572</v>
      </c>
    </row>
    <row r="6" spans="1:9" x14ac:dyDescent="0.35">
      <c r="A6">
        <v>4</v>
      </c>
      <c r="B6">
        <f>IF(A6&lt;=Inputs!$B$16, IF(A6&lt;Inputs!$B$16, Inputs!$B$14*Inputs!$B$15, Inputs!$B$14*Inputs!$B$15 + Inputs!$B$14), 0)</f>
        <v>6</v>
      </c>
      <c r="C6">
        <f>IF(A6&lt;=Inputs!$B$16, 1/POWER(1+Inputs!$B$4, A6), 0)</f>
        <v>0.85480419102972571</v>
      </c>
      <c r="D6">
        <f t="shared" si="0"/>
        <v>5.1288251461783538</v>
      </c>
      <c r="E6">
        <f t="shared" si="1"/>
        <v>20.515300584713415</v>
      </c>
      <c r="F6">
        <f>IF(A6&lt;=Inputs!$B$16, 1/POWER(1+Inputs!$B$4+Inputs!$B$6, A6), 0)</f>
        <v>0.82270247479188197</v>
      </c>
      <c r="G6">
        <f t="shared" si="2"/>
        <v>4.936214848751292</v>
      </c>
      <c r="H6">
        <f>IF(A6&lt;=Inputs!$B$16, 1/POWER(1+Inputs!$B$4-Inputs!$B$6, A6), 0)</f>
        <v>0.888487047915689</v>
      </c>
      <c r="I6">
        <f t="shared" si="3"/>
        <v>5.3309222874941344</v>
      </c>
    </row>
    <row r="7" spans="1:9" x14ac:dyDescent="0.35">
      <c r="A7">
        <v>5</v>
      </c>
      <c r="B7">
        <f>IF(A7&lt;=Inputs!$B$16, IF(A7&lt;Inputs!$B$16, Inputs!$B$14*Inputs!$B$15, Inputs!$B$14*Inputs!$B$15 + Inputs!$B$14), 0)</f>
        <v>6</v>
      </c>
      <c r="C7">
        <f>IF(A7&lt;=Inputs!$B$16, 1/POWER(1+Inputs!$B$4, A7), 0)</f>
        <v>0.82192710675935154</v>
      </c>
      <c r="D7">
        <f t="shared" si="0"/>
        <v>4.931562640556109</v>
      </c>
      <c r="E7">
        <f t="shared" si="1"/>
        <v>24.657813202780545</v>
      </c>
      <c r="F7">
        <f>IF(A7&lt;=Inputs!$B$16, 1/POWER(1+Inputs!$B$4+Inputs!$B$6, A7), 0)</f>
        <v>0.78352616646845896</v>
      </c>
      <c r="G7">
        <f t="shared" si="2"/>
        <v>4.7011569988107542</v>
      </c>
      <c r="H7">
        <f>IF(A7&lt;=Inputs!$B$16, 1/POWER(1+Inputs!$B$4-Inputs!$B$6, A7), 0)</f>
        <v>0.86260878438416411</v>
      </c>
      <c r="I7">
        <f t="shared" si="3"/>
        <v>5.1756527063049846</v>
      </c>
    </row>
    <row r="8" spans="1:9" x14ac:dyDescent="0.35">
      <c r="A8">
        <v>6</v>
      </c>
      <c r="B8">
        <f>IF(A8&lt;=Inputs!$B$16, IF(A8&lt;Inputs!$B$16, Inputs!$B$14*Inputs!$B$15, Inputs!$B$14*Inputs!$B$15 + Inputs!$B$14), 0)</f>
        <v>6</v>
      </c>
      <c r="C8">
        <f>IF(A8&lt;=Inputs!$B$16, 1/POWER(1+Inputs!$B$4, A8), 0)</f>
        <v>0.79031452573014571</v>
      </c>
      <c r="D8">
        <f t="shared" si="0"/>
        <v>4.7418871543808745</v>
      </c>
      <c r="E8">
        <f t="shared" si="1"/>
        <v>28.451322926285247</v>
      </c>
      <c r="F8">
        <f>IF(A8&lt;=Inputs!$B$16, 1/POWER(1+Inputs!$B$4+Inputs!$B$6, A8), 0)</f>
        <v>0.74621539663662761</v>
      </c>
      <c r="G8">
        <f t="shared" si="2"/>
        <v>4.4772923798197652</v>
      </c>
      <c r="H8">
        <f>IF(A8&lt;=Inputs!$B$16, 1/POWER(1+Inputs!$B$4-Inputs!$B$6, A8), 0)</f>
        <v>0.83748425668365445</v>
      </c>
      <c r="I8">
        <f t="shared" si="3"/>
        <v>5.0249055401019262</v>
      </c>
    </row>
    <row r="9" spans="1:9" x14ac:dyDescent="0.35">
      <c r="A9">
        <v>7</v>
      </c>
      <c r="B9">
        <f>IF(A9&lt;=Inputs!$B$16, IF(A9&lt;Inputs!$B$16, Inputs!$B$14*Inputs!$B$15, Inputs!$B$14*Inputs!$B$15 + Inputs!$B$14), 0)</f>
        <v>106</v>
      </c>
      <c r="C9">
        <f>IF(A9&lt;=Inputs!$B$16, 1/POWER(1+Inputs!$B$4, A9), 0)</f>
        <v>0.75991781320206331</v>
      </c>
      <c r="D9">
        <f t="shared" si="0"/>
        <v>80.551288199418707</v>
      </c>
      <c r="E9">
        <f t="shared" si="1"/>
        <v>563.85901739593101</v>
      </c>
      <c r="F9">
        <f>IF(A9&lt;=Inputs!$B$16, 1/POWER(1+Inputs!$B$4+Inputs!$B$6, A9), 0)</f>
        <v>0.71068133013012147</v>
      </c>
      <c r="G9">
        <f t="shared" si="2"/>
        <v>75.332220993792873</v>
      </c>
      <c r="H9">
        <f>IF(A9&lt;=Inputs!$B$16, 1/POWER(1+Inputs!$B$4-Inputs!$B$6, A9), 0)</f>
        <v>0.81309151134335378</v>
      </c>
      <c r="I9">
        <f t="shared" si="3"/>
        <v>86.187700202395504</v>
      </c>
    </row>
    <row r="10" spans="1:9" x14ac:dyDescent="0.35">
      <c r="A10">
        <v>8</v>
      </c>
      <c r="B10">
        <f>IF(A10&lt;=Inputs!$B$16, IF(A10&lt;Inputs!$B$16, Inputs!$B$14*Inputs!$B$15, Inputs!$B$14*Inputs!$B$15 + Inputs!$B$14), 0)</f>
        <v>0</v>
      </c>
      <c r="C10">
        <f>IF(A10&lt;=Inputs!$B$16, 1/POWER(1+Inputs!$B$4, A10), 0)</f>
        <v>0</v>
      </c>
      <c r="D10">
        <f t="shared" si="0"/>
        <v>0</v>
      </c>
      <c r="E10">
        <f t="shared" si="1"/>
        <v>0</v>
      </c>
      <c r="F10">
        <f>IF(A10&lt;=Inputs!$B$16, 1/POWER(1+Inputs!$B$4+Inputs!$B$6, A10), 0)</f>
        <v>0</v>
      </c>
      <c r="G10">
        <f t="shared" si="2"/>
        <v>0</v>
      </c>
      <c r="H10">
        <f>IF(A10&lt;=Inputs!$B$16, 1/POWER(1+Inputs!$B$4-Inputs!$B$6, A10), 0)</f>
        <v>0</v>
      </c>
      <c r="I10">
        <f t="shared" si="3"/>
        <v>0</v>
      </c>
    </row>
    <row r="11" spans="1:9" x14ac:dyDescent="0.35">
      <c r="A11">
        <v>9</v>
      </c>
      <c r="B11">
        <f>IF(A11&lt;=Inputs!$B$16, IF(A11&lt;Inputs!$B$16, Inputs!$B$14*Inputs!$B$15, Inputs!$B$14*Inputs!$B$15 + Inputs!$B$14), 0)</f>
        <v>0</v>
      </c>
      <c r="C11">
        <f>IF(A11&lt;=Inputs!$B$16, 1/POWER(1+Inputs!$B$4, A11), 0)</f>
        <v>0</v>
      </c>
      <c r="D11">
        <f t="shared" si="0"/>
        <v>0</v>
      </c>
      <c r="E11">
        <f t="shared" si="1"/>
        <v>0</v>
      </c>
      <c r="F11">
        <f>IF(A11&lt;=Inputs!$B$16, 1/POWER(1+Inputs!$B$4+Inputs!$B$6, A11), 0)</f>
        <v>0</v>
      </c>
      <c r="G11">
        <f t="shared" si="2"/>
        <v>0</v>
      </c>
      <c r="H11">
        <f>IF(A11&lt;=Inputs!$B$16, 1/POWER(1+Inputs!$B$4-Inputs!$B$6, A11), 0)</f>
        <v>0</v>
      </c>
      <c r="I11">
        <f t="shared" si="3"/>
        <v>0</v>
      </c>
    </row>
    <row r="12" spans="1:9" x14ac:dyDescent="0.35">
      <c r="A12">
        <v>10</v>
      </c>
      <c r="B12">
        <f>IF(A12&lt;=Inputs!$B$16, IF(A12&lt;Inputs!$B$16, Inputs!$B$14*Inputs!$B$15, Inputs!$B$14*Inputs!$B$15 + Inputs!$B$14), 0)</f>
        <v>0</v>
      </c>
      <c r="C12">
        <f>IF(A12&lt;=Inputs!$B$16, 1/POWER(1+Inputs!$B$4, A12), 0)</f>
        <v>0</v>
      </c>
      <c r="D12">
        <f t="shared" si="0"/>
        <v>0</v>
      </c>
      <c r="E12">
        <f t="shared" si="1"/>
        <v>0</v>
      </c>
      <c r="F12">
        <f>IF(A12&lt;=Inputs!$B$16, 1/POWER(1+Inputs!$B$4+Inputs!$B$6, A12), 0)</f>
        <v>0</v>
      </c>
      <c r="G12">
        <f t="shared" si="2"/>
        <v>0</v>
      </c>
      <c r="H12">
        <f>IF(A12&lt;=Inputs!$B$16, 1/POWER(1+Inputs!$B$4-Inputs!$B$6, A12), 0)</f>
        <v>0</v>
      </c>
      <c r="I12">
        <f t="shared" si="3"/>
        <v>0</v>
      </c>
    </row>
    <row r="13" spans="1:9" x14ac:dyDescent="0.35">
      <c r="A13">
        <v>11</v>
      </c>
      <c r="B13">
        <f>IF(A13&lt;=Inputs!$B$16, IF(A13&lt;Inputs!$B$16, Inputs!$B$14*Inputs!$B$15, Inputs!$B$14*Inputs!$B$15 + Inputs!$B$14), 0)</f>
        <v>0</v>
      </c>
      <c r="C13">
        <f>IF(A13&lt;=Inputs!$B$16, 1/POWER(1+Inputs!$B$4, A13), 0)</f>
        <v>0</v>
      </c>
      <c r="D13">
        <f t="shared" si="0"/>
        <v>0</v>
      </c>
      <c r="E13">
        <f t="shared" si="1"/>
        <v>0</v>
      </c>
      <c r="F13">
        <f>IF(A13&lt;=Inputs!$B$16, 1/POWER(1+Inputs!$B$4+Inputs!$B$6, A13), 0)</f>
        <v>0</v>
      </c>
      <c r="G13">
        <f t="shared" si="2"/>
        <v>0</v>
      </c>
      <c r="H13">
        <f>IF(A13&lt;=Inputs!$B$16, 1/POWER(1+Inputs!$B$4-Inputs!$B$6, A13), 0)</f>
        <v>0</v>
      </c>
      <c r="I13">
        <f t="shared" si="3"/>
        <v>0</v>
      </c>
    </row>
    <row r="14" spans="1:9" x14ac:dyDescent="0.35">
      <c r="A14">
        <v>12</v>
      </c>
      <c r="B14">
        <f>IF(A14&lt;=Inputs!$B$16, IF(A14&lt;Inputs!$B$16, Inputs!$B$14*Inputs!$B$15, Inputs!$B$14*Inputs!$B$15 + Inputs!$B$14), 0)</f>
        <v>0</v>
      </c>
      <c r="C14">
        <f>IF(A14&lt;=Inputs!$B$16, 1/POWER(1+Inputs!$B$4, A14), 0)</f>
        <v>0</v>
      </c>
      <c r="D14">
        <f t="shared" si="0"/>
        <v>0</v>
      </c>
      <c r="E14">
        <f t="shared" si="1"/>
        <v>0</v>
      </c>
      <c r="F14">
        <f>IF(A14&lt;=Inputs!$B$16, 1/POWER(1+Inputs!$B$4+Inputs!$B$6, A14), 0)</f>
        <v>0</v>
      </c>
      <c r="G14">
        <f t="shared" si="2"/>
        <v>0</v>
      </c>
      <c r="H14">
        <f>IF(A14&lt;=Inputs!$B$16, 1/POWER(1+Inputs!$B$4-Inputs!$B$6, A14), 0)</f>
        <v>0</v>
      </c>
      <c r="I14">
        <f t="shared" si="3"/>
        <v>0</v>
      </c>
    </row>
    <row r="15" spans="1:9" x14ac:dyDescent="0.35">
      <c r="A15">
        <v>13</v>
      </c>
      <c r="B15">
        <f>IF(A15&lt;=Inputs!$B$16, IF(A15&lt;Inputs!$B$16, Inputs!$B$14*Inputs!$B$15, Inputs!$B$14*Inputs!$B$15 + Inputs!$B$14), 0)</f>
        <v>0</v>
      </c>
      <c r="C15">
        <f>IF(A15&lt;=Inputs!$B$16, 1/POWER(1+Inputs!$B$4, A15), 0)</f>
        <v>0</v>
      </c>
      <c r="D15">
        <f t="shared" si="0"/>
        <v>0</v>
      </c>
      <c r="E15">
        <f t="shared" si="1"/>
        <v>0</v>
      </c>
      <c r="F15">
        <f>IF(A15&lt;=Inputs!$B$16, 1/POWER(1+Inputs!$B$4+Inputs!$B$6, A15), 0)</f>
        <v>0</v>
      </c>
      <c r="G15">
        <f t="shared" si="2"/>
        <v>0</v>
      </c>
      <c r="H15">
        <f>IF(A15&lt;=Inputs!$B$16, 1/POWER(1+Inputs!$B$4-Inputs!$B$6, A15), 0)</f>
        <v>0</v>
      </c>
      <c r="I15">
        <f t="shared" si="3"/>
        <v>0</v>
      </c>
    </row>
    <row r="16" spans="1:9" x14ac:dyDescent="0.35">
      <c r="A16">
        <v>14</v>
      </c>
      <c r="B16">
        <f>IF(A16&lt;=Inputs!$B$16, IF(A16&lt;Inputs!$B$16, Inputs!$B$14*Inputs!$B$15, Inputs!$B$14*Inputs!$B$15 + Inputs!$B$14), 0)</f>
        <v>0</v>
      </c>
      <c r="C16">
        <f>IF(A16&lt;=Inputs!$B$16, 1/POWER(1+Inputs!$B$4, A16), 0)</f>
        <v>0</v>
      </c>
      <c r="D16">
        <f t="shared" si="0"/>
        <v>0</v>
      </c>
      <c r="E16">
        <f t="shared" si="1"/>
        <v>0</v>
      </c>
      <c r="F16">
        <f>IF(A16&lt;=Inputs!$B$16, 1/POWER(1+Inputs!$B$4+Inputs!$B$6, A16), 0)</f>
        <v>0</v>
      </c>
      <c r="G16">
        <f t="shared" si="2"/>
        <v>0</v>
      </c>
      <c r="H16">
        <f>IF(A16&lt;=Inputs!$B$16, 1/POWER(1+Inputs!$B$4-Inputs!$B$6, A16), 0)</f>
        <v>0</v>
      </c>
      <c r="I16">
        <f t="shared" si="3"/>
        <v>0</v>
      </c>
    </row>
    <row r="17" spans="1:9" x14ac:dyDescent="0.35">
      <c r="A17">
        <v>15</v>
      </c>
      <c r="B17">
        <f>IF(A17&lt;=Inputs!$B$16, IF(A17&lt;Inputs!$B$16, Inputs!$B$14*Inputs!$B$15, Inputs!$B$14*Inputs!$B$15 + Inputs!$B$14), 0)</f>
        <v>0</v>
      </c>
      <c r="C17">
        <f>IF(A17&lt;=Inputs!$B$16, 1/POWER(1+Inputs!$B$4, A17), 0)</f>
        <v>0</v>
      </c>
      <c r="D17">
        <f t="shared" si="0"/>
        <v>0</v>
      </c>
      <c r="E17">
        <f t="shared" si="1"/>
        <v>0</v>
      </c>
      <c r="F17">
        <f>IF(A17&lt;=Inputs!$B$16, 1/POWER(1+Inputs!$B$4+Inputs!$B$6, A17), 0)</f>
        <v>0</v>
      </c>
      <c r="G17">
        <f t="shared" si="2"/>
        <v>0</v>
      </c>
      <c r="H17">
        <f>IF(A17&lt;=Inputs!$B$16, 1/POWER(1+Inputs!$B$4-Inputs!$B$6, A17), 0)</f>
        <v>0</v>
      </c>
      <c r="I17">
        <f t="shared" si="3"/>
        <v>0</v>
      </c>
    </row>
    <row r="18" spans="1:9" x14ac:dyDescent="0.35">
      <c r="A18">
        <v>16</v>
      </c>
      <c r="B18">
        <f>IF(A18&lt;=Inputs!$B$16, IF(A18&lt;Inputs!$B$16, Inputs!$B$14*Inputs!$B$15, Inputs!$B$14*Inputs!$B$15 + Inputs!$B$14), 0)</f>
        <v>0</v>
      </c>
      <c r="C18">
        <f>IF(A18&lt;=Inputs!$B$16, 1/POWER(1+Inputs!$B$4, A18), 0)</f>
        <v>0</v>
      </c>
      <c r="D18">
        <f t="shared" si="0"/>
        <v>0</v>
      </c>
      <c r="E18">
        <f t="shared" si="1"/>
        <v>0</v>
      </c>
      <c r="F18">
        <f>IF(A18&lt;=Inputs!$B$16, 1/POWER(1+Inputs!$B$4+Inputs!$B$6, A18), 0)</f>
        <v>0</v>
      </c>
      <c r="G18">
        <f t="shared" si="2"/>
        <v>0</v>
      </c>
      <c r="H18">
        <f>IF(A18&lt;=Inputs!$B$16, 1/POWER(1+Inputs!$B$4-Inputs!$B$6, A18), 0)</f>
        <v>0</v>
      </c>
      <c r="I18">
        <f t="shared" si="3"/>
        <v>0</v>
      </c>
    </row>
    <row r="19" spans="1:9" x14ac:dyDescent="0.35">
      <c r="A19">
        <v>17</v>
      </c>
      <c r="B19">
        <f>IF(A19&lt;=Inputs!$B$16, IF(A19&lt;Inputs!$B$16, Inputs!$B$14*Inputs!$B$15, Inputs!$B$14*Inputs!$B$15 + Inputs!$B$14), 0)</f>
        <v>0</v>
      </c>
      <c r="C19">
        <f>IF(A19&lt;=Inputs!$B$16, 1/POWER(1+Inputs!$B$4, A19), 0)</f>
        <v>0</v>
      </c>
      <c r="D19">
        <f t="shared" si="0"/>
        <v>0</v>
      </c>
      <c r="E19">
        <f t="shared" si="1"/>
        <v>0</v>
      </c>
      <c r="F19">
        <f>IF(A19&lt;=Inputs!$B$16, 1/POWER(1+Inputs!$B$4+Inputs!$B$6, A19), 0)</f>
        <v>0</v>
      </c>
      <c r="G19">
        <f t="shared" si="2"/>
        <v>0</v>
      </c>
      <c r="H19">
        <f>IF(A19&lt;=Inputs!$B$16, 1/POWER(1+Inputs!$B$4-Inputs!$B$6, A19), 0)</f>
        <v>0</v>
      </c>
      <c r="I19">
        <f t="shared" si="3"/>
        <v>0</v>
      </c>
    </row>
    <row r="20" spans="1:9" x14ac:dyDescent="0.35">
      <c r="A20">
        <v>18</v>
      </c>
      <c r="B20">
        <f>IF(A20&lt;=Inputs!$B$16, IF(A20&lt;Inputs!$B$16, Inputs!$B$14*Inputs!$B$15, Inputs!$B$14*Inputs!$B$15 + Inputs!$B$14), 0)</f>
        <v>0</v>
      </c>
      <c r="C20">
        <f>IF(A20&lt;=Inputs!$B$16, 1/POWER(1+Inputs!$B$4, A20), 0)</f>
        <v>0</v>
      </c>
      <c r="D20">
        <f t="shared" si="0"/>
        <v>0</v>
      </c>
      <c r="E20">
        <f t="shared" si="1"/>
        <v>0</v>
      </c>
      <c r="F20">
        <f>IF(A20&lt;=Inputs!$B$16, 1/POWER(1+Inputs!$B$4+Inputs!$B$6, A20), 0)</f>
        <v>0</v>
      </c>
      <c r="G20">
        <f t="shared" si="2"/>
        <v>0</v>
      </c>
      <c r="H20">
        <f>IF(A20&lt;=Inputs!$B$16, 1/POWER(1+Inputs!$B$4-Inputs!$B$6, A20), 0)</f>
        <v>0</v>
      </c>
      <c r="I20">
        <f t="shared" si="3"/>
        <v>0</v>
      </c>
    </row>
    <row r="21" spans="1:9" x14ac:dyDescent="0.35">
      <c r="A21">
        <v>19</v>
      </c>
      <c r="B21">
        <f>IF(A21&lt;=Inputs!$B$16, IF(A21&lt;Inputs!$B$16, Inputs!$B$14*Inputs!$B$15, Inputs!$B$14*Inputs!$B$15 + Inputs!$B$14), 0)</f>
        <v>0</v>
      </c>
      <c r="C21">
        <f>IF(A21&lt;=Inputs!$B$16, 1/POWER(1+Inputs!$B$4, A21), 0)</f>
        <v>0</v>
      </c>
      <c r="D21">
        <f t="shared" si="0"/>
        <v>0</v>
      </c>
      <c r="E21">
        <f t="shared" si="1"/>
        <v>0</v>
      </c>
      <c r="F21">
        <f>IF(A21&lt;=Inputs!$B$16, 1/POWER(1+Inputs!$B$4+Inputs!$B$6, A21), 0)</f>
        <v>0</v>
      </c>
      <c r="G21">
        <f t="shared" si="2"/>
        <v>0</v>
      </c>
      <c r="H21">
        <f>IF(A21&lt;=Inputs!$B$16, 1/POWER(1+Inputs!$B$4-Inputs!$B$6, A21), 0)</f>
        <v>0</v>
      </c>
      <c r="I21">
        <f t="shared" si="3"/>
        <v>0</v>
      </c>
    </row>
    <row r="22" spans="1:9" x14ac:dyDescent="0.35">
      <c r="A22">
        <v>20</v>
      </c>
      <c r="B22">
        <f>IF(A22&lt;=Inputs!$B$16, IF(A22&lt;Inputs!$B$16, Inputs!$B$14*Inputs!$B$15, Inputs!$B$14*Inputs!$B$15 + Inputs!$B$14), 0)</f>
        <v>0</v>
      </c>
      <c r="C22">
        <f>IF(A22&lt;=Inputs!$B$16, 1/POWER(1+Inputs!$B$4, A22), 0)</f>
        <v>0</v>
      </c>
      <c r="D22">
        <f t="shared" si="0"/>
        <v>0</v>
      </c>
      <c r="E22">
        <f t="shared" si="1"/>
        <v>0</v>
      </c>
      <c r="F22">
        <f>IF(A22&lt;=Inputs!$B$16, 1/POWER(1+Inputs!$B$4+Inputs!$B$6, A22), 0)</f>
        <v>0</v>
      </c>
      <c r="G22">
        <f t="shared" si="2"/>
        <v>0</v>
      </c>
      <c r="H22">
        <f>IF(A22&lt;=Inputs!$B$16, 1/POWER(1+Inputs!$B$4-Inputs!$B$6, A22), 0)</f>
        <v>0</v>
      </c>
      <c r="I22">
        <f t="shared" si="3"/>
        <v>0</v>
      </c>
    </row>
    <row r="23" spans="1:9" x14ac:dyDescent="0.35">
      <c r="A23">
        <v>21</v>
      </c>
      <c r="B23">
        <f>IF(A23&lt;=Inputs!$B$16, IF(A23&lt;Inputs!$B$16, Inputs!$B$14*Inputs!$B$15, Inputs!$B$14*Inputs!$B$15 + Inputs!$B$14), 0)</f>
        <v>0</v>
      </c>
      <c r="C23">
        <f>IF(A23&lt;=Inputs!$B$16, 1/POWER(1+Inputs!$B$4, A23), 0)</f>
        <v>0</v>
      </c>
      <c r="D23">
        <f t="shared" si="0"/>
        <v>0</v>
      </c>
      <c r="E23">
        <f t="shared" si="1"/>
        <v>0</v>
      </c>
      <c r="F23">
        <f>IF(A23&lt;=Inputs!$B$16, 1/POWER(1+Inputs!$B$4+Inputs!$B$6, A23), 0)</f>
        <v>0</v>
      </c>
      <c r="G23">
        <f t="shared" si="2"/>
        <v>0</v>
      </c>
      <c r="H23">
        <f>IF(A23&lt;=Inputs!$B$16, 1/POWER(1+Inputs!$B$4-Inputs!$B$6, A23), 0)</f>
        <v>0</v>
      </c>
      <c r="I23">
        <f t="shared" si="3"/>
        <v>0</v>
      </c>
    </row>
    <row r="24" spans="1:9" x14ac:dyDescent="0.35">
      <c r="A24">
        <v>22</v>
      </c>
      <c r="B24">
        <f>IF(A24&lt;=Inputs!$B$16, IF(A24&lt;Inputs!$B$16, Inputs!$B$14*Inputs!$B$15, Inputs!$B$14*Inputs!$B$15 + Inputs!$B$14), 0)</f>
        <v>0</v>
      </c>
      <c r="C24">
        <f>IF(A24&lt;=Inputs!$B$16, 1/POWER(1+Inputs!$B$4, A24), 0)</f>
        <v>0</v>
      </c>
      <c r="D24">
        <f t="shared" si="0"/>
        <v>0</v>
      </c>
      <c r="E24">
        <f t="shared" si="1"/>
        <v>0</v>
      </c>
      <c r="F24">
        <f>IF(A24&lt;=Inputs!$B$16, 1/POWER(1+Inputs!$B$4+Inputs!$B$6, A24), 0)</f>
        <v>0</v>
      </c>
      <c r="G24">
        <f t="shared" si="2"/>
        <v>0</v>
      </c>
      <c r="H24">
        <f>IF(A24&lt;=Inputs!$B$16, 1/POWER(1+Inputs!$B$4-Inputs!$B$6, A24), 0)</f>
        <v>0</v>
      </c>
      <c r="I24">
        <f t="shared" si="3"/>
        <v>0</v>
      </c>
    </row>
    <row r="25" spans="1:9" x14ac:dyDescent="0.35">
      <c r="A25">
        <v>23</v>
      </c>
      <c r="B25">
        <f>IF(A25&lt;=Inputs!$B$16, IF(A25&lt;Inputs!$B$16, Inputs!$B$14*Inputs!$B$15, Inputs!$B$14*Inputs!$B$15 + Inputs!$B$14), 0)</f>
        <v>0</v>
      </c>
      <c r="C25">
        <f>IF(A25&lt;=Inputs!$B$16, 1/POWER(1+Inputs!$B$4, A25), 0)</f>
        <v>0</v>
      </c>
      <c r="D25">
        <f t="shared" si="0"/>
        <v>0</v>
      </c>
      <c r="E25">
        <f t="shared" si="1"/>
        <v>0</v>
      </c>
      <c r="F25">
        <f>IF(A25&lt;=Inputs!$B$16, 1/POWER(1+Inputs!$B$4+Inputs!$B$6, A25), 0)</f>
        <v>0</v>
      </c>
      <c r="G25">
        <f t="shared" si="2"/>
        <v>0</v>
      </c>
      <c r="H25">
        <f>IF(A25&lt;=Inputs!$B$16, 1/POWER(1+Inputs!$B$4-Inputs!$B$6, A25), 0)</f>
        <v>0</v>
      </c>
      <c r="I25">
        <f t="shared" si="3"/>
        <v>0</v>
      </c>
    </row>
    <row r="26" spans="1:9" x14ac:dyDescent="0.35">
      <c r="A26">
        <v>24</v>
      </c>
      <c r="B26">
        <f>IF(A26&lt;=Inputs!$B$16, IF(A26&lt;Inputs!$B$16, Inputs!$B$14*Inputs!$B$15, Inputs!$B$14*Inputs!$B$15 + Inputs!$B$14), 0)</f>
        <v>0</v>
      </c>
      <c r="C26">
        <f>IF(A26&lt;=Inputs!$B$16, 1/POWER(1+Inputs!$B$4, A26), 0)</f>
        <v>0</v>
      </c>
      <c r="D26">
        <f t="shared" si="0"/>
        <v>0</v>
      </c>
      <c r="E26">
        <f t="shared" si="1"/>
        <v>0</v>
      </c>
      <c r="F26">
        <f>IF(A26&lt;=Inputs!$B$16, 1/POWER(1+Inputs!$B$4+Inputs!$B$6, A26), 0)</f>
        <v>0</v>
      </c>
      <c r="G26">
        <f t="shared" si="2"/>
        <v>0</v>
      </c>
      <c r="H26">
        <f>IF(A26&lt;=Inputs!$B$16, 1/POWER(1+Inputs!$B$4-Inputs!$B$6, A26), 0)</f>
        <v>0</v>
      </c>
      <c r="I26">
        <f t="shared" si="3"/>
        <v>0</v>
      </c>
    </row>
    <row r="27" spans="1:9" x14ac:dyDescent="0.35">
      <c r="A27">
        <v>25</v>
      </c>
      <c r="B27">
        <f>IF(A27&lt;=Inputs!$B$16, IF(A27&lt;Inputs!$B$16, Inputs!$B$14*Inputs!$B$15, Inputs!$B$14*Inputs!$B$15 + Inputs!$B$14), 0)</f>
        <v>0</v>
      </c>
      <c r="C27">
        <f>IF(A27&lt;=Inputs!$B$16, 1/POWER(1+Inputs!$B$4, A27), 0)</f>
        <v>0</v>
      </c>
      <c r="D27">
        <f t="shared" si="0"/>
        <v>0</v>
      </c>
      <c r="E27">
        <f t="shared" si="1"/>
        <v>0</v>
      </c>
      <c r="F27">
        <f>IF(A27&lt;=Inputs!$B$16, 1/POWER(1+Inputs!$B$4+Inputs!$B$6, A27), 0)</f>
        <v>0</v>
      </c>
      <c r="G27">
        <f t="shared" si="2"/>
        <v>0</v>
      </c>
      <c r="H27">
        <f>IF(A27&lt;=Inputs!$B$16, 1/POWER(1+Inputs!$B$4-Inputs!$B$6, A27), 0)</f>
        <v>0</v>
      </c>
      <c r="I27">
        <f t="shared" si="3"/>
        <v>0</v>
      </c>
    </row>
    <row r="28" spans="1:9" x14ac:dyDescent="0.35">
      <c r="A28">
        <v>26</v>
      </c>
      <c r="B28">
        <f>IF(A28&lt;=Inputs!$B$16, IF(A28&lt;Inputs!$B$16, Inputs!$B$14*Inputs!$B$15, Inputs!$B$14*Inputs!$B$15 + Inputs!$B$14), 0)</f>
        <v>0</v>
      </c>
      <c r="C28">
        <f>IF(A28&lt;=Inputs!$B$16, 1/POWER(1+Inputs!$B$4, A28), 0)</f>
        <v>0</v>
      </c>
      <c r="D28">
        <f t="shared" si="0"/>
        <v>0</v>
      </c>
      <c r="E28">
        <f t="shared" si="1"/>
        <v>0</v>
      </c>
      <c r="F28">
        <f>IF(A28&lt;=Inputs!$B$16, 1/POWER(1+Inputs!$B$4+Inputs!$B$6, A28), 0)</f>
        <v>0</v>
      </c>
      <c r="G28">
        <f t="shared" si="2"/>
        <v>0</v>
      </c>
      <c r="H28">
        <f>IF(A28&lt;=Inputs!$B$16, 1/POWER(1+Inputs!$B$4-Inputs!$B$6, A28), 0)</f>
        <v>0</v>
      </c>
      <c r="I28">
        <f t="shared" si="3"/>
        <v>0</v>
      </c>
    </row>
    <row r="29" spans="1:9" x14ac:dyDescent="0.35">
      <c r="A29">
        <v>27</v>
      </c>
      <c r="B29">
        <f>IF(A29&lt;=Inputs!$B$16, IF(A29&lt;Inputs!$B$16, Inputs!$B$14*Inputs!$B$15, Inputs!$B$14*Inputs!$B$15 + Inputs!$B$14), 0)</f>
        <v>0</v>
      </c>
      <c r="C29">
        <f>IF(A29&lt;=Inputs!$B$16, 1/POWER(1+Inputs!$B$4, A29), 0)</f>
        <v>0</v>
      </c>
      <c r="D29">
        <f t="shared" si="0"/>
        <v>0</v>
      </c>
      <c r="E29">
        <f t="shared" si="1"/>
        <v>0</v>
      </c>
      <c r="F29">
        <f>IF(A29&lt;=Inputs!$B$16, 1/POWER(1+Inputs!$B$4+Inputs!$B$6, A29), 0)</f>
        <v>0</v>
      </c>
      <c r="G29">
        <f t="shared" si="2"/>
        <v>0</v>
      </c>
      <c r="H29">
        <f>IF(A29&lt;=Inputs!$B$16, 1/POWER(1+Inputs!$B$4-Inputs!$B$6, A29), 0)</f>
        <v>0</v>
      </c>
      <c r="I29">
        <f t="shared" si="3"/>
        <v>0</v>
      </c>
    </row>
    <row r="30" spans="1:9" x14ac:dyDescent="0.35">
      <c r="A30">
        <v>28</v>
      </c>
      <c r="B30">
        <f>IF(A30&lt;=Inputs!$B$16, IF(A30&lt;Inputs!$B$16, Inputs!$B$14*Inputs!$B$15, Inputs!$B$14*Inputs!$B$15 + Inputs!$B$14), 0)</f>
        <v>0</v>
      </c>
      <c r="C30">
        <f>IF(A30&lt;=Inputs!$B$16, 1/POWER(1+Inputs!$B$4, A30), 0)</f>
        <v>0</v>
      </c>
      <c r="D30">
        <f t="shared" si="0"/>
        <v>0</v>
      </c>
      <c r="E30">
        <f t="shared" si="1"/>
        <v>0</v>
      </c>
      <c r="F30">
        <f>IF(A30&lt;=Inputs!$B$16, 1/POWER(1+Inputs!$B$4+Inputs!$B$6, A30), 0)</f>
        <v>0</v>
      </c>
      <c r="G30">
        <f t="shared" si="2"/>
        <v>0</v>
      </c>
      <c r="H30">
        <f>IF(A30&lt;=Inputs!$B$16, 1/POWER(1+Inputs!$B$4-Inputs!$B$6, A30), 0)</f>
        <v>0</v>
      </c>
      <c r="I30">
        <f t="shared" si="3"/>
        <v>0</v>
      </c>
    </row>
    <row r="31" spans="1:9" x14ac:dyDescent="0.35">
      <c r="A31">
        <v>29</v>
      </c>
      <c r="B31">
        <f>IF(A31&lt;=Inputs!$B$16, IF(A31&lt;Inputs!$B$16, Inputs!$B$14*Inputs!$B$15, Inputs!$B$14*Inputs!$B$15 + Inputs!$B$14), 0)</f>
        <v>0</v>
      </c>
      <c r="C31">
        <f>IF(A31&lt;=Inputs!$B$16, 1/POWER(1+Inputs!$B$4, A31), 0)</f>
        <v>0</v>
      </c>
      <c r="D31">
        <f t="shared" si="0"/>
        <v>0</v>
      </c>
      <c r="E31">
        <f t="shared" si="1"/>
        <v>0</v>
      </c>
      <c r="F31">
        <f>IF(A31&lt;=Inputs!$B$16, 1/POWER(1+Inputs!$B$4+Inputs!$B$6, A31), 0)</f>
        <v>0</v>
      </c>
      <c r="G31">
        <f t="shared" si="2"/>
        <v>0</v>
      </c>
      <c r="H31">
        <f>IF(A31&lt;=Inputs!$B$16, 1/POWER(1+Inputs!$B$4-Inputs!$B$6, A31), 0)</f>
        <v>0</v>
      </c>
      <c r="I31">
        <f t="shared" si="3"/>
        <v>0</v>
      </c>
    </row>
    <row r="32" spans="1:9" x14ac:dyDescent="0.35">
      <c r="A32">
        <v>30</v>
      </c>
      <c r="B32">
        <f>IF(A32&lt;=Inputs!$B$16, IF(A32&lt;Inputs!$B$16, Inputs!$B$14*Inputs!$B$15, Inputs!$B$14*Inputs!$B$15 + Inputs!$B$14), 0)</f>
        <v>0</v>
      </c>
      <c r="C32">
        <f>IF(A32&lt;=Inputs!$B$16, 1/POWER(1+Inputs!$B$4, A32), 0)</f>
        <v>0</v>
      </c>
      <c r="D32">
        <f t="shared" si="0"/>
        <v>0</v>
      </c>
      <c r="E32">
        <f t="shared" si="1"/>
        <v>0</v>
      </c>
      <c r="F32">
        <f>IF(A32&lt;=Inputs!$B$16, 1/POWER(1+Inputs!$B$4+Inputs!$B$6, A32), 0)</f>
        <v>0</v>
      </c>
      <c r="G32">
        <f t="shared" si="2"/>
        <v>0</v>
      </c>
      <c r="H32">
        <f>IF(A32&lt;=Inputs!$B$16, 1/POWER(1+Inputs!$B$4-Inputs!$B$6, A32), 0)</f>
        <v>0</v>
      </c>
      <c r="I32">
        <f t="shared" si="3"/>
        <v>0</v>
      </c>
    </row>
    <row r="33" spans="1:9" x14ac:dyDescent="0.35">
      <c r="A33">
        <v>31</v>
      </c>
      <c r="B33">
        <f>IF(A33&lt;=Inputs!$B$16, IF(A33&lt;Inputs!$B$16, Inputs!$B$14*Inputs!$B$15, Inputs!$B$14*Inputs!$B$15 + Inputs!$B$14), 0)</f>
        <v>0</v>
      </c>
      <c r="C33">
        <f>IF(A33&lt;=Inputs!$B$16, 1/POWER(1+Inputs!$B$4, A33), 0)</f>
        <v>0</v>
      </c>
      <c r="D33">
        <f t="shared" si="0"/>
        <v>0</v>
      </c>
      <c r="E33">
        <f t="shared" si="1"/>
        <v>0</v>
      </c>
      <c r="F33">
        <f>IF(A33&lt;=Inputs!$B$16, 1/POWER(1+Inputs!$B$4+Inputs!$B$6, A33), 0)</f>
        <v>0</v>
      </c>
      <c r="G33">
        <f t="shared" si="2"/>
        <v>0</v>
      </c>
      <c r="H33">
        <f>IF(A33&lt;=Inputs!$B$16, 1/POWER(1+Inputs!$B$4-Inputs!$B$6, A33), 0)</f>
        <v>0</v>
      </c>
      <c r="I33">
        <f t="shared" si="3"/>
        <v>0</v>
      </c>
    </row>
    <row r="34" spans="1:9" x14ac:dyDescent="0.35">
      <c r="A34">
        <v>32</v>
      </c>
      <c r="B34">
        <f>IF(A34&lt;=Inputs!$B$16, IF(A34&lt;Inputs!$B$16, Inputs!$B$14*Inputs!$B$15, Inputs!$B$14*Inputs!$B$15 + Inputs!$B$14), 0)</f>
        <v>0</v>
      </c>
      <c r="C34">
        <f>IF(A34&lt;=Inputs!$B$16, 1/POWER(1+Inputs!$B$4, A34), 0)</f>
        <v>0</v>
      </c>
      <c r="D34">
        <f t="shared" si="0"/>
        <v>0</v>
      </c>
      <c r="E34">
        <f t="shared" si="1"/>
        <v>0</v>
      </c>
      <c r="F34">
        <f>IF(A34&lt;=Inputs!$B$16, 1/POWER(1+Inputs!$B$4+Inputs!$B$6, A34), 0)</f>
        <v>0</v>
      </c>
      <c r="G34">
        <f t="shared" si="2"/>
        <v>0</v>
      </c>
      <c r="H34">
        <f>IF(A34&lt;=Inputs!$B$16, 1/POWER(1+Inputs!$B$4-Inputs!$B$6, A34), 0)</f>
        <v>0</v>
      </c>
      <c r="I34">
        <f t="shared" si="3"/>
        <v>0</v>
      </c>
    </row>
    <row r="35" spans="1:9" x14ac:dyDescent="0.35">
      <c r="A35">
        <v>33</v>
      </c>
      <c r="B35">
        <f>IF(A35&lt;=Inputs!$B$16, IF(A35&lt;Inputs!$B$16, Inputs!$B$14*Inputs!$B$15, Inputs!$B$14*Inputs!$B$15 + Inputs!$B$14), 0)</f>
        <v>0</v>
      </c>
      <c r="C35">
        <f>IF(A35&lt;=Inputs!$B$16, 1/POWER(1+Inputs!$B$4, A35), 0)</f>
        <v>0</v>
      </c>
      <c r="D35">
        <f t="shared" si="0"/>
        <v>0</v>
      </c>
      <c r="E35">
        <f t="shared" si="1"/>
        <v>0</v>
      </c>
      <c r="F35">
        <f>IF(A35&lt;=Inputs!$B$16, 1/POWER(1+Inputs!$B$4+Inputs!$B$6, A35), 0)</f>
        <v>0</v>
      </c>
      <c r="G35">
        <f t="shared" si="2"/>
        <v>0</v>
      </c>
      <c r="H35">
        <f>IF(A35&lt;=Inputs!$B$16, 1/POWER(1+Inputs!$B$4-Inputs!$B$6, A35), 0)</f>
        <v>0</v>
      </c>
      <c r="I35">
        <f t="shared" si="3"/>
        <v>0</v>
      </c>
    </row>
    <row r="36" spans="1:9" x14ac:dyDescent="0.35">
      <c r="A36">
        <v>34</v>
      </c>
      <c r="B36">
        <f>IF(A36&lt;=Inputs!$B$16, IF(A36&lt;Inputs!$B$16, Inputs!$B$14*Inputs!$B$15, Inputs!$B$14*Inputs!$B$15 + Inputs!$B$14), 0)</f>
        <v>0</v>
      </c>
      <c r="C36">
        <f>IF(A36&lt;=Inputs!$B$16, 1/POWER(1+Inputs!$B$4, A36), 0)</f>
        <v>0</v>
      </c>
      <c r="D36">
        <f t="shared" si="0"/>
        <v>0</v>
      </c>
      <c r="E36">
        <f t="shared" si="1"/>
        <v>0</v>
      </c>
      <c r="F36">
        <f>IF(A36&lt;=Inputs!$B$16, 1/POWER(1+Inputs!$B$4+Inputs!$B$6, A36), 0)</f>
        <v>0</v>
      </c>
      <c r="G36">
        <f t="shared" si="2"/>
        <v>0</v>
      </c>
      <c r="H36">
        <f>IF(A36&lt;=Inputs!$B$16, 1/POWER(1+Inputs!$B$4-Inputs!$B$6, A36), 0)</f>
        <v>0</v>
      </c>
      <c r="I36">
        <f t="shared" si="3"/>
        <v>0</v>
      </c>
    </row>
    <row r="37" spans="1:9" x14ac:dyDescent="0.35">
      <c r="A37">
        <v>35</v>
      </c>
      <c r="B37">
        <f>IF(A37&lt;=Inputs!$B$16, IF(A37&lt;Inputs!$B$16, Inputs!$B$14*Inputs!$B$15, Inputs!$B$14*Inputs!$B$15 + Inputs!$B$14), 0)</f>
        <v>0</v>
      </c>
      <c r="C37">
        <f>IF(A37&lt;=Inputs!$B$16, 1/POWER(1+Inputs!$B$4, A37), 0)</f>
        <v>0</v>
      </c>
      <c r="D37">
        <f t="shared" si="0"/>
        <v>0</v>
      </c>
      <c r="E37">
        <f t="shared" si="1"/>
        <v>0</v>
      </c>
      <c r="F37">
        <f>IF(A37&lt;=Inputs!$B$16, 1/POWER(1+Inputs!$B$4+Inputs!$B$6, A37), 0)</f>
        <v>0</v>
      </c>
      <c r="G37">
        <f t="shared" si="2"/>
        <v>0</v>
      </c>
      <c r="H37">
        <f>IF(A37&lt;=Inputs!$B$16, 1/POWER(1+Inputs!$B$4-Inputs!$B$6, A37), 0)</f>
        <v>0</v>
      </c>
      <c r="I37">
        <f t="shared" si="3"/>
        <v>0</v>
      </c>
    </row>
    <row r="38" spans="1:9" x14ac:dyDescent="0.35">
      <c r="A38">
        <v>36</v>
      </c>
      <c r="B38">
        <f>IF(A38&lt;=Inputs!$B$16, IF(A38&lt;Inputs!$B$16, Inputs!$B$14*Inputs!$B$15, Inputs!$B$14*Inputs!$B$15 + Inputs!$B$14), 0)</f>
        <v>0</v>
      </c>
      <c r="C38">
        <f>IF(A38&lt;=Inputs!$B$16, 1/POWER(1+Inputs!$B$4, A38), 0)</f>
        <v>0</v>
      </c>
      <c r="D38">
        <f t="shared" si="0"/>
        <v>0</v>
      </c>
      <c r="E38">
        <f t="shared" si="1"/>
        <v>0</v>
      </c>
      <c r="F38">
        <f>IF(A38&lt;=Inputs!$B$16, 1/POWER(1+Inputs!$B$4+Inputs!$B$6, A38), 0)</f>
        <v>0</v>
      </c>
      <c r="G38">
        <f t="shared" si="2"/>
        <v>0</v>
      </c>
      <c r="H38">
        <f>IF(A38&lt;=Inputs!$B$16, 1/POWER(1+Inputs!$B$4-Inputs!$B$6, A38), 0)</f>
        <v>0</v>
      </c>
      <c r="I38">
        <f t="shared" si="3"/>
        <v>0</v>
      </c>
    </row>
    <row r="39" spans="1:9" x14ac:dyDescent="0.35">
      <c r="A39">
        <v>37</v>
      </c>
      <c r="B39">
        <f>IF(A39&lt;=Inputs!$B$16, IF(A39&lt;Inputs!$B$16, Inputs!$B$14*Inputs!$B$15, Inputs!$B$14*Inputs!$B$15 + Inputs!$B$14), 0)</f>
        <v>0</v>
      </c>
      <c r="C39">
        <f>IF(A39&lt;=Inputs!$B$16, 1/POWER(1+Inputs!$B$4, A39), 0)</f>
        <v>0</v>
      </c>
      <c r="D39">
        <f t="shared" si="0"/>
        <v>0</v>
      </c>
      <c r="E39">
        <f t="shared" si="1"/>
        <v>0</v>
      </c>
      <c r="F39">
        <f>IF(A39&lt;=Inputs!$B$16, 1/POWER(1+Inputs!$B$4+Inputs!$B$6, A39), 0)</f>
        <v>0</v>
      </c>
      <c r="G39">
        <f t="shared" si="2"/>
        <v>0</v>
      </c>
      <c r="H39">
        <f>IF(A39&lt;=Inputs!$B$16, 1/POWER(1+Inputs!$B$4-Inputs!$B$6, A39), 0)</f>
        <v>0</v>
      </c>
      <c r="I39">
        <f t="shared" si="3"/>
        <v>0</v>
      </c>
    </row>
    <row r="40" spans="1:9" x14ac:dyDescent="0.35">
      <c r="A40">
        <v>38</v>
      </c>
      <c r="B40">
        <f>IF(A40&lt;=Inputs!$B$16, IF(A40&lt;Inputs!$B$16, Inputs!$B$14*Inputs!$B$15, Inputs!$B$14*Inputs!$B$15 + Inputs!$B$14), 0)</f>
        <v>0</v>
      </c>
      <c r="C40">
        <f>IF(A40&lt;=Inputs!$B$16, 1/POWER(1+Inputs!$B$4, A40), 0)</f>
        <v>0</v>
      </c>
      <c r="D40">
        <f t="shared" si="0"/>
        <v>0</v>
      </c>
      <c r="E40">
        <f t="shared" si="1"/>
        <v>0</v>
      </c>
      <c r="F40">
        <f>IF(A40&lt;=Inputs!$B$16, 1/POWER(1+Inputs!$B$4+Inputs!$B$6, A40), 0)</f>
        <v>0</v>
      </c>
      <c r="G40">
        <f t="shared" si="2"/>
        <v>0</v>
      </c>
      <c r="H40">
        <f>IF(A40&lt;=Inputs!$B$16, 1/POWER(1+Inputs!$B$4-Inputs!$B$6, A40), 0)</f>
        <v>0</v>
      </c>
      <c r="I40">
        <f t="shared" si="3"/>
        <v>0</v>
      </c>
    </row>
    <row r="41" spans="1:9" x14ac:dyDescent="0.35">
      <c r="A41">
        <v>39</v>
      </c>
      <c r="B41">
        <f>IF(A41&lt;=Inputs!$B$16, IF(A41&lt;Inputs!$B$16, Inputs!$B$14*Inputs!$B$15, Inputs!$B$14*Inputs!$B$15 + Inputs!$B$14), 0)</f>
        <v>0</v>
      </c>
      <c r="C41">
        <f>IF(A41&lt;=Inputs!$B$16, 1/POWER(1+Inputs!$B$4, A41), 0)</f>
        <v>0</v>
      </c>
      <c r="D41">
        <f t="shared" si="0"/>
        <v>0</v>
      </c>
      <c r="E41">
        <f t="shared" si="1"/>
        <v>0</v>
      </c>
      <c r="F41">
        <f>IF(A41&lt;=Inputs!$B$16, 1/POWER(1+Inputs!$B$4+Inputs!$B$6, A41), 0)</f>
        <v>0</v>
      </c>
      <c r="G41">
        <f t="shared" si="2"/>
        <v>0</v>
      </c>
      <c r="H41">
        <f>IF(A41&lt;=Inputs!$B$16, 1/POWER(1+Inputs!$B$4-Inputs!$B$6, A41), 0)</f>
        <v>0</v>
      </c>
      <c r="I41">
        <f t="shared" si="3"/>
        <v>0</v>
      </c>
    </row>
    <row r="42" spans="1:9" x14ac:dyDescent="0.35">
      <c r="A42">
        <v>40</v>
      </c>
      <c r="B42">
        <f>IF(A42&lt;=Inputs!$B$16, IF(A42&lt;Inputs!$B$16, Inputs!$B$14*Inputs!$B$15, Inputs!$B$14*Inputs!$B$15 + Inputs!$B$14), 0)</f>
        <v>0</v>
      </c>
      <c r="C42">
        <f>IF(A42&lt;=Inputs!$B$16, 1/POWER(1+Inputs!$B$4, A42), 0)</f>
        <v>0</v>
      </c>
      <c r="D42">
        <f t="shared" si="0"/>
        <v>0</v>
      </c>
      <c r="E42">
        <f t="shared" si="1"/>
        <v>0</v>
      </c>
      <c r="F42">
        <f>IF(A42&lt;=Inputs!$B$16, 1/POWER(1+Inputs!$B$4+Inputs!$B$6, A42), 0)</f>
        <v>0</v>
      </c>
      <c r="G42">
        <f t="shared" si="2"/>
        <v>0</v>
      </c>
      <c r="H42">
        <f>IF(A42&lt;=Inputs!$B$16, 1/POWER(1+Inputs!$B$4-Inputs!$B$6, A42), 0)</f>
        <v>0</v>
      </c>
      <c r="I42">
        <f t="shared" si="3"/>
        <v>0</v>
      </c>
    </row>
    <row r="45" spans="1:9" x14ac:dyDescent="0.35">
      <c r="A45" t="s">
        <v>20</v>
      </c>
      <c r="B45">
        <f>SUM(D3:D42)</f>
        <v>112.00410933989681</v>
      </c>
    </row>
    <row r="46" spans="1:9" x14ac:dyDescent="0.35">
      <c r="A46" t="s">
        <v>21</v>
      </c>
      <c r="B46">
        <f>IF(B45&gt;0, SUM(E3:E42)/B45, "")</f>
        <v>5.9850419582100667</v>
      </c>
    </row>
    <row r="47" spans="1:9" x14ac:dyDescent="0.35">
      <c r="A47" t="s">
        <v>22</v>
      </c>
      <c r="B47">
        <f>IF(B45&gt;0, B46/(1+Inputs!$B$4), "")</f>
        <v>5.7548480367404489</v>
      </c>
    </row>
    <row r="48" spans="1:9" x14ac:dyDescent="0.35">
      <c r="A48" t="s">
        <v>56</v>
      </c>
      <c r="B48">
        <f>SUM(G3:G42)</f>
        <v>105.78637339739755</v>
      </c>
    </row>
    <row r="49" spans="1:2" x14ac:dyDescent="0.35">
      <c r="A49" t="s">
        <v>64</v>
      </c>
      <c r="B49">
        <f>SUM(I3:I42)</f>
        <v>118.69084886566463</v>
      </c>
    </row>
  </sheetData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2"/>
  <sheetViews>
    <sheetView workbookViewId="0">
      <selection activeCell="E10" sqref="E10"/>
    </sheetView>
  </sheetViews>
  <sheetFormatPr defaultRowHeight="14.5" x14ac:dyDescent="0.35"/>
  <cols>
    <col min="1" max="1" width="34" customWidth="1"/>
    <col min="2" max="2" width="24" customWidth="1"/>
  </cols>
  <sheetData>
    <row r="1" spans="1:2" x14ac:dyDescent="0.35">
      <c r="A1" s="1" t="s">
        <v>23</v>
      </c>
    </row>
    <row r="3" spans="1:2" x14ac:dyDescent="0.35">
      <c r="A3" t="s">
        <v>24</v>
      </c>
      <c r="B3">
        <f>Inputs!$B$2</f>
        <v>10000</v>
      </c>
    </row>
    <row r="4" spans="1:2" x14ac:dyDescent="0.35">
      <c r="A4" t="s">
        <v>71</v>
      </c>
      <c r="B4">
        <f>Inputs!$B$3</f>
        <v>5</v>
      </c>
    </row>
    <row r="5" spans="1:2" x14ac:dyDescent="0.35">
      <c r="A5" t="s">
        <v>50</v>
      </c>
      <c r="B5">
        <f>Inputs!$B$4</f>
        <v>0.04</v>
      </c>
    </row>
    <row r="6" spans="1:2" x14ac:dyDescent="0.35">
      <c r="A6" t="s">
        <v>4</v>
      </c>
      <c r="B6">
        <f>Inputs!$B$6</f>
        <v>0.01</v>
      </c>
    </row>
    <row r="8" spans="1:2" x14ac:dyDescent="0.35">
      <c r="A8" t="s">
        <v>51</v>
      </c>
      <c r="B8">
        <f>Inputs!$B$2/(1+Inputs!$B$4)^Inputs!$B$3</f>
        <v>8219.2710675935159</v>
      </c>
    </row>
    <row r="9" spans="1:2" x14ac:dyDescent="0.35">
      <c r="A9" t="s">
        <v>57</v>
      </c>
      <c r="B9">
        <f>(Inputs!$B$2)/(1+(Inputs!$B$4+Inputs!$B$6))^Inputs!$B$3</f>
        <v>7835.2616646845891</v>
      </c>
    </row>
    <row r="10" spans="1:2" x14ac:dyDescent="0.35">
      <c r="A10" t="s">
        <v>65</v>
      </c>
      <c r="B10">
        <f>(Inputs!$B$2)/(1+(Inputs!$B$4-Inputs!$B$6))^Inputs!$B$3</f>
        <v>8626.0878438416403</v>
      </c>
    </row>
    <row r="12" spans="1:2" x14ac:dyDescent="0.35">
      <c r="A12" t="s">
        <v>25</v>
      </c>
      <c r="B12">
        <f>Inputs!$B$3</f>
        <v>5</v>
      </c>
    </row>
  </sheetData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6"/>
  <sheetViews>
    <sheetView topLeftCell="A7" workbookViewId="0">
      <selection activeCell="C24" sqref="C24"/>
    </sheetView>
  </sheetViews>
  <sheetFormatPr defaultRowHeight="14.5" x14ac:dyDescent="0.35"/>
  <cols>
    <col min="1" max="3" width="38" customWidth="1"/>
  </cols>
  <sheetData>
    <row r="1" spans="1:2" x14ac:dyDescent="0.35">
      <c r="A1" s="1" t="s">
        <v>26</v>
      </c>
    </row>
    <row r="3" spans="1:2" x14ac:dyDescent="0.35">
      <c r="A3" t="s">
        <v>27</v>
      </c>
      <c r="B3">
        <f>Bond1!B45</f>
        <v>97.224908966772873</v>
      </c>
    </row>
    <row r="4" spans="1:2" x14ac:dyDescent="0.35">
      <c r="A4" t="s">
        <v>28</v>
      </c>
      <c r="B4">
        <f>Bond1!B46</f>
        <v>2.9121326057378605</v>
      </c>
    </row>
    <row r="5" spans="1:2" x14ac:dyDescent="0.35">
      <c r="A5" t="s">
        <v>29</v>
      </c>
      <c r="B5">
        <f>Bond2!B45</f>
        <v>112.00410933989681</v>
      </c>
    </row>
    <row r="6" spans="1:2" x14ac:dyDescent="0.35">
      <c r="A6" t="s">
        <v>30</v>
      </c>
      <c r="B6">
        <f>Bond2!B46</f>
        <v>5.9850419582100667</v>
      </c>
    </row>
    <row r="7" spans="1:2" x14ac:dyDescent="0.35">
      <c r="A7" t="s">
        <v>31</v>
      </c>
      <c r="B7">
        <f>Liability!B8</f>
        <v>8219.2710675935159</v>
      </c>
    </row>
    <row r="8" spans="1:2" x14ac:dyDescent="0.35">
      <c r="A8" t="s">
        <v>32</v>
      </c>
      <c r="B8">
        <f>Liability!B12</f>
        <v>5</v>
      </c>
    </row>
    <row r="10" spans="1:2" x14ac:dyDescent="0.35">
      <c r="A10" t="s">
        <v>33</v>
      </c>
      <c r="B10">
        <f>B7*(B8 - B6)/(B4 - B6)</f>
        <v>2634.7431501576948</v>
      </c>
    </row>
    <row r="11" spans="1:2" x14ac:dyDescent="0.35">
      <c r="A11" t="s">
        <v>34</v>
      </c>
      <c r="B11">
        <f>B7 - B10</f>
        <v>5584.5279174358211</v>
      </c>
    </row>
    <row r="13" spans="1:2" x14ac:dyDescent="0.35">
      <c r="A13" t="s">
        <v>35</v>
      </c>
      <c r="B13">
        <f>B10/B3</f>
        <v>27.099466362659513</v>
      </c>
    </row>
    <row r="14" spans="1:2" x14ac:dyDescent="0.35">
      <c r="A14" t="s">
        <v>36</v>
      </c>
      <c r="B14">
        <f>B11/B5</f>
        <v>49.860027014621018</v>
      </c>
    </row>
    <row r="16" spans="1:2" x14ac:dyDescent="0.35">
      <c r="A16" t="s">
        <v>37</v>
      </c>
      <c r="B16">
        <f>B10 + B11</f>
        <v>8219.2710675935159</v>
      </c>
    </row>
    <row r="17" spans="1:2" x14ac:dyDescent="0.35">
      <c r="A17" t="s">
        <v>38</v>
      </c>
      <c r="B17">
        <f>(B10*B4 + B11*B6)/B16</f>
        <v>5</v>
      </c>
    </row>
    <row r="19" spans="1:2" x14ac:dyDescent="0.35">
      <c r="A19" s="1" t="s">
        <v>39</v>
      </c>
    </row>
    <row r="20" spans="1:2" x14ac:dyDescent="0.35">
      <c r="A20" t="s">
        <v>58</v>
      </c>
      <c r="B20">
        <f>B13*Bond1!B48 + B14*Bond2!B48</f>
        <v>7836.8609349007711</v>
      </c>
    </row>
    <row r="21" spans="1:2" x14ac:dyDescent="0.35">
      <c r="A21" t="s">
        <v>59</v>
      </c>
      <c r="B21">
        <f>Liability!B9</f>
        <v>7835.2616646845891</v>
      </c>
    </row>
    <row r="22" spans="1:2" x14ac:dyDescent="0.35">
      <c r="A22" t="s">
        <v>60</v>
      </c>
      <c r="B22">
        <f>B20 - B21</f>
        <v>1.5992702161820489</v>
      </c>
    </row>
    <row r="24" spans="1:2" x14ac:dyDescent="0.35">
      <c r="A24" t="s">
        <v>66</v>
      </c>
      <c r="B24">
        <f>B13*Bond1!B49 + B14*Bond2!B49</f>
        <v>8627.8755670962892</v>
      </c>
    </row>
    <row r="25" spans="1:2" x14ac:dyDescent="0.35">
      <c r="A25" t="s">
        <v>67</v>
      </c>
      <c r="B25">
        <f>Liability!B10</f>
        <v>8626.0878438416403</v>
      </c>
    </row>
    <row r="26" spans="1:2" x14ac:dyDescent="0.35">
      <c r="A26" t="s">
        <v>68</v>
      </c>
      <c r="B26">
        <f>B24 - B25</f>
        <v>1.7877232546488813</v>
      </c>
    </row>
  </sheetData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1"/>
  <sheetViews>
    <sheetView workbookViewId="0">
      <selection activeCell="A3" sqref="A3"/>
    </sheetView>
  </sheetViews>
  <sheetFormatPr defaultRowHeight="14.5" x14ac:dyDescent="0.35"/>
  <cols>
    <col min="1" max="2" width="46" customWidth="1"/>
  </cols>
  <sheetData>
    <row r="1" spans="1:2" x14ac:dyDescent="0.35">
      <c r="A1" s="1" t="s">
        <v>40</v>
      </c>
    </row>
    <row r="3" spans="1:2" x14ac:dyDescent="0.35">
      <c r="A3" t="s">
        <v>52</v>
      </c>
      <c r="B3" t="str">
        <f>Inputs!B2 &amp; ", T=" &amp; Inputs!B3 &amp; " yrs, i=" &amp; TEXT(Inputs!B4, "0.00%") &amp; ", ±" &amp; Inputs!B5 &amp; " bps"</f>
        <v>10000, T=5 yrs, i=4.00%, ±100 bps</v>
      </c>
    </row>
    <row r="4" spans="1:2" x14ac:dyDescent="0.35">
      <c r="A4" t="s">
        <v>41</v>
      </c>
      <c r="B4" t="str">
        <f>TEXT(Bond1!B45, "0.00") &amp; ", D=" &amp; TEXT(Bond1!B46, "0.00")</f>
        <v>97.22, D=2.91</v>
      </c>
    </row>
    <row r="5" spans="1:2" x14ac:dyDescent="0.35">
      <c r="A5" t="s">
        <v>42</v>
      </c>
      <c r="B5" t="str">
        <f>TEXT(Bond2!B45, "0.00") &amp; ", D=" &amp; TEXT(Bond2!B46, "0.00")</f>
        <v>112.00, D=5.99</v>
      </c>
    </row>
    <row r="6" spans="1:2" x14ac:dyDescent="0.35">
      <c r="A6" t="s">
        <v>31</v>
      </c>
      <c r="B6">
        <f>Liability!B8</f>
        <v>8219.2710675935159</v>
      </c>
    </row>
    <row r="7" spans="1:2" x14ac:dyDescent="0.35">
      <c r="A7" t="s">
        <v>43</v>
      </c>
      <c r="B7" t="str">
        <f>TEXT(Immunization!B10, "$0,0") &amp; ", " &amp; TEXT(Immunization!B11, "$0,0")</f>
        <v>$2,635, $5,585</v>
      </c>
    </row>
    <row r="8" spans="1:2" x14ac:dyDescent="0.35">
      <c r="A8" t="s">
        <v>44</v>
      </c>
      <c r="B8" t="str">
        <f>TEXT(Immunization!B13, "0.000") &amp; ", " &amp; TEXT(Immunization!B14, "0.000")</f>
        <v>27.099, 49.860</v>
      </c>
    </row>
    <row r="9" spans="1:2" x14ac:dyDescent="0.35">
      <c r="A9" t="s">
        <v>45</v>
      </c>
      <c r="B9" t="str">
        <f>TEXT(Immunization!B16, "$0,0") &amp; ", D=" &amp; TEXT(Immunization!B17, "0.00")</f>
        <v>$8,219, D=5.00</v>
      </c>
    </row>
    <row r="10" spans="1:2" x14ac:dyDescent="0.35">
      <c r="A10" t="s">
        <v>46</v>
      </c>
      <c r="B10">
        <f>Immunization!B22</f>
        <v>1.5992702161820489</v>
      </c>
    </row>
    <row r="11" spans="1:2" x14ac:dyDescent="0.35">
      <c r="A11" t="s">
        <v>47</v>
      </c>
      <c r="B11">
        <f>Immunization!B26</f>
        <v>1.7877232546488813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Inputs</vt:lpstr>
      <vt:lpstr>Bond1</vt:lpstr>
      <vt:lpstr>Bond2</vt:lpstr>
      <vt:lpstr>Liability</vt:lpstr>
      <vt:lpstr>Immunization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2025-09-08T02:14:35Z</dcterms:created>
  <dcterms:modified xsi:type="dcterms:W3CDTF">2025-09-09T06:35:57Z</dcterms:modified>
</cp:coreProperties>
</file>