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5" yWindow="-15" windowWidth="12450" windowHeight="12945"/>
  </bookViews>
  <sheets>
    <sheet name="INPUT" sheetId="1" r:id="rId1"/>
    <sheet name="Sheet2" sheetId="2" state="hidden" r:id="rId2"/>
    <sheet name="Charts" sheetId="9" r:id="rId3"/>
    <sheet name="Chart_all" sheetId="5" r:id="rId4"/>
    <sheet name="Chart_since_last_fill" sheetId="8" r:id="rId5"/>
    <sheet name="Pivot_all" sheetId="3" r:id="rId6"/>
    <sheet name="Pivot_since_last_fill" sheetId="7" r:id="rId7"/>
    <sheet name="Sounding table" sheetId="10" r:id="rId8"/>
    <sheet name="Volumes" sheetId="11" r:id="rId9"/>
  </sheets>
  <calcPr calcId="162913"/>
  <customWorkbookViews>
    <customWorkbookView name="11" guid="{FE1B8CDA-B561-49AE-A310-09A46269910F}" maximized="1" xWindow="1" yWindow="1" windowWidth="1920" windowHeight="860" activeSheetId="1"/>
  </customWorkbookViews>
  <pivotCaches>
    <pivotCache cacheId="6" r:id="rId10"/>
    <pivotCache cacheId="10" r:id="rId11"/>
  </pivotCaches>
</workbook>
</file>

<file path=xl/calcChain.xml><?xml version="1.0" encoding="utf-8"?>
<calcChain xmlns="http://schemas.openxmlformats.org/spreadsheetml/2006/main">
  <c r="D78" i="1" l="1"/>
  <c r="D79" i="1"/>
  <c r="D80" i="1"/>
  <c r="D81" i="1"/>
  <c r="D82" i="1"/>
  <c r="D83" i="1"/>
  <c r="D84" i="1"/>
  <c r="D85" i="1"/>
  <c r="D86" i="1"/>
  <c r="D87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64" i="1"/>
  <c r="D50" i="1" l="1"/>
  <c r="D18" i="1" l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Q48" i="3" l="1"/>
  <c r="P48" i="3"/>
  <c r="D8" i="11"/>
  <c r="F8" i="11"/>
  <c r="C21" i="11"/>
  <c r="D4" i="11"/>
  <c r="C4" i="11" s="1"/>
  <c r="C8" i="11" l="1"/>
  <c r="C18" i="11" s="1"/>
  <c r="C19" i="11" s="1"/>
  <c r="C6" i="11"/>
  <c r="C14" i="11"/>
  <c r="D6" i="11"/>
  <c r="D7" i="11"/>
  <c r="C7" i="11" s="1"/>
  <c r="D9" i="11"/>
  <c r="C9" i="11" s="1"/>
  <c r="D10" i="11"/>
  <c r="C10" i="11" s="1"/>
  <c r="D11" i="11"/>
  <c r="C11" i="11" s="1"/>
  <c r="D12" i="11"/>
  <c r="C12" i="11" s="1"/>
  <c r="D13" i="11"/>
  <c r="C13" i="11" s="1"/>
  <c r="D14" i="11"/>
  <c r="D5" i="11"/>
  <c r="D3" i="11"/>
  <c r="C3" i="11" s="1"/>
  <c r="C5" i="11" l="1"/>
  <c r="M9" i="3" l="1"/>
  <c r="L9" i="3" s="1"/>
  <c r="M6" i="3"/>
  <c r="L6" i="3" s="1"/>
  <c r="M5" i="3"/>
  <c r="O48" i="3" l="1"/>
  <c r="N48" i="3"/>
  <c r="M28" i="3"/>
  <c r="L28" i="3" s="1"/>
  <c r="M29" i="3"/>
  <c r="L29" i="3" s="1"/>
  <c r="M30" i="3"/>
  <c r="L30" i="3" s="1"/>
  <c r="M31" i="3"/>
  <c r="L31" i="3" s="1"/>
  <c r="M32" i="3"/>
  <c r="L32" i="3" s="1"/>
  <c r="M33" i="3"/>
  <c r="L33" i="3" s="1"/>
  <c r="M34" i="3"/>
  <c r="L34" i="3" s="1"/>
  <c r="M35" i="3"/>
  <c r="L35" i="3" s="1"/>
  <c r="M36" i="3"/>
  <c r="L36" i="3" s="1"/>
  <c r="M37" i="3"/>
  <c r="L37" i="3" s="1"/>
  <c r="M38" i="3"/>
  <c r="L38" i="3" s="1"/>
  <c r="M39" i="3"/>
  <c r="L39" i="3" s="1"/>
  <c r="M40" i="3"/>
  <c r="L40" i="3" s="1"/>
  <c r="M41" i="3"/>
  <c r="L41" i="3" s="1"/>
  <c r="M42" i="3"/>
  <c r="L42" i="3" s="1"/>
  <c r="M43" i="3"/>
  <c r="L43" i="3" s="1"/>
  <c r="M44" i="3"/>
  <c r="L44" i="3" s="1"/>
  <c r="M45" i="3"/>
  <c r="L45" i="3" s="1"/>
  <c r="M46" i="3"/>
  <c r="L46" i="3" s="1"/>
  <c r="M47" i="3"/>
  <c r="L47" i="3" s="1"/>
  <c r="M48" i="3"/>
  <c r="L48" i="3" s="1"/>
  <c r="M23" i="3"/>
  <c r="L23" i="3" s="1"/>
  <c r="M22" i="3"/>
  <c r="L22" i="3" s="1"/>
  <c r="M24" i="3"/>
  <c r="L24" i="3" s="1"/>
  <c r="M25" i="3"/>
  <c r="L25" i="3" s="1"/>
  <c r="M26" i="3"/>
  <c r="L26" i="3" s="1"/>
  <c r="M27" i="3"/>
  <c r="L27" i="3" s="1"/>
  <c r="N29" i="3" l="1"/>
  <c r="Q30" i="3"/>
  <c r="P30" i="3"/>
  <c r="O30" i="3"/>
  <c r="N30" i="3"/>
  <c r="Q25" i="3"/>
  <c r="P25" i="3"/>
  <c r="O25" i="3"/>
  <c r="N25" i="3"/>
  <c r="O36" i="3"/>
  <c r="P36" i="3"/>
  <c r="N26" i="3"/>
  <c r="Q26" i="3"/>
  <c r="P26" i="3"/>
  <c r="O26" i="3"/>
  <c r="P35" i="3"/>
  <c r="O35" i="3"/>
  <c r="P28" i="3"/>
  <c r="O28" i="3"/>
  <c r="N28" i="3"/>
  <c r="Q28" i="3"/>
  <c r="Q24" i="3"/>
  <c r="P24" i="3"/>
  <c r="O24" i="3"/>
  <c r="N24" i="3"/>
  <c r="O33" i="3"/>
  <c r="P33" i="3"/>
  <c r="O27" i="3"/>
  <c r="Q27" i="3"/>
  <c r="N27" i="3"/>
  <c r="P27" i="3"/>
  <c r="P29" i="3"/>
  <c r="O29" i="3"/>
  <c r="Q29" i="3"/>
  <c r="P32" i="3"/>
  <c r="O32" i="3"/>
  <c r="P34" i="3"/>
  <c r="O34" i="3"/>
  <c r="Q31" i="3"/>
  <c r="P31" i="3"/>
  <c r="N31" i="3"/>
  <c r="O31" i="3"/>
  <c r="Q23" i="3"/>
  <c r="N23" i="3"/>
  <c r="O23" i="3"/>
  <c r="P23" i="3"/>
  <c r="N21" i="3"/>
  <c r="O21" i="3"/>
  <c r="Q21" i="3"/>
  <c r="P21" i="3"/>
  <c r="Q22" i="3"/>
  <c r="P22" i="3"/>
  <c r="N22" i="3"/>
  <c r="O22" i="3"/>
  <c r="K41" i="3"/>
  <c r="Q40" i="3"/>
  <c r="P40" i="3"/>
  <c r="K40" i="3"/>
  <c r="P39" i="3"/>
  <c r="Q39" i="3"/>
  <c r="K39" i="3"/>
  <c r="P38" i="3"/>
  <c r="Q38" i="3"/>
  <c r="K44" i="3"/>
  <c r="P43" i="3"/>
  <c r="Q43" i="3"/>
  <c r="K35" i="3"/>
  <c r="Q34" i="3"/>
  <c r="K34" i="3"/>
  <c r="Q33" i="3"/>
  <c r="P44" i="3"/>
  <c r="Q44" i="3"/>
  <c r="Q32" i="3"/>
  <c r="K47" i="3"/>
  <c r="Q46" i="3"/>
  <c r="P46" i="3"/>
  <c r="P45" i="3"/>
  <c r="Q45" i="3"/>
  <c r="K28" i="3"/>
  <c r="K38" i="3"/>
  <c r="P37" i="3"/>
  <c r="Q37" i="3"/>
  <c r="K43" i="3"/>
  <c r="Q42" i="3"/>
  <c r="P42" i="3"/>
  <c r="Q36" i="3"/>
  <c r="K48" i="3"/>
  <c r="Q47" i="3"/>
  <c r="P47" i="3"/>
  <c r="K42" i="3"/>
  <c r="Q41" i="3"/>
  <c r="P41" i="3"/>
  <c r="K36" i="3"/>
  <c r="Q35" i="3"/>
  <c r="K37" i="3"/>
  <c r="K46" i="3"/>
  <c r="O45" i="3"/>
  <c r="N40" i="3"/>
  <c r="N32" i="3"/>
  <c r="O41" i="3"/>
  <c r="O37" i="3"/>
  <c r="N44" i="3"/>
  <c r="N45" i="3"/>
  <c r="N41" i="3"/>
  <c r="N37" i="3"/>
  <c r="N33" i="3"/>
  <c r="O46" i="3"/>
  <c r="O42" i="3"/>
  <c r="O38" i="3"/>
  <c r="N46" i="3"/>
  <c r="N42" i="3"/>
  <c r="N38" i="3"/>
  <c r="N34" i="3"/>
  <c r="O47" i="3"/>
  <c r="O43" i="3"/>
  <c r="O39" i="3"/>
  <c r="N47" i="3"/>
  <c r="N43" i="3"/>
  <c r="N39" i="3"/>
  <c r="N35" i="3"/>
  <c r="O44" i="3"/>
  <c r="O40" i="3"/>
  <c r="N36" i="3"/>
  <c r="I38" i="3"/>
  <c r="I39" i="3" s="1"/>
  <c r="I40" i="3" s="1"/>
  <c r="I41" i="3" s="1"/>
  <c r="I42" i="3" s="1"/>
  <c r="I43" i="3" s="1"/>
  <c r="I44" i="3" s="1"/>
  <c r="J38" i="3"/>
  <c r="J39" i="3" s="1"/>
  <c r="J40" i="3" s="1"/>
  <c r="J41" i="3" s="1"/>
  <c r="J42" i="3" s="1"/>
  <c r="J43" i="3" s="1"/>
  <c r="J44" i="3" s="1"/>
  <c r="H38" i="3"/>
  <c r="H39" i="3" s="1"/>
  <c r="H40" i="3" s="1"/>
  <c r="H41" i="3" s="1"/>
  <c r="H42" i="3" s="1"/>
  <c r="H43" i="3" s="1"/>
  <c r="H44" i="3" s="1"/>
  <c r="M13" i="3"/>
  <c r="L13" i="3" s="1"/>
  <c r="M11" i="3"/>
  <c r="L11" i="3" s="1"/>
  <c r="M10" i="3"/>
  <c r="M8" i="3"/>
  <c r="L8" i="3" s="1"/>
  <c r="M7" i="3"/>
  <c r="L7" i="3" s="1"/>
  <c r="M14" i="3"/>
  <c r="L14" i="3" s="1"/>
  <c r="M15" i="3"/>
  <c r="M16" i="3"/>
  <c r="L16" i="3" s="1"/>
  <c r="M17" i="3"/>
  <c r="L17" i="3" s="1"/>
  <c r="M18" i="3"/>
  <c r="L18" i="3" s="1"/>
  <c r="M19" i="3"/>
  <c r="L19" i="3" s="1"/>
  <c r="M20" i="3"/>
  <c r="L20" i="3" s="1"/>
  <c r="M21" i="3"/>
  <c r="L21" i="3" s="1"/>
  <c r="M12" i="3"/>
  <c r="L12" i="3" s="1"/>
  <c r="I45" i="3"/>
  <c r="J45" i="3"/>
  <c r="H45" i="3"/>
  <c r="H46" i="3" l="1"/>
  <c r="H47" i="3" s="1"/>
  <c r="H48" i="3" s="1"/>
  <c r="J46" i="3"/>
  <c r="J47" i="3" s="1"/>
  <c r="J48" i="3" s="1"/>
  <c r="K45" i="3"/>
  <c r="I46" i="3"/>
  <c r="I47" i="3" s="1"/>
  <c r="I48" i="3" s="1"/>
  <c r="K26" i="3"/>
  <c r="P17" i="3"/>
  <c r="Q17" i="3"/>
  <c r="N17" i="3"/>
  <c r="O17" i="3"/>
  <c r="O20" i="3"/>
  <c r="Q20" i="3"/>
  <c r="P20" i="3"/>
  <c r="N20" i="3"/>
  <c r="O19" i="3"/>
  <c r="P19" i="3"/>
  <c r="Q19" i="3"/>
  <c r="N19" i="3"/>
  <c r="P18" i="3"/>
  <c r="N18" i="3"/>
  <c r="Q18" i="3"/>
  <c r="O18" i="3"/>
  <c r="K8" i="3"/>
  <c r="N15" i="3"/>
  <c r="Q16" i="3"/>
  <c r="P16" i="3"/>
  <c r="N16" i="3"/>
  <c r="O16" i="3"/>
  <c r="Q15" i="3"/>
  <c r="P15" i="3"/>
  <c r="K13" i="3"/>
  <c r="L10" i="3"/>
  <c r="L15" i="3"/>
  <c r="N10" i="3" s="1"/>
  <c r="O15" i="3"/>
  <c r="K27" i="3" l="1"/>
  <c r="P13" i="3"/>
  <c r="O11" i="3"/>
  <c r="O6" i="3"/>
  <c r="Q10" i="3"/>
  <c r="O10" i="3"/>
  <c r="N13" i="3"/>
  <c r="O12" i="3"/>
  <c r="Q7" i="3"/>
  <c r="N6" i="3"/>
  <c r="N5" i="3"/>
  <c r="O7" i="3"/>
  <c r="Q5" i="3"/>
  <c r="P6" i="3"/>
  <c r="Q14" i="3"/>
  <c r="O14" i="3"/>
  <c r="P14" i="3"/>
  <c r="N14" i="3"/>
  <c r="N7" i="3"/>
  <c r="P5" i="3"/>
  <c r="O13" i="3"/>
  <c r="Q12" i="3"/>
  <c r="Q11" i="3"/>
  <c r="P7" i="3"/>
  <c r="O5" i="3"/>
  <c r="Q13" i="3"/>
  <c r="P12" i="3"/>
  <c r="P10" i="3"/>
  <c r="P11" i="3"/>
  <c r="N11" i="3"/>
  <c r="P9" i="3"/>
  <c r="N9" i="3"/>
  <c r="Q9" i="3"/>
  <c r="O9" i="3"/>
  <c r="P8" i="3"/>
  <c r="Q8" i="3"/>
  <c r="N8" i="3"/>
  <c r="O8" i="3"/>
  <c r="Q6" i="3"/>
  <c r="N12" i="3"/>
  <c r="K31" i="3"/>
  <c r="I5" i="3"/>
  <c r="J5" i="3"/>
  <c r="H5" i="3"/>
  <c r="K32" i="3" l="1"/>
  <c r="K5" i="3"/>
  <c r="J6" i="3"/>
  <c r="J7" i="3" s="1"/>
  <c r="H6" i="3"/>
  <c r="H7" i="3" s="1"/>
  <c r="I6" i="3"/>
  <c r="I7" i="3" s="1"/>
  <c r="K33" i="3" l="1"/>
  <c r="K14" i="3"/>
  <c r="J8" i="3"/>
  <c r="H8" i="3"/>
  <c r="I8" i="3"/>
  <c r="K6" i="3"/>
  <c r="I5" i="1" s="1"/>
  <c r="J9" i="3"/>
  <c r="H9" i="3"/>
  <c r="I9" i="3"/>
  <c r="I10" i="3" l="1"/>
  <c r="I11" i="3" s="1"/>
  <c r="I12" i="3" s="1"/>
  <c r="K9" i="3"/>
  <c r="H10" i="3"/>
  <c r="H11" i="3" s="1"/>
  <c r="H12" i="3" s="1"/>
  <c r="J10" i="3"/>
  <c r="J11" i="3" s="1"/>
  <c r="J26" i="3"/>
  <c r="J27" i="3" s="1"/>
  <c r="K15" i="3"/>
  <c r="I14" i="1" s="1"/>
  <c r="K10" i="3"/>
  <c r="I9" i="1" s="1"/>
  <c r="K7" i="3"/>
  <c r="I6" i="1" s="1"/>
  <c r="J28" i="3" l="1"/>
  <c r="J29" i="3" s="1"/>
  <c r="I26" i="3"/>
  <c r="I27" i="3" s="1"/>
  <c r="H26" i="3"/>
  <c r="H27" i="3" s="1"/>
  <c r="K25" i="3"/>
  <c r="I63" i="1" s="1"/>
  <c r="K16" i="3"/>
  <c r="I15" i="1" s="1"/>
  <c r="K11" i="3"/>
  <c r="I10" i="1" s="1"/>
  <c r="J12" i="3"/>
  <c r="I61" i="1" l="1"/>
  <c r="I62" i="1"/>
  <c r="I59" i="1"/>
  <c r="I60" i="1"/>
  <c r="I57" i="1"/>
  <c r="I58" i="1"/>
  <c r="I55" i="1"/>
  <c r="I56" i="1"/>
  <c r="I53" i="1"/>
  <c r="I54" i="1"/>
  <c r="I51" i="1"/>
  <c r="I52" i="1"/>
  <c r="I49" i="1"/>
  <c r="I50" i="1"/>
  <c r="I47" i="1"/>
  <c r="I48" i="1"/>
  <c r="I45" i="1"/>
  <c r="I46" i="1"/>
  <c r="I43" i="1"/>
  <c r="I44" i="1"/>
  <c r="I41" i="1"/>
  <c r="I42" i="1"/>
  <c r="I39" i="1"/>
  <c r="I40" i="1"/>
  <c r="I37" i="1"/>
  <c r="I38" i="1"/>
  <c r="I35" i="1"/>
  <c r="I36" i="1"/>
  <c r="I33" i="1"/>
  <c r="I34" i="1"/>
  <c r="I31" i="1"/>
  <c r="I32" i="1"/>
  <c r="I24" i="1"/>
  <c r="I30" i="1"/>
  <c r="I25" i="1"/>
  <c r="I27" i="1"/>
  <c r="I8" i="1"/>
  <c r="I26" i="1"/>
  <c r="H28" i="3"/>
  <c r="H29" i="3" s="1"/>
  <c r="I28" i="3"/>
  <c r="I29" i="3" s="1"/>
  <c r="H13" i="3"/>
  <c r="H14" i="3" s="1"/>
  <c r="H15" i="3" s="1"/>
  <c r="H16" i="3" s="1"/>
  <c r="H17" i="3" s="1"/>
  <c r="J13" i="3"/>
  <c r="J14" i="3" s="1"/>
  <c r="J15" i="3" s="1"/>
  <c r="J16" i="3" s="1"/>
  <c r="J17" i="3" s="1"/>
  <c r="I13" i="3"/>
  <c r="I14" i="3" s="1"/>
  <c r="I15" i="3" s="1"/>
  <c r="I16" i="3" s="1"/>
  <c r="I17" i="3" s="1"/>
  <c r="K12" i="3"/>
  <c r="I11" i="1" s="1"/>
  <c r="J30" i="3"/>
  <c r="J31" i="3" s="1"/>
  <c r="J32" i="3" s="1"/>
  <c r="J33" i="3" s="1"/>
  <c r="J34" i="3" s="1"/>
  <c r="J35" i="3" s="1"/>
  <c r="J36" i="3" s="1"/>
  <c r="J37" i="3" s="1"/>
  <c r="K17" i="3" l="1"/>
  <c r="K29" i="3"/>
  <c r="I30" i="3"/>
  <c r="I31" i="3" s="1"/>
  <c r="I32" i="3" s="1"/>
  <c r="I33" i="3" s="1"/>
  <c r="I34" i="3" s="1"/>
  <c r="I35" i="3" s="1"/>
  <c r="I36" i="3" s="1"/>
  <c r="I37" i="3" s="1"/>
  <c r="H30" i="3"/>
  <c r="H31" i="3" s="1"/>
  <c r="H32" i="3" s="1"/>
  <c r="H33" i="3" s="1"/>
  <c r="H34" i="3" s="1"/>
  <c r="H35" i="3" s="1"/>
  <c r="H36" i="3" s="1"/>
  <c r="H37" i="3" s="1"/>
  <c r="H18" i="3"/>
  <c r="H19" i="3" s="1"/>
  <c r="I18" i="3"/>
  <c r="J18" i="3"/>
  <c r="J19" i="3" s="1"/>
  <c r="I12" i="1" l="1"/>
  <c r="I28" i="1"/>
  <c r="K18" i="3"/>
  <c r="I16" i="1"/>
  <c r="K30" i="3"/>
  <c r="I19" i="3"/>
  <c r="I20" i="3" s="1"/>
  <c r="H20" i="3"/>
  <c r="J20" i="3"/>
  <c r="I13" i="1" l="1"/>
  <c r="I29" i="1"/>
  <c r="K19" i="3"/>
  <c r="I18" i="1" s="1"/>
  <c r="I17" i="1"/>
  <c r="K20" i="3"/>
  <c r="J21" i="3"/>
  <c r="H21" i="3"/>
  <c r="I21" i="3"/>
  <c r="I19" i="1" l="1"/>
  <c r="K21" i="3"/>
  <c r="I20" i="1" s="1"/>
  <c r="J22" i="3"/>
  <c r="H22" i="3"/>
  <c r="I22" i="3"/>
  <c r="K22" i="3" l="1"/>
  <c r="I21" i="1" s="1"/>
  <c r="I4" i="1"/>
  <c r="H23" i="3"/>
  <c r="I23" i="3"/>
  <c r="J23" i="3"/>
  <c r="K23" i="3" l="1"/>
  <c r="I22" i="1" s="1"/>
  <c r="H24" i="3"/>
  <c r="J24" i="3"/>
  <c r="I24" i="3"/>
  <c r="H25" i="3"/>
  <c r="J25" i="3"/>
  <c r="I25" i="3"/>
  <c r="K24" i="3" l="1"/>
  <c r="I23" i="1" s="1"/>
  <c r="I7" i="1" l="1"/>
</calcChain>
</file>

<file path=xl/comments1.xml><?xml version="1.0" encoding="utf-8"?>
<comments xmlns="http://schemas.openxmlformats.org/spreadsheetml/2006/main">
  <authors>
    <author>Author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Update chart:
- Click on chart
- Open tab Analyze
- Click Refresh</t>
        </r>
      </text>
    </comment>
  </commentList>
</comments>
</file>

<file path=xl/sharedStrings.xml><?xml version="1.0" encoding="utf-8"?>
<sst xmlns="http://schemas.openxmlformats.org/spreadsheetml/2006/main" count="205" uniqueCount="46">
  <si>
    <t>Date</t>
  </si>
  <si>
    <t>Leak tk empty?</t>
  </si>
  <si>
    <t>Ship operation</t>
  </si>
  <si>
    <t>Y</t>
  </si>
  <si>
    <t>N</t>
  </si>
  <si>
    <t>Dredging</t>
  </si>
  <si>
    <t>Discharging</t>
  </si>
  <si>
    <t>Sailing empty</t>
  </si>
  <si>
    <t>Trim</t>
  </si>
  <si>
    <t>Sailing loaded</t>
  </si>
  <si>
    <t>Row Labels</t>
  </si>
  <si>
    <t>Grand Total</t>
  </si>
  <si>
    <t>Column Labels</t>
  </si>
  <si>
    <t>Include in since last fill</t>
  </si>
  <si>
    <t>Ulage from screen [mm]</t>
  </si>
  <si>
    <t>Vol glass [L]</t>
  </si>
  <si>
    <t>Avr loose a day [L]</t>
  </si>
  <si>
    <t>Filled [L]</t>
  </si>
  <si>
    <t>List</t>
  </si>
  <si>
    <t>Min of Vol glass [L]</t>
  </si>
  <si>
    <t>Trunnion PS</t>
  </si>
  <si>
    <t>Overflow</t>
  </si>
  <si>
    <t>Stroke [m]</t>
  </si>
  <si>
    <t>D rod [m]</t>
  </si>
  <si>
    <t>Intermid PS</t>
  </si>
  <si>
    <t>Draghead PS</t>
  </si>
  <si>
    <t>Draghead sb</t>
  </si>
  <si>
    <t>Bottom door</t>
  </si>
  <si>
    <t>Trunnion SB</t>
  </si>
  <si>
    <t>DSV 1100</t>
  </si>
  <si>
    <t>DSV 1200</t>
  </si>
  <si>
    <t>delta sailing / dredging</t>
  </si>
  <si>
    <t>plus overflow</t>
  </si>
  <si>
    <t>dV[L] in/out</t>
  </si>
  <si>
    <t>dV[m3] in/out</t>
  </si>
  <si>
    <t>dumping</t>
  </si>
  <si>
    <t>Self empty DSV850</t>
  </si>
  <si>
    <t>Intermid SB x2cyl</t>
  </si>
  <si>
    <t>Overflow flap</t>
  </si>
  <si>
    <t>y</t>
  </si>
  <si>
    <t>deico</t>
  </si>
  <si>
    <t>oil spill on deck</t>
  </si>
  <si>
    <t>notes</t>
  </si>
  <si>
    <t>leaking DV815</t>
  </si>
  <si>
    <t>100 L drained from block DV 815</t>
  </si>
  <si>
    <t>Add =/- 200L from drain tank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</si>
</sst>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\ h:mm;@"/>
  </numFmts>
  <fonts count="7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Arial Unicode M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1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1" applyFill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 readingOrder="1"/>
    </xf>
    <xf numFmtId="0" fontId="0" fillId="0" borderId="0" xfId="0" pivotButton="1" applyAlignment="1">
      <alignment horizontal="center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readingOrder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/>
    </xf>
    <xf numFmtId="22" fontId="0" fillId="0" borderId="0" xfId="0" applyNumberFormat="1" applyAlignment="1">
      <alignment horizontal="left"/>
    </xf>
    <xf numFmtId="22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64" fontId="0" fillId="0" borderId="0" xfId="0" applyNumberFormat="1" applyBorder="1" applyAlignment="1">
      <alignment horizontal="center" vertical="center"/>
    </xf>
    <xf numFmtId="2" fontId="0" fillId="0" borderId="0" xfId="0" applyNumberFormat="1"/>
    <xf numFmtId="22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</cellXfs>
  <cellStyles count="2">
    <cellStyle name="Heading 3" xfId="1" builtinId="18"/>
    <cellStyle name="Normal" xfId="0" builtinId="0"/>
  </cellStyles>
  <dxfs count="2">
    <dxf>
      <numFmt numFmtId="165" formatCode="yy/mm/dd;@"/>
    </dxf>
    <dxf>
      <numFmt numFmtId="165" formatCode="yy/mm/dd;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pivotCacheDefinition" Target="pivotCache/pivotCacheDefinition2.xml"/><Relationship Id="rId5" Type="http://schemas.openxmlformats.org/officeDocument/2006/relationships/chartsheet" Target="chartsheets/sheet2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7.xml"/><Relationship Id="rId14" Type="http://schemas.openxmlformats.org/officeDocument/2006/relationships/sharedStrings" Target="sharedString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[Hydraulic serv tank level.xlsx]Pivot_all!PivotTable1</c:name>
    <c:fmtId val="7"/>
  </c:pivotSource>
  <c:chart>
    <c:autoTitleDeleted val="1"/>
    <c:pivotFmts>
      <c:pivotFmt>
        <c:idx val="0"/>
      </c:pivotFmt>
      <c:pivotFmt>
        <c:idx val="1"/>
      </c:pivotFmt>
      <c:pivotFmt>
        <c:idx val="2"/>
        <c:spPr>
          <a:ln>
            <a:noFill/>
          </a:ln>
        </c:spPr>
        <c:marker>
          <c:symbol val="circle"/>
          <c:size val="3"/>
          <c:spPr>
            <a:solidFill>
              <a:schemeClr val="accent1"/>
            </a:solidFill>
          </c:spPr>
        </c:marker>
      </c:pivotFmt>
      <c:pivotFmt>
        <c:idx val="3"/>
        <c:spPr>
          <a:ln>
            <a:noFill/>
          </a:ln>
        </c:spPr>
        <c:marker>
          <c:symbol val="circle"/>
          <c:size val="3"/>
        </c:marker>
      </c:pivotFmt>
      <c:pivotFmt>
        <c:idx val="4"/>
        <c:spPr>
          <a:ln>
            <a:noFill/>
          </a:ln>
        </c:spPr>
        <c:marker>
          <c:symbol val="circle"/>
          <c:size val="3"/>
        </c:marker>
      </c:pivotFmt>
      <c:pivotFmt>
        <c:idx val="5"/>
        <c:spPr>
          <a:ln w="9525">
            <a:solidFill>
              <a:schemeClr val="tx2">
                <a:lumMod val="60000"/>
                <a:lumOff val="40000"/>
              </a:schemeClr>
            </a:solidFill>
            <a:prstDash val="solid"/>
          </a:ln>
        </c:spPr>
        <c:marker>
          <c:symbol val="circle"/>
          <c:size val="3"/>
          <c:spPr>
            <a:solidFill>
              <a:schemeClr val="accent1"/>
            </a:solidFill>
          </c:spPr>
        </c:marker>
      </c:pivotFmt>
      <c:pivotFmt>
        <c:idx val="6"/>
        <c:spPr>
          <a:ln w="9525">
            <a:solidFill>
              <a:schemeClr val="accent2"/>
            </a:solidFill>
            <a:prstDash val="dash"/>
          </a:ln>
        </c:spPr>
        <c:marker>
          <c:symbol val="circle"/>
          <c:size val="3"/>
        </c:marker>
      </c:pivotFmt>
      <c:pivotFmt>
        <c:idx val="7"/>
        <c:spPr>
          <a:ln w="9525">
            <a:solidFill>
              <a:schemeClr val="accent3">
                <a:lumMod val="75000"/>
              </a:schemeClr>
            </a:solidFill>
            <a:prstDash val="dash"/>
          </a:ln>
        </c:spPr>
        <c:marker>
          <c:symbol val="circle"/>
          <c:size val="3"/>
        </c:marker>
      </c:pivotFmt>
      <c:pivotFmt>
        <c:idx val="8"/>
        <c:spPr>
          <a:ln w="28575">
            <a:noFill/>
          </a:ln>
        </c:spPr>
      </c:pivotFmt>
      <c:pivotFmt>
        <c:idx val="9"/>
        <c:spPr>
          <a:ln w="9525">
            <a:solidFill>
              <a:schemeClr val="tx2">
                <a:lumMod val="60000"/>
                <a:lumOff val="40000"/>
              </a:schemeClr>
            </a:solidFill>
            <a:prstDash val="solid"/>
          </a:ln>
        </c:spPr>
        <c:marker>
          <c:symbol val="circle"/>
          <c:size val="3"/>
          <c:spPr>
            <a:solidFill>
              <a:schemeClr val="accent1"/>
            </a:solidFill>
          </c:spPr>
        </c:marker>
      </c:pivotFmt>
      <c:pivotFmt>
        <c:idx val="10"/>
        <c:spPr>
          <a:ln w="9525">
            <a:solidFill>
              <a:schemeClr val="accent2"/>
            </a:solidFill>
            <a:prstDash val="dash"/>
          </a:ln>
        </c:spPr>
        <c:marker>
          <c:symbol val="circle"/>
          <c:size val="3"/>
        </c:marker>
      </c:pivotFmt>
      <c:pivotFmt>
        <c:idx val="11"/>
        <c:spPr>
          <a:ln w="9525">
            <a:solidFill>
              <a:schemeClr val="accent3">
                <a:lumMod val="75000"/>
              </a:schemeClr>
            </a:solidFill>
            <a:prstDash val="dash"/>
          </a:ln>
        </c:spPr>
        <c:marker>
          <c:symbol val="circle"/>
          <c:size val="3"/>
        </c:marker>
      </c:pivotFmt>
      <c:pivotFmt>
        <c:idx val="12"/>
        <c:spPr>
          <a:ln w="28575">
            <a:noFill/>
          </a:ln>
        </c:spPr>
      </c:pivotFmt>
      <c:pivotFmt>
        <c:idx val="13"/>
        <c:spPr>
          <a:ln w="9525">
            <a:solidFill>
              <a:schemeClr val="tx2">
                <a:lumMod val="60000"/>
                <a:lumOff val="40000"/>
              </a:schemeClr>
            </a:solidFill>
            <a:prstDash val="solid"/>
          </a:ln>
        </c:spPr>
        <c:marker>
          <c:symbol val="circle"/>
          <c:size val="3"/>
          <c:spPr>
            <a:solidFill>
              <a:schemeClr val="accent1"/>
            </a:solidFill>
          </c:spPr>
        </c:marker>
      </c:pivotFmt>
      <c:pivotFmt>
        <c:idx val="14"/>
        <c:spPr>
          <a:ln w="9525">
            <a:solidFill>
              <a:schemeClr val="accent2"/>
            </a:solidFill>
            <a:prstDash val="dash"/>
          </a:ln>
        </c:spPr>
        <c:marker>
          <c:symbol val="circle"/>
          <c:size val="3"/>
        </c:marker>
      </c:pivotFmt>
      <c:pivotFmt>
        <c:idx val="15"/>
        <c:spPr>
          <a:ln w="9525">
            <a:solidFill>
              <a:schemeClr val="accent3">
                <a:lumMod val="75000"/>
              </a:schemeClr>
            </a:solidFill>
            <a:prstDash val="dash"/>
          </a:ln>
        </c:spPr>
        <c:marker>
          <c:symbol val="circle"/>
          <c:size val="3"/>
        </c:marker>
      </c:pivotFmt>
      <c:pivotFmt>
        <c:idx val="16"/>
        <c:spPr>
          <a:ln w="28575">
            <a:noFill/>
          </a:ln>
        </c:spPr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</c:pivotFmts>
    <c:plotArea>
      <c:layout>
        <c:manualLayout>
          <c:layoutTarget val="inner"/>
          <c:xMode val="edge"/>
          <c:yMode val="edge"/>
          <c:x val="0.10797007472758509"/>
          <c:y val="3.3797624611991997E-2"/>
          <c:w val="0.87650025521763719"/>
          <c:h val="0.74269418377497365"/>
        </c:manualLayout>
      </c:layout>
      <c:lineChart>
        <c:grouping val="standard"/>
        <c:varyColors val="0"/>
        <c:ser>
          <c:idx val="0"/>
          <c:order val="0"/>
          <c:tx>
            <c:strRef>
              <c:f>Pivot_all!$C$3:$C$4</c:f>
              <c:strCache>
                <c:ptCount val="1"/>
                <c:pt idx="0">
                  <c:v>Discharging</c:v>
                </c:pt>
              </c:strCache>
            </c:strRef>
          </c:tx>
          <c:cat>
            <c:strRef>
              <c:f>Pivot_all!$B$5:$B$62</c:f>
              <c:strCache>
                <c:ptCount val="57"/>
                <c:pt idx="0">
                  <c:v>12/4/2022 3:00</c:v>
                </c:pt>
                <c:pt idx="1">
                  <c:v>12/5/2022 3:00</c:v>
                </c:pt>
                <c:pt idx="2">
                  <c:v>12/5/2022 8:30</c:v>
                </c:pt>
                <c:pt idx="3">
                  <c:v>12/6/2022 3:00</c:v>
                </c:pt>
                <c:pt idx="4">
                  <c:v>12/7/2022 7:00</c:v>
                </c:pt>
                <c:pt idx="5">
                  <c:v>12/8/2022 3:00</c:v>
                </c:pt>
                <c:pt idx="6">
                  <c:v>12/8/2022 9:15</c:v>
                </c:pt>
                <c:pt idx="7">
                  <c:v>12/9/2022 3:00</c:v>
                </c:pt>
                <c:pt idx="8">
                  <c:v>12/9/2022 7:00</c:v>
                </c:pt>
                <c:pt idx="9">
                  <c:v>12/10/2022 3:00</c:v>
                </c:pt>
                <c:pt idx="10">
                  <c:v>12/11/2022 1:00</c:v>
                </c:pt>
                <c:pt idx="11">
                  <c:v>12/15/2022 4:30</c:v>
                </c:pt>
                <c:pt idx="12">
                  <c:v>12/16/2022 1:30</c:v>
                </c:pt>
                <c:pt idx="13">
                  <c:v>12/16/2022 7:30</c:v>
                </c:pt>
                <c:pt idx="14">
                  <c:v>12/17/2022 4:00</c:v>
                </c:pt>
                <c:pt idx="15">
                  <c:v>12/17/2022 7:15</c:v>
                </c:pt>
                <c:pt idx="16">
                  <c:v>12/18/2022 3:10</c:v>
                </c:pt>
                <c:pt idx="17">
                  <c:v>12/18/2022 7:00</c:v>
                </c:pt>
                <c:pt idx="18">
                  <c:v>12/19/2022 6:00</c:v>
                </c:pt>
                <c:pt idx="19">
                  <c:v>12/20/2022 9:00</c:v>
                </c:pt>
                <c:pt idx="20">
                  <c:v>12/21/2022 0:30</c:v>
                </c:pt>
                <c:pt idx="21">
                  <c:v>12/22/2022 7:15</c:v>
                </c:pt>
                <c:pt idx="22">
                  <c:v>12/23/2022 7:15</c:v>
                </c:pt>
                <c:pt idx="23">
                  <c:v>12/26/2022 7:15</c:v>
                </c:pt>
                <c:pt idx="24">
                  <c:v>12/27/2022 7:15</c:v>
                </c:pt>
                <c:pt idx="25">
                  <c:v>12/28/2022 7:15</c:v>
                </c:pt>
                <c:pt idx="26">
                  <c:v>12/30/2022 7:15</c:v>
                </c:pt>
                <c:pt idx="27">
                  <c:v>12/31/2022 7:15</c:v>
                </c:pt>
                <c:pt idx="28">
                  <c:v>1/2/2023 7:15</c:v>
                </c:pt>
                <c:pt idx="29">
                  <c:v>1/3/2023 7:15</c:v>
                </c:pt>
                <c:pt idx="30">
                  <c:v>1/4/2023 7:15</c:v>
                </c:pt>
                <c:pt idx="31">
                  <c:v>1/5/2023 7:15</c:v>
                </c:pt>
                <c:pt idx="32">
                  <c:v>1/7/2023 1:00</c:v>
                </c:pt>
                <c:pt idx="33">
                  <c:v>1/7/2023 7:10</c:v>
                </c:pt>
                <c:pt idx="34">
                  <c:v>1/8/2023 7:10</c:v>
                </c:pt>
                <c:pt idx="35">
                  <c:v>1/9/2023 7:10</c:v>
                </c:pt>
                <c:pt idx="36">
                  <c:v>1/10/2023 1:10</c:v>
                </c:pt>
                <c:pt idx="37">
                  <c:v>1/11/2023 1:10</c:v>
                </c:pt>
                <c:pt idx="38">
                  <c:v>1/12/2023 1:10</c:v>
                </c:pt>
                <c:pt idx="39">
                  <c:v>1/14/2023 1:10</c:v>
                </c:pt>
                <c:pt idx="40">
                  <c:v>1/16/2023 1:10</c:v>
                </c:pt>
                <c:pt idx="41">
                  <c:v>1/18/2023 1:10</c:v>
                </c:pt>
                <c:pt idx="42">
                  <c:v>1/19/2023 1:10</c:v>
                </c:pt>
                <c:pt idx="43">
                  <c:v>1/20/2023 1:10</c:v>
                </c:pt>
                <c:pt idx="44">
                  <c:v>1/21/2023 1:10</c:v>
                </c:pt>
                <c:pt idx="45">
                  <c:v>1/22/2023 1:10</c:v>
                </c:pt>
                <c:pt idx="46">
                  <c:v>1/23/2023 8:48</c:v>
                </c:pt>
                <c:pt idx="47">
                  <c:v>1/24/2023 8:48</c:v>
                </c:pt>
                <c:pt idx="48">
                  <c:v>1/25/2023 8:48</c:v>
                </c:pt>
                <c:pt idx="49">
                  <c:v>1/25/2023 4:47</c:v>
                </c:pt>
                <c:pt idx="50">
                  <c:v>1/26/2023</c:v>
                </c:pt>
                <c:pt idx="51">
                  <c:v>1/26/2023 9:02</c:v>
                </c:pt>
                <c:pt idx="52">
                  <c:v>1/28/2023 4:02</c:v>
                </c:pt>
                <c:pt idx="53">
                  <c:v>1/29/2023 9:02</c:v>
                </c:pt>
                <c:pt idx="54">
                  <c:v>1/30/2023 9:02</c:v>
                </c:pt>
                <c:pt idx="55">
                  <c:v>1/31/2023 9:02</c:v>
                </c:pt>
                <c:pt idx="56">
                  <c:v>2/1/2023 9:02</c:v>
                </c:pt>
              </c:strCache>
            </c:strRef>
          </c:cat>
          <c:val>
            <c:numRef>
              <c:f>Pivot_all!$C$5:$C$62</c:f>
              <c:numCache>
                <c:formatCode>General</c:formatCode>
                <c:ptCount val="57"/>
                <c:pt idx="26">
                  <c:v>8580</c:v>
                </c:pt>
                <c:pt idx="27">
                  <c:v>8610</c:v>
                </c:pt>
                <c:pt idx="31">
                  <c:v>8460</c:v>
                </c:pt>
                <c:pt idx="34">
                  <c:v>8610</c:v>
                </c:pt>
                <c:pt idx="37">
                  <c:v>8560</c:v>
                </c:pt>
                <c:pt idx="39">
                  <c:v>8460</c:v>
                </c:pt>
                <c:pt idx="51">
                  <c:v>8530</c:v>
                </c:pt>
                <c:pt idx="52">
                  <c:v>8400</c:v>
                </c:pt>
                <c:pt idx="55">
                  <c:v>8570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D2E-4821-A4EC-7B725038C3E6}"/>
            </c:ext>
          </c:extLst>
        </c:ser>
        <c:ser>
          <c:idx val="1"/>
          <c:order val="1"/>
          <c:tx>
            <c:strRef>
              <c:f>Pivot_all!$D$3:$D$4</c:f>
              <c:strCache>
                <c:ptCount val="1"/>
                <c:pt idx="0">
                  <c:v>Dredging</c:v>
                </c:pt>
              </c:strCache>
            </c:strRef>
          </c:tx>
          <c:cat>
            <c:strRef>
              <c:f>Pivot_all!$B$5:$B$62</c:f>
              <c:strCache>
                <c:ptCount val="57"/>
                <c:pt idx="0">
                  <c:v>12/4/2022 3:00</c:v>
                </c:pt>
                <c:pt idx="1">
                  <c:v>12/5/2022 3:00</c:v>
                </c:pt>
                <c:pt idx="2">
                  <c:v>12/5/2022 8:30</c:v>
                </c:pt>
                <c:pt idx="3">
                  <c:v>12/6/2022 3:00</c:v>
                </c:pt>
                <c:pt idx="4">
                  <c:v>12/7/2022 7:00</c:v>
                </c:pt>
                <c:pt idx="5">
                  <c:v>12/8/2022 3:00</c:v>
                </c:pt>
                <c:pt idx="6">
                  <c:v>12/8/2022 9:15</c:v>
                </c:pt>
                <c:pt idx="7">
                  <c:v>12/9/2022 3:00</c:v>
                </c:pt>
                <c:pt idx="8">
                  <c:v>12/9/2022 7:00</c:v>
                </c:pt>
                <c:pt idx="9">
                  <c:v>12/10/2022 3:00</c:v>
                </c:pt>
                <c:pt idx="10">
                  <c:v>12/11/2022 1:00</c:v>
                </c:pt>
                <c:pt idx="11">
                  <c:v>12/15/2022 4:30</c:v>
                </c:pt>
                <c:pt idx="12">
                  <c:v>12/16/2022 1:30</c:v>
                </c:pt>
                <c:pt idx="13">
                  <c:v>12/16/2022 7:30</c:v>
                </c:pt>
                <c:pt idx="14">
                  <c:v>12/17/2022 4:00</c:v>
                </c:pt>
                <c:pt idx="15">
                  <c:v>12/17/2022 7:15</c:v>
                </c:pt>
                <c:pt idx="16">
                  <c:v>12/18/2022 3:10</c:v>
                </c:pt>
                <c:pt idx="17">
                  <c:v>12/18/2022 7:00</c:v>
                </c:pt>
                <c:pt idx="18">
                  <c:v>12/19/2022 6:00</c:v>
                </c:pt>
                <c:pt idx="19">
                  <c:v>12/20/2022 9:00</c:v>
                </c:pt>
                <c:pt idx="20">
                  <c:v>12/21/2022 0:30</c:v>
                </c:pt>
                <c:pt idx="21">
                  <c:v>12/22/2022 7:15</c:v>
                </c:pt>
                <c:pt idx="22">
                  <c:v>12/23/2022 7:15</c:v>
                </c:pt>
                <c:pt idx="23">
                  <c:v>12/26/2022 7:15</c:v>
                </c:pt>
                <c:pt idx="24">
                  <c:v>12/27/2022 7:15</c:v>
                </c:pt>
                <c:pt idx="25">
                  <c:v>12/28/2022 7:15</c:v>
                </c:pt>
                <c:pt idx="26">
                  <c:v>12/30/2022 7:15</c:v>
                </c:pt>
                <c:pt idx="27">
                  <c:v>12/31/2022 7:15</c:v>
                </c:pt>
                <c:pt idx="28">
                  <c:v>1/2/2023 7:15</c:v>
                </c:pt>
                <c:pt idx="29">
                  <c:v>1/3/2023 7:15</c:v>
                </c:pt>
                <c:pt idx="30">
                  <c:v>1/4/2023 7:15</c:v>
                </c:pt>
                <c:pt idx="31">
                  <c:v>1/5/2023 7:15</c:v>
                </c:pt>
                <c:pt idx="32">
                  <c:v>1/7/2023 1:00</c:v>
                </c:pt>
                <c:pt idx="33">
                  <c:v>1/7/2023 7:10</c:v>
                </c:pt>
                <c:pt idx="34">
                  <c:v>1/8/2023 7:10</c:v>
                </c:pt>
                <c:pt idx="35">
                  <c:v>1/9/2023 7:10</c:v>
                </c:pt>
                <c:pt idx="36">
                  <c:v>1/10/2023 1:10</c:v>
                </c:pt>
                <c:pt idx="37">
                  <c:v>1/11/2023 1:10</c:v>
                </c:pt>
                <c:pt idx="38">
                  <c:v>1/12/2023 1:10</c:v>
                </c:pt>
                <c:pt idx="39">
                  <c:v>1/14/2023 1:10</c:v>
                </c:pt>
                <c:pt idx="40">
                  <c:v>1/16/2023 1:10</c:v>
                </c:pt>
                <c:pt idx="41">
                  <c:v>1/18/2023 1:10</c:v>
                </c:pt>
                <c:pt idx="42">
                  <c:v>1/19/2023 1:10</c:v>
                </c:pt>
                <c:pt idx="43">
                  <c:v>1/20/2023 1:10</c:v>
                </c:pt>
                <c:pt idx="44">
                  <c:v>1/21/2023 1:10</c:v>
                </c:pt>
                <c:pt idx="45">
                  <c:v>1/22/2023 1:10</c:v>
                </c:pt>
                <c:pt idx="46">
                  <c:v>1/23/2023 8:48</c:v>
                </c:pt>
                <c:pt idx="47">
                  <c:v>1/24/2023 8:48</c:v>
                </c:pt>
                <c:pt idx="48">
                  <c:v>1/25/2023 8:48</c:v>
                </c:pt>
                <c:pt idx="49">
                  <c:v>1/25/2023 4:47</c:v>
                </c:pt>
                <c:pt idx="50">
                  <c:v>1/26/2023</c:v>
                </c:pt>
                <c:pt idx="51">
                  <c:v>1/26/2023 9:02</c:v>
                </c:pt>
                <c:pt idx="52">
                  <c:v>1/28/2023 4:02</c:v>
                </c:pt>
                <c:pt idx="53">
                  <c:v>1/29/2023 9:02</c:v>
                </c:pt>
                <c:pt idx="54">
                  <c:v>1/30/2023 9:02</c:v>
                </c:pt>
                <c:pt idx="55">
                  <c:v>1/31/2023 9:02</c:v>
                </c:pt>
                <c:pt idx="56">
                  <c:v>2/1/2023 9:02</c:v>
                </c:pt>
              </c:strCache>
            </c:strRef>
          </c:cat>
          <c:val>
            <c:numRef>
              <c:f>Pivot_all!$D$5:$D$62</c:f>
              <c:numCache>
                <c:formatCode>General</c:formatCode>
                <c:ptCount val="57"/>
                <c:pt idx="26">
                  <c:v>8040</c:v>
                </c:pt>
                <c:pt idx="28">
                  <c:v>8050</c:v>
                </c:pt>
                <c:pt idx="29">
                  <c:v>7960</c:v>
                </c:pt>
                <c:pt idx="30">
                  <c:v>7900</c:v>
                </c:pt>
                <c:pt idx="32">
                  <c:v>7640</c:v>
                </c:pt>
                <c:pt idx="33">
                  <c:v>8070</c:v>
                </c:pt>
                <c:pt idx="36">
                  <c:v>8040</c:v>
                </c:pt>
                <c:pt idx="37">
                  <c:v>8010</c:v>
                </c:pt>
                <c:pt idx="38">
                  <c:v>8020</c:v>
                </c:pt>
                <c:pt idx="40">
                  <c:v>8220</c:v>
                </c:pt>
                <c:pt idx="42">
                  <c:v>8130</c:v>
                </c:pt>
                <c:pt idx="43">
                  <c:v>8110</c:v>
                </c:pt>
                <c:pt idx="44">
                  <c:v>8090</c:v>
                </c:pt>
                <c:pt idx="50">
                  <c:v>7990</c:v>
                </c:pt>
                <c:pt idx="53">
                  <c:v>7740</c:v>
                </c:pt>
                <c:pt idx="54">
                  <c:v>7770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D2E-4821-A4EC-7B725038C3E6}"/>
            </c:ext>
          </c:extLst>
        </c:ser>
        <c:ser>
          <c:idx val="2"/>
          <c:order val="2"/>
          <c:tx>
            <c:strRef>
              <c:f>Pivot_all!$E$3:$E$4</c:f>
              <c:strCache>
                <c:ptCount val="1"/>
                <c:pt idx="0">
                  <c:v>Sailing loaded</c:v>
                </c:pt>
              </c:strCache>
            </c:strRef>
          </c:tx>
          <c:cat>
            <c:strRef>
              <c:f>Pivot_all!$B$5:$B$62</c:f>
              <c:strCache>
                <c:ptCount val="57"/>
                <c:pt idx="0">
                  <c:v>12/4/2022 3:00</c:v>
                </c:pt>
                <c:pt idx="1">
                  <c:v>12/5/2022 3:00</c:v>
                </c:pt>
                <c:pt idx="2">
                  <c:v>12/5/2022 8:30</c:v>
                </c:pt>
                <c:pt idx="3">
                  <c:v>12/6/2022 3:00</c:v>
                </c:pt>
                <c:pt idx="4">
                  <c:v>12/7/2022 7:00</c:v>
                </c:pt>
                <c:pt idx="5">
                  <c:v>12/8/2022 3:00</c:v>
                </c:pt>
                <c:pt idx="6">
                  <c:v>12/8/2022 9:15</c:v>
                </c:pt>
                <c:pt idx="7">
                  <c:v>12/9/2022 3:00</c:v>
                </c:pt>
                <c:pt idx="8">
                  <c:v>12/9/2022 7:00</c:v>
                </c:pt>
                <c:pt idx="9">
                  <c:v>12/10/2022 3:00</c:v>
                </c:pt>
                <c:pt idx="10">
                  <c:v>12/11/2022 1:00</c:v>
                </c:pt>
                <c:pt idx="11">
                  <c:v>12/15/2022 4:30</c:v>
                </c:pt>
                <c:pt idx="12">
                  <c:v>12/16/2022 1:30</c:v>
                </c:pt>
                <c:pt idx="13">
                  <c:v>12/16/2022 7:30</c:v>
                </c:pt>
                <c:pt idx="14">
                  <c:v>12/17/2022 4:00</c:v>
                </c:pt>
                <c:pt idx="15">
                  <c:v>12/17/2022 7:15</c:v>
                </c:pt>
                <c:pt idx="16">
                  <c:v>12/18/2022 3:10</c:v>
                </c:pt>
                <c:pt idx="17">
                  <c:v>12/18/2022 7:00</c:v>
                </c:pt>
                <c:pt idx="18">
                  <c:v>12/19/2022 6:00</c:v>
                </c:pt>
                <c:pt idx="19">
                  <c:v>12/20/2022 9:00</c:v>
                </c:pt>
                <c:pt idx="20">
                  <c:v>12/21/2022 0:30</c:v>
                </c:pt>
                <c:pt idx="21">
                  <c:v>12/22/2022 7:15</c:v>
                </c:pt>
                <c:pt idx="22">
                  <c:v>12/23/2022 7:15</c:v>
                </c:pt>
                <c:pt idx="23">
                  <c:v>12/26/2022 7:15</c:v>
                </c:pt>
                <c:pt idx="24">
                  <c:v>12/27/2022 7:15</c:v>
                </c:pt>
                <c:pt idx="25">
                  <c:v>12/28/2022 7:15</c:v>
                </c:pt>
                <c:pt idx="26">
                  <c:v>12/30/2022 7:15</c:v>
                </c:pt>
                <c:pt idx="27">
                  <c:v>12/31/2022 7:15</c:v>
                </c:pt>
                <c:pt idx="28">
                  <c:v>1/2/2023 7:15</c:v>
                </c:pt>
                <c:pt idx="29">
                  <c:v>1/3/2023 7:15</c:v>
                </c:pt>
                <c:pt idx="30">
                  <c:v>1/4/2023 7:15</c:v>
                </c:pt>
                <c:pt idx="31">
                  <c:v>1/5/2023 7:15</c:v>
                </c:pt>
                <c:pt idx="32">
                  <c:v>1/7/2023 1:00</c:v>
                </c:pt>
                <c:pt idx="33">
                  <c:v>1/7/2023 7:10</c:v>
                </c:pt>
                <c:pt idx="34">
                  <c:v>1/8/2023 7:10</c:v>
                </c:pt>
                <c:pt idx="35">
                  <c:v>1/9/2023 7:10</c:v>
                </c:pt>
                <c:pt idx="36">
                  <c:v>1/10/2023 1:10</c:v>
                </c:pt>
                <c:pt idx="37">
                  <c:v>1/11/2023 1:10</c:v>
                </c:pt>
                <c:pt idx="38">
                  <c:v>1/12/2023 1:10</c:v>
                </c:pt>
                <c:pt idx="39">
                  <c:v>1/14/2023 1:10</c:v>
                </c:pt>
                <c:pt idx="40">
                  <c:v>1/16/2023 1:10</c:v>
                </c:pt>
                <c:pt idx="41">
                  <c:v>1/18/2023 1:10</c:v>
                </c:pt>
                <c:pt idx="42">
                  <c:v>1/19/2023 1:10</c:v>
                </c:pt>
                <c:pt idx="43">
                  <c:v>1/20/2023 1:10</c:v>
                </c:pt>
                <c:pt idx="44">
                  <c:v>1/21/2023 1:10</c:v>
                </c:pt>
                <c:pt idx="45">
                  <c:v>1/22/2023 1:10</c:v>
                </c:pt>
                <c:pt idx="46">
                  <c:v>1/23/2023 8:48</c:v>
                </c:pt>
                <c:pt idx="47">
                  <c:v>1/24/2023 8:48</c:v>
                </c:pt>
                <c:pt idx="48">
                  <c:v>1/25/2023 8:48</c:v>
                </c:pt>
                <c:pt idx="49">
                  <c:v>1/25/2023 4:47</c:v>
                </c:pt>
                <c:pt idx="50">
                  <c:v>1/26/2023</c:v>
                </c:pt>
                <c:pt idx="51">
                  <c:v>1/26/2023 9:02</c:v>
                </c:pt>
                <c:pt idx="52">
                  <c:v>1/28/2023 4:02</c:v>
                </c:pt>
                <c:pt idx="53">
                  <c:v>1/29/2023 9:02</c:v>
                </c:pt>
                <c:pt idx="54">
                  <c:v>1/30/2023 9:02</c:v>
                </c:pt>
                <c:pt idx="55">
                  <c:v>1/31/2023 9:02</c:v>
                </c:pt>
                <c:pt idx="56">
                  <c:v>2/1/2023 9:02</c:v>
                </c:pt>
              </c:strCache>
            </c:strRef>
          </c:cat>
          <c:val>
            <c:numRef>
              <c:f>Pivot_all!$E$5:$E$62</c:f>
              <c:numCache>
                <c:formatCode>General</c:formatCode>
                <c:ptCount val="57"/>
                <c:pt idx="0">
                  <c:v>8510</c:v>
                </c:pt>
                <c:pt idx="1">
                  <c:v>8440</c:v>
                </c:pt>
                <c:pt idx="3">
                  <c:v>8380</c:v>
                </c:pt>
                <c:pt idx="5">
                  <c:v>8690</c:v>
                </c:pt>
                <c:pt idx="7">
                  <c:v>8660</c:v>
                </c:pt>
                <c:pt idx="8">
                  <c:v>8660</c:v>
                </c:pt>
                <c:pt idx="11">
                  <c:v>8560</c:v>
                </c:pt>
                <c:pt idx="12">
                  <c:v>8550</c:v>
                </c:pt>
                <c:pt idx="14">
                  <c:v>8460</c:v>
                </c:pt>
                <c:pt idx="16">
                  <c:v>8460</c:v>
                </c:pt>
                <c:pt idx="18">
                  <c:v>8410</c:v>
                </c:pt>
                <c:pt idx="19">
                  <c:v>8420</c:v>
                </c:pt>
                <c:pt idx="20">
                  <c:v>8380</c:v>
                </c:pt>
                <c:pt idx="21">
                  <c:v>8820</c:v>
                </c:pt>
                <c:pt idx="22">
                  <c:v>8760</c:v>
                </c:pt>
                <c:pt idx="24">
                  <c:v>8710</c:v>
                </c:pt>
                <c:pt idx="25">
                  <c:v>8650</c:v>
                </c:pt>
                <c:pt idx="28">
                  <c:v>8530</c:v>
                </c:pt>
                <c:pt idx="35">
                  <c:v>8580</c:v>
                </c:pt>
                <c:pt idx="41">
                  <c:v>8710</c:v>
                </c:pt>
                <c:pt idx="45">
                  <c:v>8560</c:v>
                </c:pt>
                <c:pt idx="46">
                  <c:v>8560</c:v>
                </c:pt>
                <c:pt idx="48">
                  <c:v>8550</c:v>
                </c:pt>
                <c:pt idx="49">
                  <c:v>8490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7-4952-B832-31CE558E8431}"/>
            </c:ext>
          </c:extLst>
        </c:ser>
        <c:ser>
          <c:idx val="3"/>
          <c:order val="3"/>
          <c:tx>
            <c:strRef>
              <c:f>Pivot_all!$F$3:$F$4</c:f>
              <c:strCache>
                <c:ptCount val="1"/>
                <c:pt idx="0">
                  <c:v>Sailing empty</c:v>
                </c:pt>
              </c:strCache>
            </c:strRef>
          </c:tx>
          <c:cat>
            <c:strRef>
              <c:f>Pivot_all!$B$5:$B$62</c:f>
              <c:strCache>
                <c:ptCount val="57"/>
                <c:pt idx="0">
                  <c:v>12/4/2022 3:00</c:v>
                </c:pt>
                <c:pt idx="1">
                  <c:v>12/5/2022 3:00</c:v>
                </c:pt>
                <c:pt idx="2">
                  <c:v>12/5/2022 8:30</c:v>
                </c:pt>
                <c:pt idx="3">
                  <c:v>12/6/2022 3:00</c:v>
                </c:pt>
                <c:pt idx="4">
                  <c:v>12/7/2022 7:00</c:v>
                </c:pt>
                <c:pt idx="5">
                  <c:v>12/8/2022 3:00</c:v>
                </c:pt>
                <c:pt idx="6">
                  <c:v>12/8/2022 9:15</c:v>
                </c:pt>
                <c:pt idx="7">
                  <c:v>12/9/2022 3:00</c:v>
                </c:pt>
                <c:pt idx="8">
                  <c:v>12/9/2022 7:00</c:v>
                </c:pt>
                <c:pt idx="9">
                  <c:v>12/10/2022 3:00</c:v>
                </c:pt>
                <c:pt idx="10">
                  <c:v>12/11/2022 1:00</c:v>
                </c:pt>
                <c:pt idx="11">
                  <c:v>12/15/2022 4:30</c:v>
                </c:pt>
                <c:pt idx="12">
                  <c:v>12/16/2022 1:30</c:v>
                </c:pt>
                <c:pt idx="13">
                  <c:v>12/16/2022 7:30</c:v>
                </c:pt>
                <c:pt idx="14">
                  <c:v>12/17/2022 4:00</c:v>
                </c:pt>
                <c:pt idx="15">
                  <c:v>12/17/2022 7:15</c:v>
                </c:pt>
                <c:pt idx="16">
                  <c:v>12/18/2022 3:10</c:v>
                </c:pt>
                <c:pt idx="17">
                  <c:v>12/18/2022 7:00</c:v>
                </c:pt>
                <c:pt idx="18">
                  <c:v>12/19/2022 6:00</c:v>
                </c:pt>
                <c:pt idx="19">
                  <c:v>12/20/2022 9:00</c:v>
                </c:pt>
                <c:pt idx="20">
                  <c:v>12/21/2022 0:30</c:v>
                </c:pt>
                <c:pt idx="21">
                  <c:v>12/22/2022 7:15</c:v>
                </c:pt>
                <c:pt idx="22">
                  <c:v>12/23/2022 7:15</c:v>
                </c:pt>
                <c:pt idx="23">
                  <c:v>12/26/2022 7:15</c:v>
                </c:pt>
                <c:pt idx="24">
                  <c:v>12/27/2022 7:15</c:v>
                </c:pt>
                <c:pt idx="25">
                  <c:v>12/28/2022 7:15</c:v>
                </c:pt>
                <c:pt idx="26">
                  <c:v>12/30/2022 7:15</c:v>
                </c:pt>
                <c:pt idx="27">
                  <c:v>12/31/2022 7:15</c:v>
                </c:pt>
                <c:pt idx="28">
                  <c:v>1/2/2023 7:15</c:v>
                </c:pt>
                <c:pt idx="29">
                  <c:v>1/3/2023 7:15</c:v>
                </c:pt>
                <c:pt idx="30">
                  <c:v>1/4/2023 7:15</c:v>
                </c:pt>
                <c:pt idx="31">
                  <c:v>1/5/2023 7:15</c:v>
                </c:pt>
                <c:pt idx="32">
                  <c:v>1/7/2023 1:00</c:v>
                </c:pt>
                <c:pt idx="33">
                  <c:v>1/7/2023 7:10</c:v>
                </c:pt>
                <c:pt idx="34">
                  <c:v>1/8/2023 7:10</c:v>
                </c:pt>
                <c:pt idx="35">
                  <c:v>1/9/2023 7:10</c:v>
                </c:pt>
                <c:pt idx="36">
                  <c:v>1/10/2023 1:10</c:v>
                </c:pt>
                <c:pt idx="37">
                  <c:v>1/11/2023 1:10</c:v>
                </c:pt>
                <c:pt idx="38">
                  <c:v>1/12/2023 1:10</c:v>
                </c:pt>
                <c:pt idx="39">
                  <c:v>1/14/2023 1:10</c:v>
                </c:pt>
                <c:pt idx="40">
                  <c:v>1/16/2023 1:10</c:v>
                </c:pt>
                <c:pt idx="41">
                  <c:v>1/18/2023 1:10</c:v>
                </c:pt>
                <c:pt idx="42">
                  <c:v>1/19/2023 1:10</c:v>
                </c:pt>
                <c:pt idx="43">
                  <c:v>1/20/2023 1:10</c:v>
                </c:pt>
                <c:pt idx="44">
                  <c:v>1/21/2023 1:10</c:v>
                </c:pt>
                <c:pt idx="45">
                  <c:v>1/22/2023 1:10</c:v>
                </c:pt>
                <c:pt idx="46">
                  <c:v>1/23/2023 8:48</c:v>
                </c:pt>
                <c:pt idx="47">
                  <c:v>1/24/2023 8:48</c:v>
                </c:pt>
                <c:pt idx="48">
                  <c:v>1/25/2023 8:48</c:v>
                </c:pt>
                <c:pt idx="49">
                  <c:v>1/25/2023 4:47</c:v>
                </c:pt>
                <c:pt idx="50">
                  <c:v>1/26/2023</c:v>
                </c:pt>
                <c:pt idx="51">
                  <c:v>1/26/2023 9:02</c:v>
                </c:pt>
                <c:pt idx="52">
                  <c:v>1/28/2023 4:02</c:v>
                </c:pt>
                <c:pt idx="53">
                  <c:v>1/29/2023 9:02</c:v>
                </c:pt>
                <c:pt idx="54">
                  <c:v>1/30/2023 9:02</c:v>
                </c:pt>
                <c:pt idx="55">
                  <c:v>1/31/2023 9:02</c:v>
                </c:pt>
                <c:pt idx="56">
                  <c:v>2/1/2023 9:02</c:v>
                </c:pt>
              </c:strCache>
            </c:strRef>
          </c:cat>
          <c:val>
            <c:numRef>
              <c:f>Pivot_all!$F$5:$F$62</c:f>
              <c:numCache>
                <c:formatCode>General</c:formatCode>
                <c:ptCount val="57"/>
                <c:pt idx="2">
                  <c:v>8440</c:v>
                </c:pt>
                <c:pt idx="4">
                  <c:v>8730</c:v>
                </c:pt>
                <c:pt idx="6">
                  <c:v>8660</c:v>
                </c:pt>
                <c:pt idx="9">
                  <c:v>8650</c:v>
                </c:pt>
                <c:pt idx="10">
                  <c:v>8650</c:v>
                </c:pt>
                <c:pt idx="13">
                  <c:v>8520</c:v>
                </c:pt>
                <c:pt idx="15">
                  <c:v>8520</c:v>
                </c:pt>
                <c:pt idx="17">
                  <c:v>8480</c:v>
                </c:pt>
                <c:pt idx="23">
                  <c:v>8690</c:v>
                </c:pt>
                <c:pt idx="27">
                  <c:v>8580</c:v>
                </c:pt>
                <c:pt idx="28">
                  <c:v>8570</c:v>
                </c:pt>
                <c:pt idx="29">
                  <c:v>8510</c:v>
                </c:pt>
                <c:pt idx="35">
                  <c:v>8590</c:v>
                </c:pt>
                <c:pt idx="47">
                  <c:v>8400</c:v>
                </c:pt>
                <c:pt idx="56">
                  <c:v>8530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87-4952-B832-31CE558E8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01120"/>
        <c:axId val="77702656"/>
      </c:lineChart>
      <c:catAx>
        <c:axId val="777011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77702656"/>
        <c:crosses val="autoZero"/>
        <c:auto val="1"/>
        <c:lblAlgn val="ctr"/>
        <c:lblOffset val="100"/>
        <c:noMultiLvlLbl val="0"/>
      </c:catAx>
      <c:valAx>
        <c:axId val="77702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</a:t>
                </a:r>
                <a:r>
                  <a:rPr lang="en-US" baseline="0"/>
                  <a:t>  from screen m3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77011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span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[Hydraulic serv tank level.xlsx]Pivot_since_last_fill!PivotTable1</c:name>
    <c:fmtId val="3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ln w="12700">
            <a:solidFill>
              <a:srgbClr val="1F497D">
                <a:lumMod val="60000"/>
                <a:lumOff val="40000"/>
              </a:srgbClr>
            </a:solidFill>
            <a:prstDash val="dash"/>
          </a:ln>
        </c:spPr>
        <c:marker>
          <c:symbol val="circle"/>
          <c:size val="3"/>
        </c:marker>
      </c:pivotFmt>
      <c:pivotFmt>
        <c:idx val="5"/>
        <c:spPr>
          <a:ln w="12700">
            <a:solidFill>
              <a:srgbClr val="1F497D">
                <a:lumMod val="60000"/>
                <a:lumOff val="40000"/>
              </a:srgbClr>
            </a:solidFill>
            <a:prstDash val="dash"/>
          </a:ln>
        </c:spPr>
        <c:marker>
          <c:symbol val="circle"/>
          <c:size val="3"/>
        </c:marker>
      </c:pivotFmt>
      <c:pivotFmt>
        <c:idx val="6"/>
        <c:spPr>
          <a:ln w="12700">
            <a:prstDash val="dash"/>
          </a:ln>
        </c:spPr>
        <c:marker>
          <c:symbol val="circle"/>
          <c:size val="3"/>
          <c:spPr>
            <a:ln>
              <a:prstDash val="dash"/>
            </a:ln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  <c:spPr>
          <a:ln w="12700">
            <a:solidFill>
              <a:srgbClr val="1F497D">
                <a:lumMod val="60000"/>
                <a:lumOff val="40000"/>
              </a:srgbClr>
            </a:solidFill>
            <a:prstDash val="dash"/>
          </a:ln>
        </c:spPr>
        <c:marker>
          <c:symbol val="circle"/>
          <c:size val="3"/>
        </c:marker>
      </c:pivotFmt>
      <c:pivotFmt>
        <c:idx val="9"/>
        <c:spPr>
          <a:ln w="12700">
            <a:solidFill>
              <a:srgbClr val="1F497D">
                <a:lumMod val="60000"/>
                <a:lumOff val="40000"/>
              </a:srgbClr>
            </a:solidFill>
            <a:prstDash val="dash"/>
          </a:ln>
        </c:spPr>
        <c:marker>
          <c:symbol val="circle"/>
          <c:size val="3"/>
        </c:marker>
      </c:pivotFmt>
      <c:pivotFmt>
        <c:idx val="10"/>
        <c:spPr>
          <a:ln w="12700">
            <a:solidFill>
              <a:srgbClr val="1F497D">
                <a:lumMod val="60000"/>
                <a:lumOff val="40000"/>
              </a:srgbClr>
            </a:solidFill>
            <a:prstDash val="dash"/>
          </a:ln>
        </c:spPr>
        <c:marker>
          <c:symbol val="circle"/>
          <c:size val="3"/>
        </c:marker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</c:pivotFmts>
    <c:plotArea>
      <c:layout>
        <c:manualLayout>
          <c:layoutTarget val="inner"/>
          <c:xMode val="edge"/>
          <c:yMode val="edge"/>
          <c:x val="0.17400844512347446"/>
          <c:y val="1.2310125189948281E-2"/>
          <c:w val="0.82599155487652764"/>
          <c:h val="0.82949455294988661"/>
        </c:manualLayout>
      </c:layout>
      <c:lineChart>
        <c:grouping val="standard"/>
        <c:varyColors val="0"/>
        <c:ser>
          <c:idx val="0"/>
          <c:order val="0"/>
          <c:tx>
            <c:strRef>
              <c:f>Pivot_since_last_fill!$B$3:$B$4</c:f>
              <c:strCache>
                <c:ptCount val="1"/>
                <c:pt idx="0">
                  <c:v>Sailing empty</c:v>
                </c:pt>
              </c:strCache>
            </c:strRef>
          </c:tx>
          <c:cat>
            <c:strRef>
              <c:f>Pivot_since_last_fill!$A$5:$A$22</c:f>
              <c:strCache>
                <c:ptCount val="18"/>
                <c:pt idx="0">
                  <c:v>12/7/2022 7:00</c:v>
                </c:pt>
                <c:pt idx="1">
                  <c:v>12/8/2022 3:00</c:v>
                </c:pt>
                <c:pt idx="2">
                  <c:v>12/8/2022 9:15</c:v>
                </c:pt>
                <c:pt idx="3">
                  <c:v>12/9/2022 3:00</c:v>
                </c:pt>
                <c:pt idx="4">
                  <c:v>12/9/2022 7:00</c:v>
                </c:pt>
                <c:pt idx="5">
                  <c:v>12/10/2022 3:00</c:v>
                </c:pt>
                <c:pt idx="6">
                  <c:v>12/11/2022 1:00</c:v>
                </c:pt>
                <c:pt idx="7">
                  <c:v>12/15/2022 4:30</c:v>
                </c:pt>
                <c:pt idx="8">
                  <c:v>12/16/2022 1:30</c:v>
                </c:pt>
                <c:pt idx="9">
                  <c:v>12/16/2022 7:30</c:v>
                </c:pt>
                <c:pt idx="10">
                  <c:v>12/17/2022 4:00</c:v>
                </c:pt>
                <c:pt idx="11">
                  <c:v>12/17/2022 7:15</c:v>
                </c:pt>
                <c:pt idx="12">
                  <c:v>12/18/2022 3:10</c:v>
                </c:pt>
                <c:pt idx="13">
                  <c:v>12/18/2022 7:00</c:v>
                </c:pt>
                <c:pt idx="14">
                  <c:v>12/19/2022 6:00</c:v>
                </c:pt>
                <c:pt idx="15">
                  <c:v>12/20/2022 9:00</c:v>
                </c:pt>
                <c:pt idx="16">
                  <c:v>12/21/2022 0:30</c:v>
                </c:pt>
                <c:pt idx="17">
                  <c:v>12/22/2022 7:15</c:v>
                </c:pt>
              </c:strCache>
            </c:strRef>
          </c:cat>
          <c:val>
            <c:numRef>
              <c:f>Pivot_since_last_fill!$B$5:$B$22</c:f>
              <c:numCache>
                <c:formatCode>General</c:formatCode>
                <c:ptCount val="18"/>
                <c:pt idx="0">
                  <c:v>8730</c:v>
                </c:pt>
                <c:pt idx="2">
                  <c:v>8660</c:v>
                </c:pt>
                <c:pt idx="5">
                  <c:v>8650</c:v>
                </c:pt>
                <c:pt idx="6">
                  <c:v>8650</c:v>
                </c:pt>
                <c:pt idx="9">
                  <c:v>8520</c:v>
                </c:pt>
                <c:pt idx="11">
                  <c:v>8520</c:v>
                </c:pt>
                <c:pt idx="13">
                  <c:v>8480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2-4EE1-9600-CDF13F8C2A78}"/>
            </c:ext>
          </c:extLst>
        </c:ser>
        <c:ser>
          <c:idx val="1"/>
          <c:order val="1"/>
          <c:tx>
            <c:strRef>
              <c:f>Pivot_since_last_fill!$C$3:$C$4</c:f>
              <c:strCache>
                <c:ptCount val="1"/>
                <c:pt idx="0">
                  <c:v>Sailing loaded</c:v>
                </c:pt>
              </c:strCache>
            </c:strRef>
          </c:tx>
          <c:cat>
            <c:strRef>
              <c:f>Pivot_since_last_fill!$A$5:$A$22</c:f>
              <c:strCache>
                <c:ptCount val="18"/>
                <c:pt idx="0">
                  <c:v>12/7/2022 7:00</c:v>
                </c:pt>
                <c:pt idx="1">
                  <c:v>12/8/2022 3:00</c:v>
                </c:pt>
                <c:pt idx="2">
                  <c:v>12/8/2022 9:15</c:v>
                </c:pt>
                <c:pt idx="3">
                  <c:v>12/9/2022 3:00</c:v>
                </c:pt>
                <c:pt idx="4">
                  <c:v>12/9/2022 7:00</c:v>
                </c:pt>
                <c:pt idx="5">
                  <c:v>12/10/2022 3:00</c:v>
                </c:pt>
                <c:pt idx="6">
                  <c:v>12/11/2022 1:00</c:v>
                </c:pt>
                <c:pt idx="7">
                  <c:v>12/15/2022 4:30</c:v>
                </c:pt>
                <c:pt idx="8">
                  <c:v>12/16/2022 1:30</c:v>
                </c:pt>
                <c:pt idx="9">
                  <c:v>12/16/2022 7:30</c:v>
                </c:pt>
                <c:pt idx="10">
                  <c:v>12/17/2022 4:00</c:v>
                </c:pt>
                <c:pt idx="11">
                  <c:v>12/17/2022 7:15</c:v>
                </c:pt>
                <c:pt idx="12">
                  <c:v>12/18/2022 3:10</c:v>
                </c:pt>
                <c:pt idx="13">
                  <c:v>12/18/2022 7:00</c:v>
                </c:pt>
                <c:pt idx="14">
                  <c:v>12/19/2022 6:00</c:v>
                </c:pt>
                <c:pt idx="15">
                  <c:v>12/20/2022 9:00</c:v>
                </c:pt>
                <c:pt idx="16">
                  <c:v>12/21/2022 0:30</c:v>
                </c:pt>
                <c:pt idx="17">
                  <c:v>12/22/2022 7:15</c:v>
                </c:pt>
              </c:strCache>
            </c:strRef>
          </c:cat>
          <c:val>
            <c:numRef>
              <c:f>Pivot_since_last_fill!$C$5:$C$22</c:f>
              <c:numCache>
                <c:formatCode>General</c:formatCode>
                <c:ptCount val="18"/>
                <c:pt idx="1">
                  <c:v>8690</c:v>
                </c:pt>
                <c:pt idx="3">
                  <c:v>8660</c:v>
                </c:pt>
                <c:pt idx="4">
                  <c:v>8660</c:v>
                </c:pt>
                <c:pt idx="7">
                  <c:v>8560</c:v>
                </c:pt>
                <c:pt idx="8">
                  <c:v>8550</c:v>
                </c:pt>
                <c:pt idx="10">
                  <c:v>8460</c:v>
                </c:pt>
                <c:pt idx="12">
                  <c:v>8460</c:v>
                </c:pt>
                <c:pt idx="14">
                  <c:v>8410</c:v>
                </c:pt>
                <c:pt idx="15">
                  <c:v>8420</c:v>
                </c:pt>
                <c:pt idx="16">
                  <c:v>8380</c:v>
                </c:pt>
                <c:pt idx="17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84-4E2D-95CC-32F8121A5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33184"/>
        <c:axId val="77722368"/>
      </c:lineChart>
      <c:dateAx>
        <c:axId val="74333184"/>
        <c:scaling>
          <c:orientation val="minMax"/>
        </c:scaling>
        <c:delete val="0"/>
        <c:axPos val="b"/>
        <c:numFmt formatCode="mm/dd;@" sourceLinked="0"/>
        <c:majorTickMark val="none"/>
        <c:minorTickMark val="none"/>
        <c:tickLblPos val="nextTo"/>
        <c:crossAx val="77722368"/>
        <c:crosses val="autoZero"/>
        <c:auto val="0"/>
        <c:lblOffset val="100"/>
        <c:baseTimeUnit val="days"/>
      </c:dateAx>
      <c:valAx>
        <c:axId val="777223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7433318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span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Loss Disch</c:v>
          </c:tx>
          <c:marker>
            <c:symbol val="none"/>
          </c:marker>
          <c:cat>
            <c:numRef>
              <c:f>Pivot_all!$B$5:$B$25</c:f>
              <c:numCache>
                <c:formatCode>m/d/yyyy\ h:mm</c:formatCode>
                <c:ptCount val="21"/>
                <c:pt idx="0">
                  <c:v>44899.125</c:v>
                </c:pt>
                <c:pt idx="1">
                  <c:v>44900.125</c:v>
                </c:pt>
                <c:pt idx="2">
                  <c:v>44900.354166666664</c:v>
                </c:pt>
                <c:pt idx="3">
                  <c:v>44901.125</c:v>
                </c:pt>
                <c:pt idx="4">
                  <c:v>44902.291666666664</c:v>
                </c:pt>
                <c:pt idx="5">
                  <c:v>44903.125</c:v>
                </c:pt>
                <c:pt idx="6">
                  <c:v>44903.385416666664</c:v>
                </c:pt>
                <c:pt idx="7">
                  <c:v>44904.125</c:v>
                </c:pt>
                <c:pt idx="8">
                  <c:v>44904.291666666664</c:v>
                </c:pt>
                <c:pt idx="9">
                  <c:v>44905.125</c:v>
                </c:pt>
                <c:pt idx="10">
                  <c:v>44906.041666666664</c:v>
                </c:pt>
                <c:pt idx="11">
                  <c:v>44910.1875</c:v>
                </c:pt>
                <c:pt idx="12">
                  <c:v>44911.0625</c:v>
                </c:pt>
                <c:pt idx="13">
                  <c:v>44911.3125</c:v>
                </c:pt>
                <c:pt idx="14">
                  <c:v>44912.166666666664</c:v>
                </c:pt>
                <c:pt idx="15">
                  <c:v>44912.302083333336</c:v>
                </c:pt>
                <c:pt idx="16">
                  <c:v>44913.131944444445</c:v>
                </c:pt>
                <c:pt idx="17">
                  <c:v>44913.291666666664</c:v>
                </c:pt>
                <c:pt idx="18">
                  <c:v>44914.25</c:v>
                </c:pt>
                <c:pt idx="19">
                  <c:v>44915.375</c:v>
                </c:pt>
                <c:pt idx="20">
                  <c:v>44916.020833333336</c:v>
                </c:pt>
              </c:numCache>
            </c:numRef>
          </c:cat>
          <c:val>
            <c:numRef>
              <c:f>Pivot_all!$H$5:$H$25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6-469E-B575-AEC45A8F04B7}"/>
            </c:ext>
          </c:extLst>
        </c:ser>
        <c:ser>
          <c:idx val="1"/>
          <c:order val="1"/>
          <c:tx>
            <c:v>Loss Dredg</c:v>
          </c:tx>
          <c:marker>
            <c:symbol val="none"/>
          </c:marker>
          <c:cat>
            <c:numRef>
              <c:f>Pivot_all!$B$5:$B$25</c:f>
              <c:numCache>
                <c:formatCode>m/d/yyyy\ h:mm</c:formatCode>
                <c:ptCount val="21"/>
                <c:pt idx="0">
                  <c:v>44899.125</c:v>
                </c:pt>
                <c:pt idx="1">
                  <c:v>44900.125</c:v>
                </c:pt>
                <c:pt idx="2">
                  <c:v>44900.354166666664</c:v>
                </c:pt>
                <c:pt idx="3">
                  <c:v>44901.125</c:v>
                </c:pt>
                <c:pt idx="4">
                  <c:v>44902.291666666664</c:v>
                </c:pt>
                <c:pt idx="5">
                  <c:v>44903.125</c:v>
                </c:pt>
                <c:pt idx="6">
                  <c:v>44903.385416666664</c:v>
                </c:pt>
                <c:pt idx="7">
                  <c:v>44904.125</c:v>
                </c:pt>
                <c:pt idx="8">
                  <c:v>44904.291666666664</c:v>
                </c:pt>
                <c:pt idx="9">
                  <c:v>44905.125</c:v>
                </c:pt>
                <c:pt idx="10">
                  <c:v>44906.041666666664</c:v>
                </c:pt>
                <c:pt idx="11">
                  <c:v>44910.1875</c:v>
                </c:pt>
                <c:pt idx="12">
                  <c:v>44911.0625</c:v>
                </c:pt>
                <c:pt idx="13">
                  <c:v>44911.3125</c:v>
                </c:pt>
                <c:pt idx="14">
                  <c:v>44912.166666666664</c:v>
                </c:pt>
                <c:pt idx="15">
                  <c:v>44912.302083333336</c:v>
                </c:pt>
                <c:pt idx="16">
                  <c:v>44913.131944444445</c:v>
                </c:pt>
                <c:pt idx="17">
                  <c:v>44913.291666666664</c:v>
                </c:pt>
                <c:pt idx="18">
                  <c:v>44914.25</c:v>
                </c:pt>
                <c:pt idx="19">
                  <c:v>44915.375</c:v>
                </c:pt>
                <c:pt idx="20">
                  <c:v>44916.020833333336</c:v>
                </c:pt>
              </c:numCache>
            </c:numRef>
          </c:cat>
          <c:val>
            <c:numRef>
              <c:f>Pivot_all!$I$5:$I$25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A6-469E-B575-AEC45A8F04B7}"/>
            </c:ext>
          </c:extLst>
        </c:ser>
        <c:ser>
          <c:idx val="2"/>
          <c:order val="2"/>
          <c:tx>
            <c:v>Sailing Loaded</c:v>
          </c:tx>
          <c:marker>
            <c:symbol val="none"/>
          </c:marker>
          <c:cat>
            <c:numRef>
              <c:f>Pivot_all!$B$5:$B$25</c:f>
              <c:numCache>
                <c:formatCode>m/d/yyyy\ h:mm</c:formatCode>
                <c:ptCount val="21"/>
                <c:pt idx="0">
                  <c:v>44899.125</c:v>
                </c:pt>
                <c:pt idx="1">
                  <c:v>44900.125</c:v>
                </c:pt>
                <c:pt idx="2">
                  <c:v>44900.354166666664</c:v>
                </c:pt>
                <c:pt idx="3">
                  <c:v>44901.125</c:v>
                </c:pt>
                <c:pt idx="4">
                  <c:v>44902.291666666664</c:v>
                </c:pt>
                <c:pt idx="5">
                  <c:v>44903.125</c:v>
                </c:pt>
                <c:pt idx="6">
                  <c:v>44903.385416666664</c:v>
                </c:pt>
                <c:pt idx="7">
                  <c:v>44904.125</c:v>
                </c:pt>
                <c:pt idx="8">
                  <c:v>44904.291666666664</c:v>
                </c:pt>
                <c:pt idx="9">
                  <c:v>44905.125</c:v>
                </c:pt>
                <c:pt idx="10">
                  <c:v>44906.041666666664</c:v>
                </c:pt>
                <c:pt idx="11">
                  <c:v>44910.1875</c:v>
                </c:pt>
                <c:pt idx="12">
                  <c:v>44911.0625</c:v>
                </c:pt>
                <c:pt idx="13">
                  <c:v>44911.3125</c:v>
                </c:pt>
                <c:pt idx="14">
                  <c:v>44912.166666666664</c:v>
                </c:pt>
                <c:pt idx="15">
                  <c:v>44912.302083333336</c:v>
                </c:pt>
                <c:pt idx="16">
                  <c:v>44913.131944444445</c:v>
                </c:pt>
                <c:pt idx="17">
                  <c:v>44913.291666666664</c:v>
                </c:pt>
                <c:pt idx="18">
                  <c:v>44914.25</c:v>
                </c:pt>
                <c:pt idx="19">
                  <c:v>44915.375</c:v>
                </c:pt>
                <c:pt idx="20">
                  <c:v>44916.020833333336</c:v>
                </c:pt>
              </c:numCache>
            </c:numRef>
          </c:cat>
          <c:val>
            <c:numRef>
              <c:f>Pivot_all!$J$5:$J$25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A6-469E-B575-AEC45A8F0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25152"/>
        <c:axId val="77826688"/>
      </c:lineChart>
      <c:dateAx>
        <c:axId val="7782515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high"/>
        <c:crossAx val="77826688"/>
        <c:crosses val="autoZero"/>
        <c:auto val="0"/>
        <c:lblOffset val="100"/>
        <c:baseTimeUnit val="days"/>
      </c:dateAx>
      <c:valAx>
        <c:axId val="7782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82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[Hydraulic serv tank level.xlsx]Pivot_all!PivotTable1</c:name>
    <c:fmtId val="4"/>
  </c:pivotSource>
  <c:chart>
    <c:autoTitleDeleted val="1"/>
    <c:pivotFmts>
      <c:pivotFmt>
        <c:idx val="0"/>
      </c:pivotFmt>
      <c:pivotFmt>
        <c:idx val="1"/>
      </c:pivotFmt>
      <c:pivotFmt>
        <c:idx val="2"/>
        <c:spPr>
          <a:ln>
            <a:noFill/>
          </a:ln>
        </c:spPr>
        <c:marker>
          <c:symbol val="circle"/>
          <c:size val="3"/>
          <c:spPr>
            <a:solidFill>
              <a:schemeClr val="accent1"/>
            </a:solidFill>
          </c:spPr>
        </c:marker>
      </c:pivotFmt>
      <c:pivotFmt>
        <c:idx val="3"/>
        <c:spPr>
          <a:ln>
            <a:noFill/>
          </a:ln>
        </c:spPr>
        <c:marker>
          <c:symbol val="circle"/>
          <c:size val="3"/>
        </c:marker>
      </c:pivotFmt>
      <c:pivotFmt>
        <c:idx val="4"/>
        <c:spPr>
          <a:ln>
            <a:noFill/>
          </a:ln>
        </c:spPr>
        <c:marker>
          <c:symbol val="circle"/>
          <c:size val="3"/>
        </c:marker>
      </c:pivotFmt>
      <c:pivotFmt>
        <c:idx val="5"/>
        <c:spPr>
          <a:ln w="9525">
            <a:solidFill>
              <a:schemeClr val="tx2">
                <a:lumMod val="60000"/>
                <a:lumOff val="40000"/>
              </a:schemeClr>
            </a:solidFill>
            <a:prstDash val="solid"/>
          </a:ln>
        </c:spPr>
        <c:marker>
          <c:symbol val="circle"/>
          <c:size val="3"/>
          <c:spPr>
            <a:solidFill>
              <a:schemeClr val="accent1"/>
            </a:solidFill>
          </c:spPr>
        </c:marker>
      </c:pivotFmt>
      <c:pivotFmt>
        <c:idx val="6"/>
        <c:spPr>
          <a:ln w="9525">
            <a:solidFill>
              <a:schemeClr val="accent2"/>
            </a:solidFill>
            <a:prstDash val="dash"/>
          </a:ln>
        </c:spPr>
        <c:marker>
          <c:symbol val="circle"/>
          <c:size val="3"/>
        </c:marker>
      </c:pivotFmt>
      <c:pivotFmt>
        <c:idx val="7"/>
        <c:spPr>
          <a:ln w="9525">
            <a:solidFill>
              <a:schemeClr val="accent3">
                <a:lumMod val="75000"/>
              </a:schemeClr>
            </a:solidFill>
            <a:prstDash val="dash"/>
          </a:ln>
        </c:spPr>
        <c:marker>
          <c:symbol val="circle"/>
          <c:size val="3"/>
        </c:marker>
      </c:pivotFmt>
      <c:pivotFmt>
        <c:idx val="8"/>
        <c:spPr>
          <a:ln w="28575">
            <a:noFill/>
          </a:ln>
        </c:spPr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</c:pivotFmts>
    <c:plotArea>
      <c:layout>
        <c:manualLayout>
          <c:layoutTarget val="inner"/>
          <c:xMode val="edge"/>
          <c:yMode val="edge"/>
          <c:x val="0.10797007472758505"/>
          <c:y val="3.3797624611991997E-2"/>
          <c:w val="0.87650025521763719"/>
          <c:h val="0.74269418377497365"/>
        </c:manualLayout>
      </c:layout>
      <c:lineChart>
        <c:grouping val="standard"/>
        <c:varyColors val="0"/>
        <c:ser>
          <c:idx val="0"/>
          <c:order val="0"/>
          <c:tx>
            <c:strRef>
              <c:f>Pivot_all!$C$3:$C$4</c:f>
              <c:strCache>
                <c:ptCount val="1"/>
                <c:pt idx="0">
                  <c:v>Discharging</c:v>
                </c:pt>
              </c:strCache>
            </c:strRef>
          </c:tx>
          <c:cat>
            <c:strRef>
              <c:f>Pivot_all!$B$5:$B$62</c:f>
              <c:strCache>
                <c:ptCount val="57"/>
                <c:pt idx="0">
                  <c:v>12/4/2022 3:00</c:v>
                </c:pt>
                <c:pt idx="1">
                  <c:v>12/5/2022 3:00</c:v>
                </c:pt>
                <c:pt idx="2">
                  <c:v>12/5/2022 8:30</c:v>
                </c:pt>
                <c:pt idx="3">
                  <c:v>12/6/2022 3:00</c:v>
                </c:pt>
                <c:pt idx="4">
                  <c:v>12/7/2022 7:00</c:v>
                </c:pt>
                <c:pt idx="5">
                  <c:v>12/8/2022 3:00</c:v>
                </c:pt>
                <c:pt idx="6">
                  <c:v>12/8/2022 9:15</c:v>
                </c:pt>
                <c:pt idx="7">
                  <c:v>12/9/2022 3:00</c:v>
                </c:pt>
                <c:pt idx="8">
                  <c:v>12/9/2022 7:00</c:v>
                </c:pt>
                <c:pt idx="9">
                  <c:v>12/10/2022 3:00</c:v>
                </c:pt>
                <c:pt idx="10">
                  <c:v>12/11/2022 1:00</c:v>
                </c:pt>
                <c:pt idx="11">
                  <c:v>12/15/2022 4:30</c:v>
                </c:pt>
                <c:pt idx="12">
                  <c:v>12/16/2022 1:30</c:v>
                </c:pt>
                <c:pt idx="13">
                  <c:v>12/16/2022 7:30</c:v>
                </c:pt>
                <c:pt idx="14">
                  <c:v>12/17/2022 4:00</c:v>
                </c:pt>
                <c:pt idx="15">
                  <c:v>12/17/2022 7:15</c:v>
                </c:pt>
                <c:pt idx="16">
                  <c:v>12/18/2022 3:10</c:v>
                </c:pt>
                <c:pt idx="17">
                  <c:v>12/18/2022 7:00</c:v>
                </c:pt>
                <c:pt idx="18">
                  <c:v>12/19/2022 6:00</c:v>
                </c:pt>
                <c:pt idx="19">
                  <c:v>12/20/2022 9:00</c:v>
                </c:pt>
                <c:pt idx="20">
                  <c:v>12/21/2022 0:30</c:v>
                </c:pt>
                <c:pt idx="21">
                  <c:v>12/22/2022 7:15</c:v>
                </c:pt>
                <c:pt idx="22">
                  <c:v>12/23/2022 7:15</c:v>
                </c:pt>
                <c:pt idx="23">
                  <c:v>12/26/2022 7:15</c:v>
                </c:pt>
                <c:pt idx="24">
                  <c:v>12/27/2022 7:15</c:v>
                </c:pt>
                <c:pt idx="25">
                  <c:v>12/28/2022 7:15</c:v>
                </c:pt>
                <c:pt idx="26">
                  <c:v>12/30/2022 7:15</c:v>
                </c:pt>
                <c:pt idx="27">
                  <c:v>12/31/2022 7:15</c:v>
                </c:pt>
                <c:pt idx="28">
                  <c:v>1/2/2023 7:15</c:v>
                </c:pt>
                <c:pt idx="29">
                  <c:v>1/3/2023 7:15</c:v>
                </c:pt>
                <c:pt idx="30">
                  <c:v>1/4/2023 7:15</c:v>
                </c:pt>
                <c:pt idx="31">
                  <c:v>1/5/2023 7:15</c:v>
                </c:pt>
                <c:pt idx="32">
                  <c:v>1/7/2023 1:00</c:v>
                </c:pt>
                <c:pt idx="33">
                  <c:v>1/7/2023 7:10</c:v>
                </c:pt>
                <c:pt idx="34">
                  <c:v>1/8/2023 7:10</c:v>
                </c:pt>
                <c:pt idx="35">
                  <c:v>1/9/2023 7:10</c:v>
                </c:pt>
                <c:pt idx="36">
                  <c:v>1/10/2023 1:10</c:v>
                </c:pt>
                <c:pt idx="37">
                  <c:v>1/11/2023 1:10</c:v>
                </c:pt>
                <c:pt idx="38">
                  <c:v>1/12/2023 1:10</c:v>
                </c:pt>
                <c:pt idx="39">
                  <c:v>1/14/2023 1:10</c:v>
                </c:pt>
                <c:pt idx="40">
                  <c:v>1/16/2023 1:10</c:v>
                </c:pt>
                <c:pt idx="41">
                  <c:v>1/18/2023 1:10</c:v>
                </c:pt>
                <c:pt idx="42">
                  <c:v>1/19/2023 1:10</c:v>
                </c:pt>
                <c:pt idx="43">
                  <c:v>1/20/2023 1:10</c:v>
                </c:pt>
                <c:pt idx="44">
                  <c:v>1/21/2023 1:10</c:v>
                </c:pt>
                <c:pt idx="45">
                  <c:v>1/22/2023 1:10</c:v>
                </c:pt>
                <c:pt idx="46">
                  <c:v>1/23/2023 8:48</c:v>
                </c:pt>
                <c:pt idx="47">
                  <c:v>1/24/2023 8:48</c:v>
                </c:pt>
                <c:pt idx="48">
                  <c:v>1/25/2023 8:48</c:v>
                </c:pt>
                <c:pt idx="49">
                  <c:v>1/25/2023 4:47</c:v>
                </c:pt>
                <c:pt idx="50">
                  <c:v>1/26/2023</c:v>
                </c:pt>
                <c:pt idx="51">
                  <c:v>1/26/2023 9:02</c:v>
                </c:pt>
                <c:pt idx="52">
                  <c:v>1/28/2023 4:02</c:v>
                </c:pt>
                <c:pt idx="53">
                  <c:v>1/29/2023 9:02</c:v>
                </c:pt>
                <c:pt idx="54">
                  <c:v>1/30/2023 9:02</c:v>
                </c:pt>
                <c:pt idx="55">
                  <c:v>1/31/2023 9:02</c:v>
                </c:pt>
                <c:pt idx="56">
                  <c:v>2/1/2023 9:02</c:v>
                </c:pt>
              </c:strCache>
            </c:strRef>
          </c:cat>
          <c:val>
            <c:numRef>
              <c:f>Pivot_all!$C$5:$C$62</c:f>
              <c:numCache>
                <c:formatCode>General</c:formatCode>
                <c:ptCount val="57"/>
                <c:pt idx="26">
                  <c:v>8580</c:v>
                </c:pt>
                <c:pt idx="27">
                  <c:v>8610</c:v>
                </c:pt>
                <c:pt idx="31">
                  <c:v>8460</c:v>
                </c:pt>
                <c:pt idx="34">
                  <c:v>8610</c:v>
                </c:pt>
                <c:pt idx="37">
                  <c:v>8560</c:v>
                </c:pt>
                <c:pt idx="39">
                  <c:v>8460</c:v>
                </c:pt>
                <c:pt idx="51">
                  <c:v>8530</c:v>
                </c:pt>
                <c:pt idx="52">
                  <c:v>8400</c:v>
                </c:pt>
                <c:pt idx="55">
                  <c:v>8570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6AC-4BE2-BE31-1206AAEBE452}"/>
            </c:ext>
          </c:extLst>
        </c:ser>
        <c:ser>
          <c:idx val="1"/>
          <c:order val="1"/>
          <c:tx>
            <c:strRef>
              <c:f>Pivot_all!$D$3:$D$4</c:f>
              <c:strCache>
                <c:ptCount val="1"/>
                <c:pt idx="0">
                  <c:v>Dredging</c:v>
                </c:pt>
              </c:strCache>
            </c:strRef>
          </c:tx>
          <c:cat>
            <c:strRef>
              <c:f>Pivot_all!$B$5:$B$62</c:f>
              <c:strCache>
                <c:ptCount val="57"/>
                <c:pt idx="0">
                  <c:v>12/4/2022 3:00</c:v>
                </c:pt>
                <c:pt idx="1">
                  <c:v>12/5/2022 3:00</c:v>
                </c:pt>
                <c:pt idx="2">
                  <c:v>12/5/2022 8:30</c:v>
                </c:pt>
                <c:pt idx="3">
                  <c:v>12/6/2022 3:00</c:v>
                </c:pt>
                <c:pt idx="4">
                  <c:v>12/7/2022 7:00</c:v>
                </c:pt>
                <c:pt idx="5">
                  <c:v>12/8/2022 3:00</c:v>
                </c:pt>
                <c:pt idx="6">
                  <c:v>12/8/2022 9:15</c:v>
                </c:pt>
                <c:pt idx="7">
                  <c:v>12/9/2022 3:00</c:v>
                </c:pt>
                <c:pt idx="8">
                  <c:v>12/9/2022 7:00</c:v>
                </c:pt>
                <c:pt idx="9">
                  <c:v>12/10/2022 3:00</c:v>
                </c:pt>
                <c:pt idx="10">
                  <c:v>12/11/2022 1:00</c:v>
                </c:pt>
                <c:pt idx="11">
                  <c:v>12/15/2022 4:30</c:v>
                </c:pt>
                <c:pt idx="12">
                  <c:v>12/16/2022 1:30</c:v>
                </c:pt>
                <c:pt idx="13">
                  <c:v>12/16/2022 7:30</c:v>
                </c:pt>
                <c:pt idx="14">
                  <c:v>12/17/2022 4:00</c:v>
                </c:pt>
                <c:pt idx="15">
                  <c:v>12/17/2022 7:15</c:v>
                </c:pt>
                <c:pt idx="16">
                  <c:v>12/18/2022 3:10</c:v>
                </c:pt>
                <c:pt idx="17">
                  <c:v>12/18/2022 7:00</c:v>
                </c:pt>
                <c:pt idx="18">
                  <c:v>12/19/2022 6:00</c:v>
                </c:pt>
                <c:pt idx="19">
                  <c:v>12/20/2022 9:00</c:v>
                </c:pt>
                <c:pt idx="20">
                  <c:v>12/21/2022 0:30</c:v>
                </c:pt>
                <c:pt idx="21">
                  <c:v>12/22/2022 7:15</c:v>
                </c:pt>
                <c:pt idx="22">
                  <c:v>12/23/2022 7:15</c:v>
                </c:pt>
                <c:pt idx="23">
                  <c:v>12/26/2022 7:15</c:v>
                </c:pt>
                <c:pt idx="24">
                  <c:v>12/27/2022 7:15</c:v>
                </c:pt>
                <c:pt idx="25">
                  <c:v>12/28/2022 7:15</c:v>
                </c:pt>
                <c:pt idx="26">
                  <c:v>12/30/2022 7:15</c:v>
                </c:pt>
                <c:pt idx="27">
                  <c:v>12/31/2022 7:15</c:v>
                </c:pt>
                <c:pt idx="28">
                  <c:v>1/2/2023 7:15</c:v>
                </c:pt>
                <c:pt idx="29">
                  <c:v>1/3/2023 7:15</c:v>
                </c:pt>
                <c:pt idx="30">
                  <c:v>1/4/2023 7:15</c:v>
                </c:pt>
                <c:pt idx="31">
                  <c:v>1/5/2023 7:15</c:v>
                </c:pt>
                <c:pt idx="32">
                  <c:v>1/7/2023 1:00</c:v>
                </c:pt>
                <c:pt idx="33">
                  <c:v>1/7/2023 7:10</c:v>
                </c:pt>
                <c:pt idx="34">
                  <c:v>1/8/2023 7:10</c:v>
                </c:pt>
                <c:pt idx="35">
                  <c:v>1/9/2023 7:10</c:v>
                </c:pt>
                <c:pt idx="36">
                  <c:v>1/10/2023 1:10</c:v>
                </c:pt>
                <c:pt idx="37">
                  <c:v>1/11/2023 1:10</c:v>
                </c:pt>
                <c:pt idx="38">
                  <c:v>1/12/2023 1:10</c:v>
                </c:pt>
                <c:pt idx="39">
                  <c:v>1/14/2023 1:10</c:v>
                </c:pt>
                <c:pt idx="40">
                  <c:v>1/16/2023 1:10</c:v>
                </c:pt>
                <c:pt idx="41">
                  <c:v>1/18/2023 1:10</c:v>
                </c:pt>
                <c:pt idx="42">
                  <c:v>1/19/2023 1:10</c:v>
                </c:pt>
                <c:pt idx="43">
                  <c:v>1/20/2023 1:10</c:v>
                </c:pt>
                <c:pt idx="44">
                  <c:v>1/21/2023 1:10</c:v>
                </c:pt>
                <c:pt idx="45">
                  <c:v>1/22/2023 1:10</c:v>
                </c:pt>
                <c:pt idx="46">
                  <c:v>1/23/2023 8:48</c:v>
                </c:pt>
                <c:pt idx="47">
                  <c:v>1/24/2023 8:48</c:v>
                </c:pt>
                <c:pt idx="48">
                  <c:v>1/25/2023 8:48</c:v>
                </c:pt>
                <c:pt idx="49">
                  <c:v>1/25/2023 4:47</c:v>
                </c:pt>
                <c:pt idx="50">
                  <c:v>1/26/2023</c:v>
                </c:pt>
                <c:pt idx="51">
                  <c:v>1/26/2023 9:02</c:v>
                </c:pt>
                <c:pt idx="52">
                  <c:v>1/28/2023 4:02</c:v>
                </c:pt>
                <c:pt idx="53">
                  <c:v>1/29/2023 9:02</c:v>
                </c:pt>
                <c:pt idx="54">
                  <c:v>1/30/2023 9:02</c:v>
                </c:pt>
                <c:pt idx="55">
                  <c:v>1/31/2023 9:02</c:v>
                </c:pt>
                <c:pt idx="56">
                  <c:v>2/1/2023 9:02</c:v>
                </c:pt>
              </c:strCache>
            </c:strRef>
          </c:cat>
          <c:val>
            <c:numRef>
              <c:f>Pivot_all!$D$5:$D$62</c:f>
              <c:numCache>
                <c:formatCode>General</c:formatCode>
                <c:ptCount val="57"/>
                <c:pt idx="26">
                  <c:v>8040</c:v>
                </c:pt>
                <c:pt idx="28">
                  <c:v>8050</c:v>
                </c:pt>
                <c:pt idx="29">
                  <c:v>7960</c:v>
                </c:pt>
                <c:pt idx="30">
                  <c:v>7900</c:v>
                </c:pt>
                <c:pt idx="32">
                  <c:v>7640</c:v>
                </c:pt>
                <c:pt idx="33">
                  <c:v>8070</c:v>
                </c:pt>
                <c:pt idx="36">
                  <c:v>8040</c:v>
                </c:pt>
                <c:pt idx="37">
                  <c:v>8010</c:v>
                </c:pt>
                <c:pt idx="38">
                  <c:v>8020</c:v>
                </c:pt>
                <c:pt idx="40">
                  <c:v>8220</c:v>
                </c:pt>
                <c:pt idx="42">
                  <c:v>8130</c:v>
                </c:pt>
                <c:pt idx="43">
                  <c:v>8110</c:v>
                </c:pt>
                <c:pt idx="44">
                  <c:v>8090</c:v>
                </c:pt>
                <c:pt idx="50">
                  <c:v>7990</c:v>
                </c:pt>
                <c:pt idx="53">
                  <c:v>7740</c:v>
                </c:pt>
                <c:pt idx="54">
                  <c:v>7770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6AC-4BE2-BE31-1206AAEBE452}"/>
            </c:ext>
          </c:extLst>
        </c:ser>
        <c:ser>
          <c:idx val="2"/>
          <c:order val="2"/>
          <c:tx>
            <c:strRef>
              <c:f>Pivot_all!$E$3:$E$4</c:f>
              <c:strCache>
                <c:ptCount val="1"/>
                <c:pt idx="0">
                  <c:v>Sailing loaded</c:v>
                </c:pt>
              </c:strCache>
            </c:strRef>
          </c:tx>
          <c:cat>
            <c:strRef>
              <c:f>Pivot_all!$B$5:$B$62</c:f>
              <c:strCache>
                <c:ptCount val="57"/>
                <c:pt idx="0">
                  <c:v>12/4/2022 3:00</c:v>
                </c:pt>
                <c:pt idx="1">
                  <c:v>12/5/2022 3:00</c:v>
                </c:pt>
                <c:pt idx="2">
                  <c:v>12/5/2022 8:30</c:v>
                </c:pt>
                <c:pt idx="3">
                  <c:v>12/6/2022 3:00</c:v>
                </c:pt>
                <c:pt idx="4">
                  <c:v>12/7/2022 7:00</c:v>
                </c:pt>
                <c:pt idx="5">
                  <c:v>12/8/2022 3:00</c:v>
                </c:pt>
                <c:pt idx="6">
                  <c:v>12/8/2022 9:15</c:v>
                </c:pt>
                <c:pt idx="7">
                  <c:v>12/9/2022 3:00</c:v>
                </c:pt>
                <c:pt idx="8">
                  <c:v>12/9/2022 7:00</c:v>
                </c:pt>
                <c:pt idx="9">
                  <c:v>12/10/2022 3:00</c:v>
                </c:pt>
                <c:pt idx="10">
                  <c:v>12/11/2022 1:00</c:v>
                </c:pt>
                <c:pt idx="11">
                  <c:v>12/15/2022 4:30</c:v>
                </c:pt>
                <c:pt idx="12">
                  <c:v>12/16/2022 1:30</c:v>
                </c:pt>
                <c:pt idx="13">
                  <c:v>12/16/2022 7:30</c:v>
                </c:pt>
                <c:pt idx="14">
                  <c:v>12/17/2022 4:00</c:v>
                </c:pt>
                <c:pt idx="15">
                  <c:v>12/17/2022 7:15</c:v>
                </c:pt>
                <c:pt idx="16">
                  <c:v>12/18/2022 3:10</c:v>
                </c:pt>
                <c:pt idx="17">
                  <c:v>12/18/2022 7:00</c:v>
                </c:pt>
                <c:pt idx="18">
                  <c:v>12/19/2022 6:00</c:v>
                </c:pt>
                <c:pt idx="19">
                  <c:v>12/20/2022 9:00</c:v>
                </c:pt>
                <c:pt idx="20">
                  <c:v>12/21/2022 0:30</c:v>
                </c:pt>
                <c:pt idx="21">
                  <c:v>12/22/2022 7:15</c:v>
                </c:pt>
                <c:pt idx="22">
                  <c:v>12/23/2022 7:15</c:v>
                </c:pt>
                <c:pt idx="23">
                  <c:v>12/26/2022 7:15</c:v>
                </c:pt>
                <c:pt idx="24">
                  <c:v>12/27/2022 7:15</c:v>
                </c:pt>
                <c:pt idx="25">
                  <c:v>12/28/2022 7:15</c:v>
                </c:pt>
                <c:pt idx="26">
                  <c:v>12/30/2022 7:15</c:v>
                </c:pt>
                <c:pt idx="27">
                  <c:v>12/31/2022 7:15</c:v>
                </c:pt>
                <c:pt idx="28">
                  <c:v>1/2/2023 7:15</c:v>
                </c:pt>
                <c:pt idx="29">
                  <c:v>1/3/2023 7:15</c:v>
                </c:pt>
                <c:pt idx="30">
                  <c:v>1/4/2023 7:15</c:v>
                </c:pt>
                <c:pt idx="31">
                  <c:v>1/5/2023 7:15</c:v>
                </c:pt>
                <c:pt idx="32">
                  <c:v>1/7/2023 1:00</c:v>
                </c:pt>
                <c:pt idx="33">
                  <c:v>1/7/2023 7:10</c:v>
                </c:pt>
                <c:pt idx="34">
                  <c:v>1/8/2023 7:10</c:v>
                </c:pt>
                <c:pt idx="35">
                  <c:v>1/9/2023 7:10</c:v>
                </c:pt>
                <c:pt idx="36">
                  <c:v>1/10/2023 1:10</c:v>
                </c:pt>
                <c:pt idx="37">
                  <c:v>1/11/2023 1:10</c:v>
                </c:pt>
                <c:pt idx="38">
                  <c:v>1/12/2023 1:10</c:v>
                </c:pt>
                <c:pt idx="39">
                  <c:v>1/14/2023 1:10</c:v>
                </c:pt>
                <c:pt idx="40">
                  <c:v>1/16/2023 1:10</c:v>
                </c:pt>
                <c:pt idx="41">
                  <c:v>1/18/2023 1:10</c:v>
                </c:pt>
                <c:pt idx="42">
                  <c:v>1/19/2023 1:10</c:v>
                </c:pt>
                <c:pt idx="43">
                  <c:v>1/20/2023 1:10</c:v>
                </c:pt>
                <c:pt idx="44">
                  <c:v>1/21/2023 1:10</c:v>
                </c:pt>
                <c:pt idx="45">
                  <c:v>1/22/2023 1:10</c:v>
                </c:pt>
                <c:pt idx="46">
                  <c:v>1/23/2023 8:48</c:v>
                </c:pt>
                <c:pt idx="47">
                  <c:v>1/24/2023 8:48</c:v>
                </c:pt>
                <c:pt idx="48">
                  <c:v>1/25/2023 8:48</c:v>
                </c:pt>
                <c:pt idx="49">
                  <c:v>1/25/2023 4:47</c:v>
                </c:pt>
                <c:pt idx="50">
                  <c:v>1/26/2023</c:v>
                </c:pt>
                <c:pt idx="51">
                  <c:v>1/26/2023 9:02</c:v>
                </c:pt>
                <c:pt idx="52">
                  <c:v>1/28/2023 4:02</c:v>
                </c:pt>
                <c:pt idx="53">
                  <c:v>1/29/2023 9:02</c:v>
                </c:pt>
                <c:pt idx="54">
                  <c:v>1/30/2023 9:02</c:v>
                </c:pt>
                <c:pt idx="55">
                  <c:v>1/31/2023 9:02</c:v>
                </c:pt>
                <c:pt idx="56">
                  <c:v>2/1/2023 9:02</c:v>
                </c:pt>
              </c:strCache>
            </c:strRef>
          </c:cat>
          <c:val>
            <c:numRef>
              <c:f>Pivot_all!$E$5:$E$62</c:f>
              <c:numCache>
                <c:formatCode>General</c:formatCode>
                <c:ptCount val="57"/>
                <c:pt idx="0">
                  <c:v>8510</c:v>
                </c:pt>
                <c:pt idx="1">
                  <c:v>8440</c:v>
                </c:pt>
                <c:pt idx="3">
                  <c:v>8380</c:v>
                </c:pt>
                <c:pt idx="5">
                  <c:v>8690</c:v>
                </c:pt>
                <c:pt idx="7">
                  <c:v>8660</c:v>
                </c:pt>
                <c:pt idx="8">
                  <c:v>8660</c:v>
                </c:pt>
                <c:pt idx="11">
                  <c:v>8560</c:v>
                </c:pt>
                <c:pt idx="12">
                  <c:v>8550</c:v>
                </c:pt>
                <c:pt idx="14">
                  <c:v>8460</c:v>
                </c:pt>
                <c:pt idx="16">
                  <c:v>8460</c:v>
                </c:pt>
                <c:pt idx="18">
                  <c:v>8410</c:v>
                </c:pt>
                <c:pt idx="19">
                  <c:v>8420</c:v>
                </c:pt>
                <c:pt idx="20">
                  <c:v>8380</c:v>
                </c:pt>
                <c:pt idx="21">
                  <c:v>8820</c:v>
                </c:pt>
                <c:pt idx="22">
                  <c:v>8760</c:v>
                </c:pt>
                <c:pt idx="24">
                  <c:v>8710</c:v>
                </c:pt>
                <c:pt idx="25">
                  <c:v>8650</c:v>
                </c:pt>
                <c:pt idx="28">
                  <c:v>8530</c:v>
                </c:pt>
                <c:pt idx="35">
                  <c:v>8580</c:v>
                </c:pt>
                <c:pt idx="41">
                  <c:v>8710</c:v>
                </c:pt>
                <c:pt idx="45">
                  <c:v>8560</c:v>
                </c:pt>
                <c:pt idx="46">
                  <c:v>8560</c:v>
                </c:pt>
                <c:pt idx="48">
                  <c:v>8550</c:v>
                </c:pt>
                <c:pt idx="49">
                  <c:v>8490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F8-4D71-AFEC-D41D0FC667C6}"/>
            </c:ext>
          </c:extLst>
        </c:ser>
        <c:ser>
          <c:idx val="3"/>
          <c:order val="3"/>
          <c:tx>
            <c:strRef>
              <c:f>Pivot_all!$F$3:$F$4</c:f>
              <c:strCache>
                <c:ptCount val="1"/>
                <c:pt idx="0">
                  <c:v>Sailing empty</c:v>
                </c:pt>
              </c:strCache>
            </c:strRef>
          </c:tx>
          <c:cat>
            <c:strRef>
              <c:f>Pivot_all!$B$5:$B$62</c:f>
              <c:strCache>
                <c:ptCount val="57"/>
                <c:pt idx="0">
                  <c:v>12/4/2022 3:00</c:v>
                </c:pt>
                <c:pt idx="1">
                  <c:v>12/5/2022 3:00</c:v>
                </c:pt>
                <c:pt idx="2">
                  <c:v>12/5/2022 8:30</c:v>
                </c:pt>
                <c:pt idx="3">
                  <c:v>12/6/2022 3:00</c:v>
                </c:pt>
                <c:pt idx="4">
                  <c:v>12/7/2022 7:00</c:v>
                </c:pt>
                <c:pt idx="5">
                  <c:v>12/8/2022 3:00</c:v>
                </c:pt>
                <c:pt idx="6">
                  <c:v>12/8/2022 9:15</c:v>
                </c:pt>
                <c:pt idx="7">
                  <c:v>12/9/2022 3:00</c:v>
                </c:pt>
                <c:pt idx="8">
                  <c:v>12/9/2022 7:00</c:v>
                </c:pt>
                <c:pt idx="9">
                  <c:v>12/10/2022 3:00</c:v>
                </c:pt>
                <c:pt idx="10">
                  <c:v>12/11/2022 1:00</c:v>
                </c:pt>
                <c:pt idx="11">
                  <c:v>12/15/2022 4:30</c:v>
                </c:pt>
                <c:pt idx="12">
                  <c:v>12/16/2022 1:30</c:v>
                </c:pt>
                <c:pt idx="13">
                  <c:v>12/16/2022 7:30</c:v>
                </c:pt>
                <c:pt idx="14">
                  <c:v>12/17/2022 4:00</c:v>
                </c:pt>
                <c:pt idx="15">
                  <c:v>12/17/2022 7:15</c:v>
                </c:pt>
                <c:pt idx="16">
                  <c:v>12/18/2022 3:10</c:v>
                </c:pt>
                <c:pt idx="17">
                  <c:v>12/18/2022 7:00</c:v>
                </c:pt>
                <c:pt idx="18">
                  <c:v>12/19/2022 6:00</c:v>
                </c:pt>
                <c:pt idx="19">
                  <c:v>12/20/2022 9:00</c:v>
                </c:pt>
                <c:pt idx="20">
                  <c:v>12/21/2022 0:30</c:v>
                </c:pt>
                <c:pt idx="21">
                  <c:v>12/22/2022 7:15</c:v>
                </c:pt>
                <c:pt idx="22">
                  <c:v>12/23/2022 7:15</c:v>
                </c:pt>
                <c:pt idx="23">
                  <c:v>12/26/2022 7:15</c:v>
                </c:pt>
                <c:pt idx="24">
                  <c:v>12/27/2022 7:15</c:v>
                </c:pt>
                <c:pt idx="25">
                  <c:v>12/28/2022 7:15</c:v>
                </c:pt>
                <c:pt idx="26">
                  <c:v>12/30/2022 7:15</c:v>
                </c:pt>
                <c:pt idx="27">
                  <c:v>12/31/2022 7:15</c:v>
                </c:pt>
                <c:pt idx="28">
                  <c:v>1/2/2023 7:15</c:v>
                </c:pt>
                <c:pt idx="29">
                  <c:v>1/3/2023 7:15</c:v>
                </c:pt>
                <c:pt idx="30">
                  <c:v>1/4/2023 7:15</c:v>
                </c:pt>
                <c:pt idx="31">
                  <c:v>1/5/2023 7:15</c:v>
                </c:pt>
                <c:pt idx="32">
                  <c:v>1/7/2023 1:00</c:v>
                </c:pt>
                <c:pt idx="33">
                  <c:v>1/7/2023 7:10</c:v>
                </c:pt>
                <c:pt idx="34">
                  <c:v>1/8/2023 7:10</c:v>
                </c:pt>
                <c:pt idx="35">
                  <c:v>1/9/2023 7:10</c:v>
                </c:pt>
                <c:pt idx="36">
                  <c:v>1/10/2023 1:10</c:v>
                </c:pt>
                <c:pt idx="37">
                  <c:v>1/11/2023 1:10</c:v>
                </c:pt>
                <c:pt idx="38">
                  <c:v>1/12/2023 1:10</c:v>
                </c:pt>
                <c:pt idx="39">
                  <c:v>1/14/2023 1:10</c:v>
                </c:pt>
                <c:pt idx="40">
                  <c:v>1/16/2023 1:10</c:v>
                </c:pt>
                <c:pt idx="41">
                  <c:v>1/18/2023 1:10</c:v>
                </c:pt>
                <c:pt idx="42">
                  <c:v>1/19/2023 1:10</c:v>
                </c:pt>
                <c:pt idx="43">
                  <c:v>1/20/2023 1:10</c:v>
                </c:pt>
                <c:pt idx="44">
                  <c:v>1/21/2023 1:10</c:v>
                </c:pt>
                <c:pt idx="45">
                  <c:v>1/22/2023 1:10</c:v>
                </c:pt>
                <c:pt idx="46">
                  <c:v>1/23/2023 8:48</c:v>
                </c:pt>
                <c:pt idx="47">
                  <c:v>1/24/2023 8:48</c:v>
                </c:pt>
                <c:pt idx="48">
                  <c:v>1/25/2023 8:48</c:v>
                </c:pt>
                <c:pt idx="49">
                  <c:v>1/25/2023 4:47</c:v>
                </c:pt>
                <c:pt idx="50">
                  <c:v>1/26/2023</c:v>
                </c:pt>
                <c:pt idx="51">
                  <c:v>1/26/2023 9:02</c:v>
                </c:pt>
                <c:pt idx="52">
                  <c:v>1/28/2023 4:02</c:v>
                </c:pt>
                <c:pt idx="53">
                  <c:v>1/29/2023 9:02</c:v>
                </c:pt>
                <c:pt idx="54">
                  <c:v>1/30/2023 9:02</c:v>
                </c:pt>
                <c:pt idx="55">
                  <c:v>1/31/2023 9:02</c:v>
                </c:pt>
                <c:pt idx="56">
                  <c:v>2/1/2023 9:02</c:v>
                </c:pt>
              </c:strCache>
            </c:strRef>
          </c:cat>
          <c:val>
            <c:numRef>
              <c:f>Pivot_all!$F$5:$F$62</c:f>
              <c:numCache>
                <c:formatCode>General</c:formatCode>
                <c:ptCount val="57"/>
                <c:pt idx="2">
                  <c:v>8440</c:v>
                </c:pt>
                <c:pt idx="4">
                  <c:v>8730</c:v>
                </c:pt>
                <c:pt idx="6">
                  <c:v>8660</c:v>
                </c:pt>
                <c:pt idx="9">
                  <c:v>8650</c:v>
                </c:pt>
                <c:pt idx="10">
                  <c:v>8650</c:v>
                </c:pt>
                <c:pt idx="13">
                  <c:v>8520</c:v>
                </c:pt>
                <c:pt idx="15">
                  <c:v>8520</c:v>
                </c:pt>
                <c:pt idx="17">
                  <c:v>8480</c:v>
                </c:pt>
                <c:pt idx="23">
                  <c:v>8690</c:v>
                </c:pt>
                <c:pt idx="27">
                  <c:v>8580</c:v>
                </c:pt>
                <c:pt idx="28">
                  <c:v>8570</c:v>
                </c:pt>
                <c:pt idx="29">
                  <c:v>8510</c:v>
                </c:pt>
                <c:pt idx="35">
                  <c:v>8590</c:v>
                </c:pt>
                <c:pt idx="47">
                  <c:v>8400</c:v>
                </c:pt>
                <c:pt idx="56">
                  <c:v>8530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F8-4D71-AFEC-D41D0FC66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70944"/>
        <c:axId val="79176832"/>
      </c:lineChart>
      <c:catAx>
        <c:axId val="791709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79176832"/>
        <c:crosses val="autoZero"/>
        <c:auto val="1"/>
        <c:lblAlgn val="ctr"/>
        <c:lblOffset val="100"/>
        <c:noMultiLvlLbl val="0"/>
      </c:catAx>
      <c:valAx>
        <c:axId val="79176832"/>
        <c:scaling>
          <c:orientation val="minMax"/>
          <c:min val="74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</a:t>
                </a:r>
                <a:r>
                  <a:rPr lang="en-US" baseline="0"/>
                  <a:t>  from screen m3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91709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span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[Hydraulic serv tank level.xlsx]Pivot_since_last_fill!PivotTable1</c:name>
    <c:fmtId val="1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14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16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18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19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2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2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23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24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25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7400844512347438"/>
          <c:y val="1.2310125189948281E-2"/>
          <c:w val="0.82599155487652764"/>
          <c:h val="0.82949455294988617"/>
        </c:manualLayout>
      </c:layout>
      <c:lineChart>
        <c:grouping val="standard"/>
        <c:varyColors val="0"/>
        <c:ser>
          <c:idx val="0"/>
          <c:order val="0"/>
          <c:tx>
            <c:strRef>
              <c:f>Pivot_since_last_fill!$B$3:$B$4</c:f>
              <c:strCache>
                <c:ptCount val="1"/>
                <c:pt idx="0">
                  <c:v>Sailing empty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Pivot_since_last_fill!$A$5:$A$22</c:f>
              <c:strCache>
                <c:ptCount val="18"/>
                <c:pt idx="0">
                  <c:v>12/7/2022 7:00</c:v>
                </c:pt>
                <c:pt idx="1">
                  <c:v>12/8/2022 3:00</c:v>
                </c:pt>
                <c:pt idx="2">
                  <c:v>12/8/2022 9:15</c:v>
                </c:pt>
                <c:pt idx="3">
                  <c:v>12/9/2022 3:00</c:v>
                </c:pt>
                <c:pt idx="4">
                  <c:v>12/9/2022 7:00</c:v>
                </c:pt>
                <c:pt idx="5">
                  <c:v>12/10/2022 3:00</c:v>
                </c:pt>
                <c:pt idx="6">
                  <c:v>12/11/2022 1:00</c:v>
                </c:pt>
                <c:pt idx="7">
                  <c:v>12/15/2022 4:30</c:v>
                </c:pt>
                <c:pt idx="8">
                  <c:v>12/16/2022 1:30</c:v>
                </c:pt>
                <c:pt idx="9">
                  <c:v>12/16/2022 7:30</c:v>
                </c:pt>
                <c:pt idx="10">
                  <c:v>12/17/2022 4:00</c:v>
                </c:pt>
                <c:pt idx="11">
                  <c:v>12/17/2022 7:15</c:v>
                </c:pt>
                <c:pt idx="12">
                  <c:v>12/18/2022 3:10</c:v>
                </c:pt>
                <c:pt idx="13">
                  <c:v>12/18/2022 7:00</c:v>
                </c:pt>
                <c:pt idx="14">
                  <c:v>12/19/2022 6:00</c:v>
                </c:pt>
                <c:pt idx="15">
                  <c:v>12/20/2022 9:00</c:v>
                </c:pt>
                <c:pt idx="16">
                  <c:v>12/21/2022 0:30</c:v>
                </c:pt>
                <c:pt idx="17">
                  <c:v>12/22/2022 7:15</c:v>
                </c:pt>
              </c:strCache>
            </c:strRef>
          </c:cat>
          <c:val>
            <c:numRef>
              <c:f>Pivot_since_last_fill!$B$5:$B$22</c:f>
              <c:numCache>
                <c:formatCode>General</c:formatCode>
                <c:ptCount val="18"/>
                <c:pt idx="0">
                  <c:v>8730</c:v>
                </c:pt>
                <c:pt idx="2">
                  <c:v>8660</c:v>
                </c:pt>
                <c:pt idx="5">
                  <c:v>8650</c:v>
                </c:pt>
                <c:pt idx="6">
                  <c:v>8650</c:v>
                </c:pt>
                <c:pt idx="9">
                  <c:v>8520</c:v>
                </c:pt>
                <c:pt idx="11">
                  <c:v>8520</c:v>
                </c:pt>
                <c:pt idx="13">
                  <c:v>8480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2-4C21-91C9-3CED1FC65B1E}"/>
            </c:ext>
          </c:extLst>
        </c:ser>
        <c:ser>
          <c:idx val="1"/>
          <c:order val="1"/>
          <c:tx>
            <c:strRef>
              <c:f>Pivot_since_last_fill!$C$3:$C$4</c:f>
              <c:strCache>
                <c:ptCount val="1"/>
                <c:pt idx="0">
                  <c:v>Sailing loaded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Pivot_since_last_fill!$A$5:$A$22</c:f>
              <c:strCache>
                <c:ptCount val="18"/>
                <c:pt idx="0">
                  <c:v>12/7/2022 7:00</c:v>
                </c:pt>
                <c:pt idx="1">
                  <c:v>12/8/2022 3:00</c:v>
                </c:pt>
                <c:pt idx="2">
                  <c:v>12/8/2022 9:15</c:v>
                </c:pt>
                <c:pt idx="3">
                  <c:v>12/9/2022 3:00</c:v>
                </c:pt>
                <c:pt idx="4">
                  <c:v>12/9/2022 7:00</c:v>
                </c:pt>
                <c:pt idx="5">
                  <c:v>12/10/2022 3:00</c:v>
                </c:pt>
                <c:pt idx="6">
                  <c:v>12/11/2022 1:00</c:v>
                </c:pt>
                <c:pt idx="7">
                  <c:v>12/15/2022 4:30</c:v>
                </c:pt>
                <c:pt idx="8">
                  <c:v>12/16/2022 1:30</c:v>
                </c:pt>
                <c:pt idx="9">
                  <c:v>12/16/2022 7:30</c:v>
                </c:pt>
                <c:pt idx="10">
                  <c:v>12/17/2022 4:00</c:v>
                </c:pt>
                <c:pt idx="11">
                  <c:v>12/17/2022 7:15</c:v>
                </c:pt>
                <c:pt idx="12">
                  <c:v>12/18/2022 3:10</c:v>
                </c:pt>
                <c:pt idx="13">
                  <c:v>12/18/2022 7:00</c:v>
                </c:pt>
                <c:pt idx="14">
                  <c:v>12/19/2022 6:00</c:v>
                </c:pt>
                <c:pt idx="15">
                  <c:v>12/20/2022 9:00</c:v>
                </c:pt>
                <c:pt idx="16">
                  <c:v>12/21/2022 0:30</c:v>
                </c:pt>
                <c:pt idx="17">
                  <c:v>12/22/2022 7:15</c:v>
                </c:pt>
              </c:strCache>
            </c:strRef>
          </c:cat>
          <c:val>
            <c:numRef>
              <c:f>Pivot_since_last_fill!$C$5:$C$22</c:f>
              <c:numCache>
                <c:formatCode>General</c:formatCode>
                <c:ptCount val="18"/>
                <c:pt idx="1">
                  <c:v>8690</c:v>
                </c:pt>
                <c:pt idx="3">
                  <c:v>8660</c:v>
                </c:pt>
                <c:pt idx="4">
                  <c:v>8660</c:v>
                </c:pt>
                <c:pt idx="7">
                  <c:v>8560</c:v>
                </c:pt>
                <c:pt idx="8">
                  <c:v>8550</c:v>
                </c:pt>
                <c:pt idx="10">
                  <c:v>8460</c:v>
                </c:pt>
                <c:pt idx="12">
                  <c:v>8460</c:v>
                </c:pt>
                <c:pt idx="14">
                  <c:v>8410</c:v>
                </c:pt>
                <c:pt idx="15">
                  <c:v>8420</c:v>
                </c:pt>
                <c:pt idx="16">
                  <c:v>8380</c:v>
                </c:pt>
                <c:pt idx="17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9-4909-96EA-6D794244029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79201024"/>
        <c:axId val="79202560"/>
      </c:lineChart>
      <c:dateAx>
        <c:axId val="79201024"/>
        <c:scaling>
          <c:orientation val="minMax"/>
        </c:scaling>
        <c:delete val="0"/>
        <c:axPos val="b"/>
        <c:numFmt formatCode="mm/d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2560"/>
        <c:crosses val="autoZero"/>
        <c:auto val="0"/>
        <c:lblOffset val="100"/>
        <c:baseTimeUnit val="days"/>
      </c:dateAx>
      <c:valAx>
        <c:axId val="79202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1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span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zoomScale="7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1"/>
    <xdr:ext cx="9105899" cy="2895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0" y="2962276"/>
    <xdr:ext cx="9153524" cy="2305050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0</xdr:col>
      <xdr:colOff>66674</xdr:colOff>
      <xdr:row>28</xdr:row>
      <xdr:rowOff>28574</xdr:rowOff>
    </xdr:from>
    <xdr:to>
      <xdr:col>14</xdr:col>
      <xdr:colOff>609599</xdr:colOff>
      <xdr:row>38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0230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uthor" refreshedDate="44958.692009143517" createdVersion="3" refreshedVersion="6" minRefreshableVersion="3" recordCount="85">
  <cacheSource type="worksheet">
    <worksheetSource ref="B3:J30000" sheet="INPUT"/>
  </cacheSource>
  <cacheFields count="9">
    <cacheField name="Date" numFmtId="0">
      <sharedItems containsNonDate="0" containsDate="1" containsString="0" containsBlank="1" minDate="2020-09-23T00:00:00" maxDate="2023-02-01T09:02:00" count="137">
        <d v="2022-12-04T03:00:00"/>
        <d v="2022-12-05T03:00:00"/>
        <d v="2022-12-05T08:30:00"/>
        <d v="2022-12-06T03:00:00"/>
        <d v="2022-12-07T07:00:00"/>
        <d v="2022-12-08T03:00:00"/>
        <d v="2022-12-08T09:15:00"/>
        <d v="2022-12-09T03:00:00"/>
        <d v="2022-12-09T07:00:00"/>
        <d v="2022-12-10T03:00:00"/>
        <d v="2022-12-11T01:00:00"/>
        <d v="2022-12-15T04:30:00"/>
        <d v="2022-12-16T01:30:00"/>
        <d v="2022-12-16T07:30:00"/>
        <d v="2022-12-17T04:00:00"/>
        <d v="2022-12-17T07:15:00"/>
        <d v="2022-12-18T03:10:00"/>
        <d v="2022-12-18T07:00:00"/>
        <d v="2022-12-19T06:00:00"/>
        <d v="2022-12-20T09:00:00"/>
        <d v="2022-12-21T00:30:00"/>
        <d v="2022-12-22T07:15:00"/>
        <d v="2022-12-23T07:15:00"/>
        <d v="2022-12-26T07:15:00"/>
        <d v="2022-12-27T07:15:00"/>
        <d v="2022-12-28T07:15:00"/>
        <d v="2022-12-30T07:15:00"/>
        <d v="2022-12-31T07:15:00"/>
        <d v="2023-01-02T07:15:00"/>
        <d v="2023-01-03T07:15:00"/>
        <d v="2023-01-04T07:15:00"/>
        <d v="2023-01-05T07:15:00"/>
        <d v="2023-01-07T01:00:00"/>
        <d v="2023-01-07T07:10:00"/>
        <d v="2023-01-08T07:10:00"/>
        <d v="2023-01-09T07:10:00"/>
        <d v="2023-01-10T01:10:00"/>
        <d v="2023-01-11T01:10:00"/>
        <d v="2023-01-12T01:10:00"/>
        <d v="2023-01-14T01:10:00"/>
        <d v="2023-01-16T01:10:00"/>
        <d v="2023-01-18T01:10:00"/>
        <d v="2023-01-19T01:10:00"/>
        <d v="2023-01-20T01:10:00"/>
        <d v="2023-01-21T01:10:00"/>
        <d v="2023-01-22T01:10:00"/>
        <d v="2023-01-23T08:48:00"/>
        <d v="2023-01-24T08:48:00"/>
        <d v="2023-01-25T08:48:00"/>
        <d v="2023-01-25T04:47:00"/>
        <d v="2023-01-26T00:00:00"/>
        <d v="2023-01-26T09:02:00"/>
        <d v="2023-01-28T04:02:00"/>
        <d v="2023-01-29T09:02:00"/>
        <d v="2023-01-30T09:02:00"/>
        <d v="2023-01-31T09:02:00"/>
        <d v="2023-02-01T09:02:00"/>
        <m/>
        <d v="2022-07-26T00:00:00" u="1"/>
        <d v="2022-12-02T12:00:00" u="1"/>
        <d v="2022-08-07T00:00:00" u="1"/>
        <d v="2022-08-03T00:00:00" u="1"/>
        <d v="2020-10-20T00:00:00" u="1"/>
        <d v="2020-10-16T00:00:00" u="1"/>
        <d v="2020-10-12T00:00:00" u="1"/>
        <d v="2020-09-27T00:00:00" u="1"/>
        <d v="2020-10-08T00:00:00" u="1"/>
        <d v="2020-09-23T00:00:00" u="1"/>
        <d v="2020-10-04T00:00:00" u="1"/>
        <d v="2023-01-07T07:15:00" u="1"/>
        <d v="2022-11-28T00:00:00" u="1"/>
        <d v="2022-08-14T00:00:00" u="1"/>
        <d v="2022-12-01T01:00:00" u="1"/>
        <d v="2022-07-29T00:00:00" u="1"/>
        <d v="2022-12-01T05:00:00" u="1"/>
        <d v="2022-12-01T07:00:00" u="1"/>
        <d v="2022-08-10T00:00:00" u="1"/>
        <d v="2022-07-25T00:00:00" u="1"/>
        <d v="2022-12-05T12:35:00" u="1"/>
        <d v="2022-08-06T00:00:00" u="1"/>
        <d v="2020-10-23T00:00:00" u="1"/>
        <d v="2022-12-02T06:15:00" u="1"/>
        <d v="2022-08-02T00:00:00" u="1"/>
        <d v="2020-10-19T00:00:00" u="1"/>
        <d v="2020-10-15T00:00:00" u="1"/>
        <d v="2020-09-30T00:00:00" u="1"/>
        <d v="2020-10-11T00:00:00" u="1"/>
        <d v="2020-09-26T00:00:00" u="1"/>
        <d v="2020-10-07T00:00:00" u="1"/>
        <d v="2020-10-03T00:00:00" u="1"/>
        <d v="2022-12-29T07:15:00" u="1"/>
        <d v="2022-11-27T00:00:00" u="1"/>
        <d v="2022-12-04T01:00:00" u="1"/>
        <d v="2022-08-13T00:00:00" u="1"/>
        <d v="2022-07-28T00:00:00" u="1"/>
        <d v="2022-08-09T00:00:00" u="1"/>
        <d v="2022-07-24T00:00:00" u="1"/>
        <d v="2022-08-05T00:00:00" u="1"/>
        <d v="2020-10-22T00:00:00" u="1"/>
        <d v="2022-08-01T00:00:00" u="1"/>
        <d v="2020-10-18T00:00:00" u="1"/>
        <d v="2020-10-14T00:00:00" u="1"/>
        <d v="2022-12-02T02:30:00" u="1"/>
        <d v="2020-09-29T00:00:00" u="1"/>
        <d v="2020-10-10T00:00:00" u="1"/>
        <d v="2020-09-25T00:00:00" u="1"/>
        <d v="2020-10-06T00:00:00" u="1"/>
        <d v="2020-10-02T00:00:00" u="1"/>
        <d v="2022-11-30T00:00:00" u="1"/>
        <d v="2022-11-30T02:00:00" u="1"/>
        <d v="2022-11-30T03:00:00" u="1"/>
        <d v="2022-11-30T09:00:00" u="1"/>
        <d v="2022-12-03T00:00:00" u="1"/>
        <d v="2022-12-03T01:00:00" u="1"/>
        <d v="2022-07-31T00:00:00" u="1"/>
        <d v="2022-12-03T05:00:00" u="1"/>
        <d v="2022-08-12T00:00:00" u="1"/>
        <d v="2022-07-27T00:00:00" u="1"/>
        <d v="2022-08-08T00:00:00" u="1"/>
        <d v="2022-07-23T00:00:00" u="1"/>
        <d v="2022-08-04T00:00:00" u="1"/>
        <d v="2020-10-21T00:00:00" u="1"/>
        <d v="2020-10-17T00:00:00" u="1"/>
        <d v="2020-10-13T00:00:00" u="1"/>
        <d v="2020-09-28T00:00:00" u="1"/>
        <d v="2020-10-09T00:00:00" u="1"/>
        <d v="2020-09-24T00:00:00" u="1"/>
        <d v="2020-10-05T00:00:00" u="1"/>
        <d v="2020-10-01T00:00:00" u="1"/>
        <d v="2022-11-29T00:00:00" u="1"/>
        <d v="2022-11-29T02:00:00" u="1"/>
        <d v="2022-11-29T05:00:00" u="1"/>
        <d v="2022-11-29T11:00:00" u="1"/>
        <d v="2022-08-15T00:00:00" u="1"/>
        <d v="2022-12-02T01:00:00" u="1"/>
        <d v="2022-07-30T00:00:00" u="1"/>
        <d v="2022-08-11T00:00:00" u="1"/>
      </sharedItems>
    </cacheField>
    <cacheField name="Ulage from screen [mm]" numFmtId="0">
      <sharedItems containsString="0" containsBlank="1" containsNumber="1" containsInteger="1" minValue="423" maxValue="525"/>
    </cacheField>
    <cacheField name="Vol glass [L]" numFmtId="0">
      <sharedItems containsBlank="1" containsMixedTypes="1" containsNumber="1" containsInteger="1" minValue="7640" maxValue="8820"/>
    </cacheField>
    <cacheField name="Leak tk empty?" numFmtId="0">
      <sharedItems containsBlank="1"/>
    </cacheField>
    <cacheField name="Ship operation" numFmtId="0">
      <sharedItems containsBlank="1" count="5">
        <s v="Sailing loaded"/>
        <s v="Sailing empty"/>
        <s v="Dredging"/>
        <s v="Discharging"/>
        <m/>
      </sharedItems>
    </cacheField>
    <cacheField name="List" numFmtId="0">
      <sharedItems containsNonDate="0" containsString="0" containsBlank="1"/>
    </cacheField>
    <cacheField name="Trim" numFmtId="0">
      <sharedItems containsNonDate="0" containsString="0" containsBlank="1"/>
    </cacheField>
    <cacheField name="Avr loose a day [L]" numFmtId="0">
      <sharedItems containsBlank="1" containsMixedTypes="1" containsNumber="1" minValue="-19.053382630722119" maxValue="-8.6457022068714959"/>
    </cacheField>
    <cacheField name="Include in since last fill" numFmtId="0">
      <sharedItems containsBlank="1" containsMixedTypes="1" containsNumber="1" containsInteger="1" minValue="0" maxValue="1" count="4">
        <m/>
        <s v="Y"/>
        <n v="0" u="1"/>
        <n v="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58.692422800923" createdVersion="3" refreshedVersion="6" minRefreshableVersion="3" recordCount="85">
  <cacheSource type="worksheet">
    <worksheetSource ref="B3:J1987" sheet="INPUT"/>
  </cacheSource>
  <cacheFields count="9">
    <cacheField name="Date" numFmtId="0">
      <sharedItems containsNonDate="0" containsDate="1" containsString="0" containsBlank="1" minDate="2020-09-23T00:00:00" maxDate="2023-02-01T09:02:00" count="111">
        <d v="2022-12-04T03:00:00"/>
        <d v="2022-12-05T03:00:00"/>
        <d v="2022-12-05T08:30:00"/>
        <d v="2022-12-06T03:00:00"/>
        <d v="2022-12-07T07:00:00"/>
        <d v="2022-12-08T03:00:00"/>
        <d v="2022-12-08T09:15:00"/>
        <d v="2022-12-09T03:00:00"/>
        <d v="2022-12-09T07:00:00"/>
        <d v="2022-12-10T03:00:00"/>
        <d v="2022-12-11T01:00:00"/>
        <d v="2022-12-15T04:30:00"/>
        <d v="2022-12-16T01:30:00"/>
        <d v="2022-12-16T07:30:00"/>
        <d v="2022-12-17T04:00:00"/>
        <d v="2022-12-17T07:15:00"/>
        <d v="2022-12-18T03:10:00"/>
        <d v="2022-12-18T07:00:00"/>
        <d v="2022-12-19T06:00:00"/>
        <d v="2022-12-20T09:00:00"/>
        <d v="2022-12-21T00:30:00"/>
        <d v="2022-12-22T07:15:00"/>
        <d v="2022-12-23T07:15:00"/>
        <d v="2022-12-26T07:15:00"/>
        <d v="2022-12-27T07:15:00"/>
        <d v="2022-12-28T07:15:00"/>
        <d v="2022-12-30T07:15:00"/>
        <d v="2022-12-31T07:15:00"/>
        <d v="2023-01-02T07:15:00"/>
        <d v="2023-01-03T07:15:00"/>
        <d v="2023-01-04T07:15:00"/>
        <d v="2023-01-05T07:15:00"/>
        <d v="2023-01-07T01:00:00"/>
        <d v="2023-01-07T07:10:00"/>
        <d v="2023-01-08T07:10:00"/>
        <d v="2023-01-09T07:10:00"/>
        <d v="2023-01-10T01:10:00"/>
        <d v="2023-01-11T01:10:00"/>
        <d v="2023-01-12T01:10:00"/>
        <d v="2023-01-14T01:10:00"/>
        <d v="2023-01-16T01:10:00"/>
        <d v="2023-01-18T01:10:00"/>
        <d v="2023-01-19T01:10:00"/>
        <d v="2023-01-20T01:10:00"/>
        <d v="2023-01-21T01:10:00"/>
        <d v="2023-01-22T01:10:00"/>
        <d v="2023-01-23T08:48:00"/>
        <d v="2023-01-24T08:48:00"/>
        <d v="2023-01-25T08:48:00"/>
        <d v="2023-01-25T04:47:00"/>
        <d v="2023-01-26T00:00:00"/>
        <d v="2023-01-26T09:02:00"/>
        <d v="2023-01-28T04:02:00"/>
        <d v="2023-01-29T09:02:00"/>
        <d v="2023-01-30T09:02:00"/>
        <d v="2023-01-31T09:02:00"/>
        <d v="2023-02-01T09:02:00"/>
        <m/>
        <d v="2022-12-02T12:00:00" u="1"/>
        <d v="2020-10-20T00:00:00" u="1"/>
        <d v="2020-10-16T00:00:00" u="1"/>
        <d v="2020-10-12T00:00:00" u="1"/>
        <d v="2020-09-27T00:00:00" u="1"/>
        <d v="2020-10-08T00:00:00" u="1"/>
        <d v="2020-09-23T00:00:00" u="1"/>
        <d v="2020-10-04T00:00:00" u="1"/>
        <d v="2022-11-28T00:00:00" u="1"/>
        <d v="2022-12-01T00:00:00" u="1"/>
        <d v="2022-12-01T01:00:00" u="1"/>
        <d v="2022-12-01T05:00:00" u="1"/>
        <d v="2022-12-01T07:00:00" u="1"/>
        <d v="2022-12-05T12:35:00" u="1"/>
        <d v="2020-10-23T00:00:00" u="1"/>
        <d v="2022-12-02T06:15:00" u="1"/>
        <d v="2020-10-19T00:00:00" u="1"/>
        <d v="2020-10-15T00:00:00" u="1"/>
        <d v="2020-09-30T00:00:00" u="1"/>
        <d v="2020-10-11T00:00:00" u="1"/>
        <d v="2020-09-26T00:00:00" u="1"/>
        <d v="2020-10-07T00:00:00" u="1"/>
        <d v="2020-10-03T00:00:00" u="1"/>
        <d v="2022-11-27T00:00:00" u="1"/>
        <d v="2020-10-22T00:00:00" u="1"/>
        <d v="2020-10-18T00:00:00" u="1"/>
        <d v="2020-10-14T00:00:00" u="1"/>
        <d v="2022-12-02T02:30:00" u="1"/>
        <d v="2020-09-29T00:00:00" u="1"/>
        <d v="2020-10-10T00:00:00" u="1"/>
        <d v="2020-09-25T00:00:00" u="1"/>
        <d v="2020-10-06T00:00:00" u="1"/>
        <d v="2020-10-02T00:00:00" u="1"/>
        <d v="2022-11-30T00:00:00" u="1"/>
        <d v="2022-11-30T02:00:00" u="1"/>
        <d v="2022-11-30T03:00:00" u="1"/>
        <d v="2022-11-30T09:00:00" u="1"/>
        <d v="2022-12-03T00:00:00" u="1"/>
        <d v="2022-12-03T01:00:00" u="1"/>
        <d v="2022-12-03T05:00:00" u="1"/>
        <d v="2020-10-21T00:00:00" u="1"/>
        <d v="2020-10-17T00:00:00" u="1"/>
        <d v="2020-10-13T00:00:00" u="1"/>
        <d v="2020-09-28T00:00:00" u="1"/>
        <d v="2020-10-09T00:00:00" u="1"/>
        <d v="2020-09-24T00:00:00" u="1"/>
        <d v="2020-10-05T00:00:00" u="1"/>
        <d v="2020-10-01T00:00:00" u="1"/>
        <d v="2022-11-29T00:00:00" u="1"/>
        <d v="2022-11-29T02:00:00" u="1"/>
        <d v="2022-11-29T05:00:00" u="1"/>
        <d v="2022-11-29T11:00:00" u="1"/>
        <d v="2022-12-02T01:00:00" u="1"/>
      </sharedItems>
    </cacheField>
    <cacheField name="Ulage from screen [mm]" numFmtId="0">
      <sharedItems containsString="0" containsBlank="1" containsNumber="1" containsInteger="1" minValue="423" maxValue="525"/>
    </cacheField>
    <cacheField name="Vol glass [L]" numFmtId="0">
      <sharedItems containsBlank="1" containsMixedTypes="1" containsNumber="1" containsInteger="1" minValue="7640" maxValue="8820"/>
    </cacheField>
    <cacheField name="Leak tk empty?" numFmtId="0">
      <sharedItems containsBlank="1"/>
    </cacheField>
    <cacheField name="Ship operation" numFmtId="0">
      <sharedItems containsBlank="1" count="5">
        <s v="Sailing loaded"/>
        <s v="Sailing empty"/>
        <s v="Dredging"/>
        <s v="Discharging"/>
        <m/>
      </sharedItems>
    </cacheField>
    <cacheField name="List" numFmtId="0">
      <sharedItems containsNonDate="0" containsString="0" containsBlank="1"/>
    </cacheField>
    <cacheField name="Trim" numFmtId="0">
      <sharedItems containsNonDate="0" containsString="0" containsBlank="1"/>
    </cacheField>
    <cacheField name="Avr loose a day [L]" numFmtId="0">
      <sharedItems containsBlank="1" containsMixedTypes="1" containsNumber="1" minValue="-19.053382630722119" maxValue="-8.6457022068714959"/>
    </cacheField>
    <cacheField name="Include in since last fil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">
  <r>
    <x v="0"/>
    <n v="450"/>
    <n v="8510"/>
    <s v="Y"/>
    <x v="0"/>
    <m/>
    <m/>
    <n v="-8.6457022068714959"/>
    <x v="0"/>
  </r>
  <r>
    <x v="1"/>
    <n v="456"/>
    <n v="8440"/>
    <s v="Y"/>
    <x v="0"/>
    <m/>
    <m/>
    <s v="-"/>
    <x v="0"/>
  </r>
  <r>
    <x v="2"/>
    <n v="456"/>
    <n v="8440"/>
    <s v="Y"/>
    <x v="1"/>
    <m/>
    <m/>
    <s v="-"/>
    <x v="0"/>
  </r>
  <r>
    <x v="3"/>
    <n v="461"/>
    <n v="8380"/>
    <s v="Y"/>
    <x v="0"/>
    <m/>
    <m/>
    <s v="-"/>
    <x v="0"/>
  </r>
  <r>
    <x v="4"/>
    <n v="431"/>
    <n v="8730"/>
    <s v="Y"/>
    <x v="1"/>
    <m/>
    <m/>
    <n v="-19.053382630722119"/>
    <x v="1"/>
  </r>
  <r>
    <x v="5"/>
    <n v="434"/>
    <n v="8690"/>
    <s v="Y"/>
    <x v="0"/>
    <m/>
    <m/>
    <s v="-"/>
    <x v="1"/>
  </r>
  <r>
    <x v="6"/>
    <n v="437"/>
    <n v="8660"/>
    <s v="Y"/>
    <x v="1"/>
    <m/>
    <m/>
    <s v="-"/>
    <x v="1"/>
  </r>
  <r>
    <x v="7"/>
    <n v="437"/>
    <n v="8660"/>
    <s v="Y"/>
    <x v="0"/>
    <m/>
    <m/>
    <s v="-"/>
    <x v="1"/>
  </r>
  <r>
    <x v="8"/>
    <n v="437"/>
    <n v="8660"/>
    <s v="Y"/>
    <x v="0"/>
    <m/>
    <m/>
    <s v="-"/>
    <x v="1"/>
  </r>
  <r>
    <x v="9"/>
    <n v="438"/>
    <n v="8650"/>
    <s v="Y"/>
    <x v="1"/>
    <m/>
    <m/>
    <s v="-"/>
    <x v="1"/>
  </r>
  <r>
    <x v="10"/>
    <n v="438"/>
    <n v="8650"/>
    <s v="Y"/>
    <x v="1"/>
    <m/>
    <m/>
    <s v="-"/>
    <x v="1"/>
  </r>
  <r>
    <x v="11"/>
    <n v="446"/>
    <n v="8560"/>
    <s v="Y"/>
    <x v="0"/>
    <m/>
    <m/>
    <s v="-"/>
    <x v="1"/>
  </r>
  <r>
    <x v="12"/>
    <n v="447"/>
    <n v="8550"/>
    <s v="Y"/>
    <x v="0"/>
    <m/>
    <m/>
    <s v="-"/>
    <x v="1"/>
  </r>
  <r>
    <x v="13"/>
    <n v="449"/>
    <n v="8520"/>
    <s v="Y"/>
    <x v="1"/>
    <m/>
    <m/>
    <s v="-"/>
    <x v="1"/>
  </r>
  <r>
    <x v="14"/>
    <n v="454"/>
    <n v="8460"/>
    <s v="Y"/>
    <x v="0"/>
    <m/>
    <m/>
    <s v="-"/>
    <x v="1"/>
  </r>
  <r>
    <x v="15"/>
    <n v="449"/>
    <n v="8520"/>
    <s v="Y"/>
    <x v="1"/>
    <m/>
    <m/>
    <s v="-"/>
    <x v="1"/>
  </r>
  <r>
    <x v="16"/>
    <n v="454"/>
    <n v="8460"/>
    <s v="Y"/>
    <x v="0"/>
    <m/>
    <m/>
    <s v="-"/>
    <x v="1"/>
  </r>
  <r>
    <x v="17"/>
    <n v="453"/>
    <n v="8480"/>
    <s v="Y"/>
    <x v="1"/>
    <m/>
    <m/>
    <s v="-"/>
    <x v="1"/>
  </r>
  <r>
    <x v="18"/>
    <n v="459"/>
    <n v="8410"/>
    <s v="Y"/>
    <x v="0"/>
    <m/>
    <m/>
    <s v="-"/>
    <x v="1"/>
  </r>
  <r>
    <x v="19"/>
    <n v="458"/>
    <n v="8420"/>
    <s v="Y"/>
    <x v="0"/>
    <m/>
    <m/>
    <s v="-"/>
    <x v="1"/>
  </r>
  <r>
    <x v="20"/>
    <n v="461"/>
    <n v="8380"/>
    <s v="Y"/>
    <x v="0"/>
    <m/>
    <m/>
    <e v="#N/A"/>
    <x v="1"/>
  </r>
  <r>
    <x v="21"/>
    <n v="423"/>
    <n v="8820"/>
    <s v="Y"/>
    <x v="0"/>
    <m/>
    <m/>
    <e v="#N/A"/>
    <x v="1"/>
  </r>
  <r>
    <x v="22"/>
    <n v="428"/>
    <n v="8760"/>
    <s v="Y"/>
    <x v="0"/>
    <m/>
    <m/>
    <e v="#N/A"/>
    <x v="0"/>
  </r>
  <r>
    <x v="23"/>
    <n v="434"/>
    <n v="8690"/>
    <s v="Y"/>
    <x v="1"/>
    <m/>
    <m/>
    <e v="#N/A"/>
    <x v="0"/>
  </r>
  <r>
    <x v="24"/>
    <n v="433"/>
    <n v="8710"/>
    <s v="Y"/>
    <x v="0"/>
    <m/>
    <m/>
    <e v="#N/A"/>
    <x v="0"/>
  </r>
  <r>
    <x v="25"/>
    <n v="438"/>
    <n v="8650"/>
    <s v="Y"/>
    <x v="0"/>
    <m/>
    <m/>
    <e v="#N/A"/>
    <x v="0"/>
  </r>
  <r>
    <x v="26"/>
    <n v="491"/>
    <n v="8040"/>
    <s v="Y"/>
    <x v="2"/>
    <m/>
    <m/>
    <e v="#N/A"/>
    <x v="0"/>
  </r>
  <r>
    <x v="26"/>
    <n v="444"/>
    <n v="8580"/>
    <s v="Y"/>
    <x v="3"/>
    <m/>
    <m/>
    <e v="#N/A"/>
    <x v="0"/>
  </r>
  <r>
    <x v="27"/>
    <n v="441"/>
    <n v="8610"/>
    <s v="Y"/>
    <x v="3"/>
    <m/>
    <m/>
    <e v="#N/A"/>
    <x v="0"/>
  </r>
  <r>
    <x v="27"/>
    <n v="444"/>
    <n v="8580"/>
    <s v="Y"/>
    <x v="1"/>
    <m/>
    <m/>
    <e v="#N/A"/>
    <x v="0"/>
  </r>
  <r>
    <x v="28"/>
    <n v="490"/>
    <n v="8050"/>
    <s v="Y"/>
    <x v="2"/>
    <m/>
    <m/>
    <e v="#N/A"/>
    <x v="0"/>
  </r>
  <r>
    <x v="28"/>
    <n v="448"/>
    <n v="8530"/>
    <s v="Y"/>
    <x v="0"/>
    <m/>
    <m/>
    <e v="#N/A"/>
    <x v="0"/>
  </r>
  <r>
    <x v="28"/>
    <n v="445"/>
    <n v="8570"/>
    <s v="Y"/>
    <x v="1"/>
    <m/>
    <m/>
    <e v="#N/A"/>
    <x v="0"/>
  </r>
  <r>
    <x v="29"/>
    <n v="498"/>
    <n v="7960"/>
    <s v="Y"/>
    <x v="2"/>
    <m/>
    <m/>
    <e v="#N/A"/>
    <x v="0"/>
  </r>
  <r>
    <x v="29"/>
    <n v="450"/>
    <n v="8510"/>
    <s v="Y"/>
    <x v="1"/>
    <m/>
    <m/>
    <e v="#N/A"/>
    <x v="0"/>
  </r>
  <r>
    <x v="30"/>
    <n v="503"/>
    <n v="7900"/>
    <s v="Y"/>
    <x v="2"/>
    <m/>
    <m/>
    <e v="#N/A"/>
    <x v="0"/>
  </r>
  <r>
    <x v="31"/>
    <n v="454"/>
    <n v="8460"/>
    <s v="Y"/>
    <x v="3"/>
    <m/>
    <m/>
    <e v="#N/A"/>
    <x v="0"/>
  </r>
  <r>
    <x v="32"/>
    <n v="525"/>
    <n v="7640"/>
    <s v="Y"/>
    <x v="2"/>
    <m/>
    <m/>
    <e v="#N/A"/>
    <x v="0"/>
  </r>
  <r>
    <x v="33"/>
    <n v="488"/>
    <n v="8070"/>
    <s v="Y"/>
    <x v="2"/>
    <m/>
    <m/>
    <e v="#N/A"/>
    <x v="0"/>
  </r>
  <r>
    <x v="34"/>
    <n v="441"/>
    <n v="8610"/>
    <s v="Y"/>
    <x v="3"/>
    <m/>
    <m/>
    <e v="#N/A"/>
    <x v="0"/>
  </r>
  <r>
    <x v="35"/>
    <n v="444"/>
    <n v="8580"/>
    <s v="Y"/>
    <x v="0"/>
    <m/>
    <m/>
    <e v="#N/A"/>
    <x v="0"/>
  </r>
  <r>
    <x v="35"/>
    <n v="443"/>
    <n v="8590"/>
    <s v="Y"/>
    <x v="1"/>
    <m/>
    <m/>
    <e v="#N/A"/>
    <x v="0"/>
  </r>
  <r>
    <x v="36"/>
    <n v="491"/>
    <n v="8040"/>
    <s v="Y"/>
    <x v="2"/>
    <m/>
    <m/>
    <e v="#N/A"/>
    <x v="0"/>
  </r>
  <r>
    <x v="37"/>
    <n v="494"/>
    <n v="8010"/>
    <s v="Y"/>
    <x v="2"/>
    <m/>
    <m/>
    <e v="#N/A"/>
    <x v="0"/>
  </r>
  <r>
    <x v="37"/>
    <n v="446"/>
    <n v="8560"/>
    <s v="Y"/>
    <x v="3"/>
    <m/>
    <m/>
    <e v="#N/A"/>
    <x v="0"/>
  </r>
  <r>
    <x v="38"/>
    <n v="493"/>
    <n v="8020"/>
    <s v="Y"/>
    <x v="2"/>
    <m/>
    <m/>
    <e v="#N/A"/>
    <x v="0"/>
  </r>
  <r>
    <x v="39"/>
    <n v="454"/>
    <n v="8460"/>
    <s v="Y"/>
    <x v="3"/>
    <m/>
    <m/>
    <e v="#N/A"/>
    <x v="0"/>
  </r>
  <r>
    <x v="40"/>
    <n v="475"/>
    <n v="8220"/>
    <s v="Y"/>
    <x v="2"/>
    <m/>
    <m/>
    <e v="#N/A"/>
    <x v="0"/>
  </r>
  <r>
    <x v="41"/>
    <n v="433"/>
    <n v="8710"/>
    <s v="Y"/>
    <x v="0"/>
    <m/>
    <m/>
    <e v="#N/A"/>
    <x v="0"/>
  </r>
  <r>
    <x v="42"/>
    <n v="483"/>
    <n v="8130"/>
    <s v="Y"/>
    <x v="2"/>
    <m/>
    <m/>
    <e v="#N/A"/>
    <x v="0"/>
  </r>
  <r>
    <x v="43"/>
    <n v="485"/>
    <n v="8110"/>
    <s v="Y"/>
    <x v="2"/>
    <m/>
    <m/>
    <e v="#N/A"/>
    <x v="0"/>
  </r>
  <r>
    <x v="44"/>
    <n v="487"/>
    <n v="8090"/>
    <s v="Y"/>
    <x v="2"/>
    <m/>
    <m/>
    <e v="#N/A"/>
    <x v="0"/>
  </r>
  <r>
    <x v="45"/>
    <n v="446"/>
    <n v="8560"/>
    <s v="Y"/>
    <x v="0"/>
    <m/>
    <m/>
    <e v="#N/A"/>
    <x v="0"/>
  </r>
  <r>
    <x v="46"/>
    <n v="446"/>
    <n v="8560"/>
    <s v="Y"/>
    <x v="0"/>
    <m/>
    <m/>
    <e v="#N/A"/>
    <x v="0"/>
  </r>
  <r>
    <x v="47"/>
    <n v="460"/>
    <n v="8400"/>
    <s v="Y"/>
    <x v="1"/>
    <m/>
    <m/>
    <e v="#N/A"/>
    <x v="0"/>
  </r>
  <r>
    <x v="48"/>
    <n v="447"/>
    <n v="8550"/>
    <s v="Y"/>
    <x v="0"/>
    <m/>
    <m/>
    <e v="#N/A"/>
    <x v="0"/>
  </r>
  <r>
    <x v="49"/>
    <n v="452"/>
    <n v="8490"/>
    <s v="Y"/>
    <x v="0"/>
    <m/>
    <m/>
    <e v="#N/A"/>
    <x v="0"/>
  </r>
  <r>
    <x v="50"/>
    <n v="495"/>
    <n v="7990"/>
    <s v="Y"/>
    <x v="2"/>
    <m/>
    <m/>
    <e v="#N/A"/>
    <x v="0"/>
  </r>
  <r>
    <x v="51"/>
    <n v="448"/>
    <n v="8530"/>
    <s v="Y"/>
    <x v="3"/>
    <m/>
    <m/>
    <e v="#N/A"/>
    <x v="0"/>
  </r>
  <r>
    <x v="52"/>
    <n v="460"/>
    <n v="8400"/>
    <s v="Y"/>
    <x v="3"/>
    <m/>
    <m/>
    <e v="#N/A"/>
    <x v="0"/>
  </r>
  <r>
    <x v="53"/>
    <n v="517"/>
    <n v="7740"/>
    <s v="Y"/>
    <x v="2"/>
    <m/>
    <m/>
    <m/>
    <x v="0"/>
  </r>
  <r>
    <x v="54"/>
    <n v="514"/>
    <n v="7770"/>
    <s v="Y"/>
    <x v="2"/>
    <m/>
    <m/>
    <m/>
    <x v="0"/>
  </r>
  <r>
    <x v="55"/>
    <n v="445"/>
    <n v="8570"/>
    <s v="Y"/>
    <x v="3"/>
    <m/>
    <m/>
    <m/>
    <x v="0"/>
  </r>
  <r>
    <x v="56"/>
    <n v="448"/>
    <n v="8530"/>
    <s v="Y"/>
    <x v="1"/>
    <m/>
    <m/>
    <m/>
    <x v="0"/>
  </r>
  <r>
    <x v="57"/>
    <m/>
    <s v="-"/>
    <m/>
    <x v="4"/>
    <m/>
    <m/>
    <m/>
    <x v="0"/>
  </r>
  <r>
    <x v="57"/>
    <m/>
    <s v="-"/>
    <m/>
    <x v="4"/>
    <m/>
    <m/>
    <m/>
    <x v="0"/>
  </r>
  <r>
    <x v="57"/>
    <m/>
    <s v="-"/>
    <m/>
    <x v="4"/>
    <m/>
    <m/>
    <m/>
    <x v="0"/>
  </r>
  <r>
    <x v="57"/>
    <m/>
    <s v="-"/>
    <m/>
    <x v="4"/>
    <m/>
    <m/>
    <m/>
    <x v="0"/>
  </r>
  <r>
    <x v="57"/>
    <m/>
    <s v="-"/>
    <m/>
    <x v="4"/>
    <m/>
    <m/>
    <m/>
    <x v="0"/>
  </r>
  <r>
    <x v="57"/>
    <m/>
    <s v="-"/>
    <m/>
    <x v="4"/>
    <m/>
    <m/>
    <m/>
    <x v="0"/>
  </r>
  <r>
    <x v="57"/>
    <m/>
    <s v="-"/>
    <m/>
    <x v="4"/>
    <m/>
    <m/>
    <m/>
    <x v="0"/>
  </r>
  <r>
    <x v="57"/>
    <m/>
    <s v="-"/>
    <m/>
    <x v="4"/>
    <m/>
    <m/>
    <m/>
    <x v="0"/>
  </r>
  <r>
    <x v="57"/>
    <m/>
    <s v="-"/>
    <m/>
    <x v="4"/>
    <m/>
    <m/>
    <m/>
    <x v="0"/>
  </r>
  <r>
    <x v="57"/>
    <m/>
    <s v="-"/>
    <m/>
    <x v="4"/>
    <m/>
    <m/>
    <m/>
    <x v="0"/>
  </r>
  <r>
    <x v="57"/>
    <m/>
    <s v="-"/>
    <m/>
    <x v="4"/>
    <m/>
    <m/>
    <m/>
    <x v="0"/>
  </r>
  <r>
    <x v="57"/>
    <m/>
    <s v="-"/>
    <m/>
    <x v="4"/>
    <m/>
    <m/>
    <m/>
    <x v="0"/>
  </r>
  <r>
    <x v="57"/>
    <m/>
    <s v="-"/>
    <m/>
    <x v="4"/>
    <m/>
    <m/>
    <m/>
    <x v="0"/>
  </r>
  <r>
    <x v="57"/>
    <m/>
    <s v="-"/>
    <m/>
    <x v="4"/>
    <m/>
    <m/>
    <m/>
    <x v="0"/>
  </r>
  <r>
    <x v="57"/>
    <m/>
    <s v="-"/>
    <m/>
    <x v="4"/>
    <m/>
    <m/>
    <m/>
    <x v="0"/>
  </r>
  <r>
    <x v="57"/>
    <m/>
    <s v="-"/>
    <m/>
    <x v="4"/>
    <m/>
    <m/>
    <m/>
    <x v="0"/>
  </r>
  <r>
    <x v="57"/>
    <m/>
    <s v="-"/>
    <m/>
    <x v="4"/>
    <m/>
    <m/>
    <m/>
    <x v="0"/>
  </r>
  <r>
    <x v="57"/>
    <m/>
    <s v="-"/>
    <m/>
    <x v="4"/>
    <m/>
    <m/>
    <m/>
    <x v="0"/>
  </r>
  <r>
    <x v="57"/>
    <m/>
    <s v="-"/>
    <m/>
    <x v="4"/>
    <m/>
    <m/>
    <m/>
    <x v="0"/>
  </r>
  <r>
    <x v="57"/>
    <m/>
    <s v="-"/>
    <m/>
    <x v="4"/>
    <m/>
    <m/>
    <m/>
    <x v="0"/>
  </r>
  <r>
    <x v="57"/>
    <m/>
    <m/>
    <m/>
    <x v="4"/>
    <m/>
    <m/>
    <m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5">
  <r>
    <x v="0"/>
    <n v="450"/>
    <n v="8510"/>
    <s v="Y"/>
    <x v="0"/>
    <m/>
    <m/>
    <n v="-8.6457022068714959"/>
    <m/>
  </r>
  <r>
    <x v="1"/>
    <n v="456"/>
    <n v="8440"/>
    <s v="Y"/>
    <x v="0"/>
    <m/>
    <m/>
    <s v="-"/>
    <m/>
  </r>
  <r>
    <x v="2"/>
    <n v="456"/>
    <n v="8440"/>
    <s v="Y"/>
    <x v="1"/>
    <m/>
    <m/>
    <s v="-"/>
    <m/>
  </r>
  <r>
    <x v="3"/>
    <n v="461"/>
    <n v="8380"/>
    <s v="Y"/>
    <x v="0"/>
    <m/>
    <m/>
    <s v="-"/>
    <m/>
  </r>
  <r>
    <x v="4"/>
    <n v="431"/>
    <n v="8730"/>
    <s v="Y"/>
    <x v="1"/>
    <m/>
    <m/>
    <n v="-19.053382630722119"/>
    <s v="Y"/>
  </r>
  <r>
    <x v="5"/>
    <n v="434"/>
    <n v="8690"/>
    <s v="Y"/>
    <x v="0"/>
    <m/>
    <m/>
    <s v="-"/>
    <s v="Y"/>
  </r>
  <r>
    <x v="6"/>
    <n v="437"/>
    <n v="8660"/>
    <s v="Y"/>
    <x v="1"/>
    <m/>
    <m/>
    <s v="-"/>
    <s v="Y"/>
  </r>
  <r>
    <x v="7"/>
    <n v="437"/>
    <n v="8660"/>
    <s v="Y"/>
    <x v="0"/>
    <m/>
    <m/>
    <s v="-"/>
    <s v="Y"/>
  </r>
  <r>
    <x v="8"/>
    <n v="437"/>
    <n v="8660"/>
    <s v="Y"/>
    <x v="0"/>
    <m/>
    <m/>
    <s v="-"/>
    <s v="Y"/>
  </r>
  <r>
    <x v="9"/>
    <n v="438"/>
    <n v="8650"/>
    <s v="Y"/>
    <x v="1"/>
    <m/>
    <m/>
    <s v="-"/>
    <s v="Y"/>
  </r>
  <r>
    <x v="10"/>
    <n v="438"/>
    <n v="8650"/>
    <s v="Y"/>
    <x v="1"/>
    <m/>
    <m/>
    <s v="-"/>
    <s v="Y"/>
  </r>
  <r>
    <x v="11"/>
    <n v="446"/>
    <n v="8560"/>
    <s v="Y"/>
    <x v="0"/>
    <m/>
    <m/>
    <s v="-"/>
    <s v="Y"/>
  </r>
  <r>
    <x v="12"/>
    <n v="447"/>
    <n v="8550"/>
    <s v="Y"/>
    <x v="0"/>
    <m/>
    <m/>
    <s v="-"/>
    <s v="Y"/>
  </r>
  <r>
    <x v="13"/>
    <n v="449"/>
    <n v="8520"/>
    <s v="Y"/>
    <x v="1"/>
    <m/>
    <m/>
    <s v="-"/>
    <s v="Y"/>
  </r>
  <r>
    <x v="14"/>
    <n v="454"/>
    <n v="8460"/>
    <s v="Y"/>
    <x v="0"/>
    <m/>
    <m/>
    <s v="-"/>
    <s v="Y"/>
  </r>
  <r>
    <x v="15"/>
    <n v="449"/>
    <n v="8520"/>
    <s v="Y"/>
    <x v="1"/>
    <m/>
    <m/>
    <s v="-"/>
    <s v="Y"/>
  </r>
  <r>
    <x v="16"/>
    <n v="454"/>
    <n v="8460"/>
    <s v="Y"/>
    <x v="0"/>
    <m/>
    <m/>
    <s v="-"/>
    <s v="Y"/>
  </r>
  <r>
    <x v="17"/>
    <n v="453"/>
    <n v="8480"/>
    <s v="Y"/>
    <x v="1"/>
    <m/>
    <m/>
    <s v="-"/>
    <s v="Y"/>
  </r>
  <r>
    <x v="18"/>
    <n v="459"/>
    <n v="8410"/>
    <s v="Y"/>
    <x v="0"/>
    <m/>
    <m/>
    <s v="-"/>
    <s v="Y"/>
  </r>
  <r>
    <x v="19"/>
    <n v="458"/>
    <n v="8420"/>
    <s v="Y"/>
    <x v="0"/>
    <m/>
    <m/>
    <s v="-"/>
    <s v="Y"/>
  </r>
  <r>
    <x v="20"/>
    <n v="461"/>
    <n v="8380"/>
    <s v="Y"/>
    <x v="0"/>
    <m/>
    <m/>
    <e v="#N/A"/>
    <s v="Y"/>
  </r>
  <r>
    <x v="21"/>
    <n v="423"/>
    <n v="8820"/>
    <s v="Y"/>
    <x v="0"/>
    <m/>
    <m/>
    <e v="#N/A"/>
    <s v="Y"/>
  </r>
  <r>
    <x v="22"/>
    <n v="428"/>
    <n v="8760"/>
    <s v="Y"/>
    <x v="0"/>
    <m/>
    <m/>
    <e v="#N/A"/>
    <m/>
  </r>
  <r>
    <x v="23"/>
    <n v="434"/>
    <n v="8690"/>
    <s v="Y"/>
    <x v="1"/>
    <m/>
    <m/>
    <e v="#N/A"/>
    <m/>
  </r>
  <r>
    <x v="24"/>
    <n v="433"/>
    <n v="8710"/>
    <s v="Y"/>
    <x v="0"/>
    <m/>
    <m/>
    <e v="#N/A"/>
    <m/>
  </r>
  <r>
    <x v="25"/>
    <n v="438"/>
    <n v="8650"/>
    <s v="Y"/>
    <x v="0"/>
    <m/>
    <m/>
    <e v="#N/A"/>
    <m/>
  </r>
  <r>
    <x v="26"/>
    <n v="491"/>
    <n v="8040"/>
    <s v="Y"/>
    <x v="2"/>
    <m/>
    <m/>
    <e v="#N/A"/>
    <m/>
  </r>
  <r>
    <x v="26"/>
    <n v="444"/>
    <n v="8580"/>
    <s v="Y"/>
    <x v="3"/>
    <m/>
    <m/>
    <e v="#N/A"/>
    <m/>
  </r>
  <r>
    <x v="27"/>
    <n v="441"/>
    <n v="8610"/>
    <s v="Y"/>
    <x v="3"/>
    <m/>
    <m/>
    <e v="#N/A"/>
    <m/>
  </r>
  <r>
    <x v="27"/>
    <n v="444"/>
    <n v="8580"/>
    <s v="Y"/>
    <x v="1"/>
    <m/>
    <m/>
    <e v="#N/A"/>
    <m/>
  </r>
  <r>
    <x v="28"/>
    <n v="490"/>
    <n v="8050"/>
    <s v="Y"/>
    <x v="2"/>
    <m/>
    <m/>
    <e v="#N/A"/>
    <m/>
  </r>
  <r>
    <x v="28"/>
    <n v="448"/>
    <n v="8530"/>
    <s v="Y"/>
    <x v="0"/>
    <m/>
    <m/>
    <e v="#N/A"/>
    <m/>
  </r>
  <r>
    <x v="28"/>
    <n v="445"/>
    <n v="8570"/>
    <s v="Y"/>
    <x v="1"/>
    <m/>
    <m/>
    <e v="#N/A"/>
    <m/>
  </r>
  <r>
    <x v="29"/>
    <n v="498"/>
    <n v="7960"/>
    <s v="Y"/>
    <x v="2"/>
    <m/>
    <m/>
    <e v="#N/A"/>
    <m/>
  </r>
  <r>
    <x v="29"/>
    <n v="450"/>
    <n v="8510"/>
    <s v="Y"/>
    <x v="1"/>
    <m/>
    <m/>
    <e v="#N/A"/>
    <m/>
  </r>
  <r>
    <x v="30"/>
    <n v="503"/>
    <n v="7900"/>
    <s v="Y"/>
    <x v="2"/>
    <m/>
    <m/>
    <e v="#N/A"/>
    <m/>
  </r>
  <r>
    <x v="31"/>
    <n v="454"/>
    <n v="8460"/>
    <s v="Y"/>
    <x v="3"/>
    <m/>
    <m/>
    <e v="#N/A"/>
    <m/>
  </r>
  <r>
    <x v="32"/>
    <n v="525"/>
    <n v="7640"/>
    <s v="Y"/>
    <x v="2"/>
    <m/>
    <m/>
    <e v="#N/A"/>
    <m/>
  </r>
  <r>
    <x v="33"/>
    <n v="488"/>
    <n v="8070"/>
    <s v="Y"/>
    <x v="2"/>
    <m/>
    <m/>
    <e v="#N/A"/>
    <m/>
  </r>
  <r>
    <x v="34"/>
    <n v="441"/>
    <n v="8610"/>
    <s v="Y"/>
    <x v="3"/>
    <m/>
    <m/>
    <e v="#N/A"/>
    <m/>
  </r>
  <r>
    <x v="35"/>
    <n v="444"/>
    <n v="8580"/>
    <s v="Y"/>
    <x v="0"/>
    <m/>
    <m/>
    <e v="#N/A"/>
    <m/>
  </r>
  <r>
    <x v="35"/>
    <n v="443"/>
    <n v="8590"/>
    <s v="Y"/>
    <x v="1"/>
    <m/>
    <m/>
    <e v="#N/A"/>
    <m/>
  </r>
  <r>
    <x v="36"/>
    <n v="491"/>
    <n v="8040"/>
    <s v="Y"/>
    <x v="2"/>
    <m/>
    <m/>
    <e v="#N/A"/>
    <m/>
  </r>
  <r>
    <x v="37"/>
    <n v="494"/>
    <n v="8010"/>
    <s v="Y"/>
    <x v="2"/>
    <m/>
    <m/>
    <e v="#N/A"/>
    <m/>
  </r>
  <r>
    <x v="37"/>
    <n v="446"/>
    <n v="8560"/>
    <s v="Y"/>
    <x v="3"/>
    <m/>
    <m/>
    <e v="#N/A"/>
    <m/>
  </r>
  <r>
    <x v="38"/>
    <n v="493"/>
    <n v="8020"/>
    <s v="Y"/>
    <x v="2"/>
    <m/>
    <m/>
    <e v="#N/A"/>
    <m/>
  </r>
  <r>
    <x v="39"/>
    <n v="454"/>
    <n v="8460"/>
    <s v="Y"/>
    <x v="3"/>
    <m/>
    <m/>
    <e v="#N/A"/>
    <m/>
  </r>
  <r>
    <x v="40"/>
    <n v="475"/>
    <n v="8220"/>
    <s v="Y"/>
    <x v="2"/>
    <m/>
    <m/>
    <e v="#N/A"/>
    <m/>
  </r>
  <r>
    <x v="41"/>
    <n v="433"/>
    <n v="8710"/>
    <s v="Y"/>
    <x v="0"/>
    <m/>
    <m/>
    <e v="#N/A"/>
    <m/>
  </r>
  <r>
    <x v="42"/>
    <n v="483"/>
    <n v="8130"/>
    <s v="Y"/>
    <x v="2"/>
    <m/>
    <m/>
    <e v="#N/A"/>
    <m/>
  </r>
  <r>
    <x v="43"/>
    <n v="485"/>
    <n v="8110"/>
    <s v="Y"/>
    <x v="2"/>
    <m/>
    <m/>
    <e v="#N/A"/>
    <m/>
  </r>
  <r>
    <x v="44"/>
    <n v="487"/>
    <n v="8090"/>
    <s v="Y"/>
    <x v="2"/>
    <m/>
    <m/>
    <e v="#N/A"/>
    <m/>
  </r>
  <r>
    <x v="45"/>
    <n v="446"/>
    <n v="8560"/>
    <s v="Y"/>
    <x v="0"/>
    <m/>
    <m/>
    <e v="#N/A"/>
    <m/>
  </r>
  <r>
    <x v="46"/>
    <n v="446"/>
    <n v="8560"/>
    <s v="Y"/>
    <x v="0"/>
    <m/>
    <m/>
    <e v="#N/A"/>
    <m/>
  </r>
  <r>
    <x v="47"/>
    <n v="460"/>
    <n v="8400"/>
    <s v="Y"/>
    <x v="1"/>
    <m/>
    <m/>
    <e v="#N/A"/>
    <m/>
  </r>
  <r>
    <x v="48"/>
    <n v="447"/>
    <n v="8550"/>
    <s v="Y"/>
    <x v="0"/>
    <m/>
    <m/>
    <e v="#N/A"/>
    <m/>
  </r>
  <r>
    <x v="49"/>
    <n v="452"/>
    <n v="8490"/>
    <s v="Y"/>
    <x v="0"/>
    <m/>
    <m/>
    <e v="#N/A"/>
    <m/>
  </r>
  <r>
    <x v="50"/>
    <n v="495"/>
    <n v="7990"/>
    <s v="Y"/>
    <x v="2"/>
    <m/>
    <m/>
    <e v="#N/A"/>
    <m/>
  </r>
  <r>
    <x v="51"/>
    <n v="448"/>
    <n v="8530"/>
    <s v="Y"/>
    <x v="3"/>
    <m/>
    <m/>
    <e v="#N/A"/>
    <m/>
  </r>
  <r>
    <x v="52"/>
    <n v="460"/>
    <n v="8400"/>
    <s v="Y"/>
    <x v="3"/>
    <m/>
    <m/>
    <e v="#N/A"/>
    <m/>
  </r>
  <r>
    <x v="53"/>
    <n v="517"/>
    <n v="7740"/>
    <s v="Y"/>
    <x v="2"/>
    <m/>
    <m/>
    <m/>
    <m/>
  </r>
  <r>
    <x v="54"/>
    <n v="514"/>
    <n v="7770"/>
    <s v="Y"/>
    <x v="2"/>
    <m/>
    <m/>
    <m/>
    <m/>
  </r>
  <r>
    <x v="55"/>
    <n v="445"/>
    <n v="8570"/>
    <s v="Y"/>
    <x v="3"/>
    <m/>
    <m/>
    <m/>
    <m/>
  </r>
  <r>
    <x v="56"/>
    <n v="448"/>
    <n v="8530"/>
    <s v="Y"/>
    <x v="1"/>
    <m/>
    <m/>
    <m/>
    <m/>
  </r>
  <r>
    <x v="57"/>
    <m/>
    <s v="-"/>
    <m/>
    <x v="4"/>
    <m/>
    <m/>
    <m/>
    <m/>
  </r>
  <r>
    <x v="57"/>
    <m/>
    <s v="-"/>
    <m/>
    <x v="4"/>
    <m/>
    <m/>
    <m/>
    <m/>
  </r>
  <r>
    <x v="57"/>
    <m/>
    <s v="-"/>
    <m/>
    <x v="4"/>
    <m/>
    <m/>
    <m/>
    <m/>
  </r>
  <r>
    <x v="57"/>
    <m/>
    <s v="-"/>
    <m/>
    <x v="4"/>
    <m/>
    <m/>
    <m/>
    <m/>
  </r>
  <r>
    <x v="57"/>
    <m/>
    <s v="-"/>
    <m/>
    <x v="4"/>
    <m/>
    <m/>
    <m/>
    <m/>
  </r>
  <r>
    <x v="57"/>
    <m/>
    <s v="-"/>
    <m/>
    <x v="4"/>
    <m/>
    <m/>
    <m/>
    <m/>
  </r>
  <r>
    <x v="57"/>
    <m/>
    <s v="-"/>
    <m/>
    <x v="4"/>
    <m/>
    <m/>
    <m/>
    <m/>
  </r>
  <r>
    <x v="57"/>
    <m/>
    <s v="-"/>
    <m/>
    <x v="4"/>
    <m/>
    <m/>
    <m/>
    <m/>
  </r>
  <r>
    <x v="57"/>
    <m/>
    <s v="-"/>
    <m/>
    <x v="4"/>
    <m/>
    <m/>
    <m/>
    <m/>
  </r>
  <r>
    <x v="57"/>
    <m/>
    <s v="-"/>
    <m/>
    <x v="4"/>
    <m/>
    <m/>
    <m/>
    <m/>
  </r>
  <r>
    <x v="57"/>
    <m/>
    <s v="-"/>
    <m/>
    <x v="4"/>
    <m/>
    <m/>
    <m/>
    <m/>
  </r>
  <r>
    <x v="57"/>
    <m/>
    <s v="-"/>
    <m/>
    <x v="4"/>
    <m/>
    <m/>
    <m/>
    <m/>
  </r>
  <r>
    <x v="57"/>
    <m/>
    <s v="-"/>
    <m/>
    <x v="4"/>
    <m/>
    <m/>
    <m/>
    <m/>
  </r>
  <r>
    <x v="57"/>
    <m/>
    <s v="-"/>
    <m/>
    <x v="4"/>
    <m/>
    <m/>
    <m/>
    <m/>
  </r>
  <r>
    <x v="57"/>
    <m/>
    <s v="-"/>
    <m/>
    <x v="4"/>
    <m/>
    <m/>
    <m/>
    <m/>
  </r>
  <r>
    <x v="57"/>
    <m/>
    <s v="-"/>
    <m/>
    <x v="4"/>
    <m/>
    <m/>
    <m/>
    <m/>
  </r>
  <r>
    <x v="57"/>
    <m/>
    <s v="-"/>
    <m/>
    <x v="4"/>
    <m/>
    <m/>
    <m/>
    <m/>
  </r>
  <r>
    <x v="57"/>
    <m/>
    <s v="-"/>
    <m/>
    <x v="4"/>
    <m/>
    <m/>
    <m/>
    <m/>
  </r>
  <r>
    <x v="57"/>
    <m/>
    <s v="-"/>
    <m/>
    <x v="4"/>
    <m/>
    <m/>
    <m/>
    <m/>
  </r>
  <r>
    <x v="57"/>
    <m/>
    <s v="-"/>
    <m/>
    <x v="4"/>
    <m/>
    <m/>
    <m/>
    <m/>
  </r>
  <r>
    <x v="57"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showCalcMbrs="0" showDrill="0" useAutoFormatting="1" colGrandTotals="0" itemPrintTitles="1" createdVersion="3" indent="0" outline="1" outlineData="1" chartFormat="8">
  <location ref="B3:F62" firstHeaderRow="1" firstDataRow="2" firstDataCol="1"/>
  <pivotFields count="9">
    <pivotField axis="axisRow" showAll="0">
      <items count="112">
        <item m="1" x="64"/>
        <item m="1" x="103"/>
        <item m="1" x="88"/>
        <item x="57"/>
        <item m="1" x="78"/>
        <item m="1" x="62"/>
        <item m="1" x="101"/>
        <item m="1" x="86"/>
        <item m="1" x="76"/>
        <item m="1" x="105"/>
        <item m="1" x="90"/>
        <item m="1" x="80"/>
        <item m="1" x="65"/>
        <item m="1" x="104"/>
        <item m="1" x="89"/>
        <item m="1" x="79"/>
        <item m="1" x="63"/>
        <item m="1" x="102"/>
        <item m="1" x="87"/>
        <item m="1" x="77"/>
        <item m="1" x="61"/>
        <item m="1" x="100"/>
        <item m="1" x="84"/>
        <item m="1" x="75"/>
        <item m="1" x="60"/>
        <item m="1" x="99"/>
        <item m="1" x="83"/>
        <item m="1" x="74"/>
        <item m="1" x="59"/>
        <item m="1" x="98"/>
        <item m="1" x="82"/>
        <item m="1" x="72"/>
        <item m="1" x="81"/>
        <item m="1" x="66"/>
        <item m="1" x="106"/>
        <item m="1" x="91"/>
        <item m="1" x="67"/>
        <item m="1" x="107"/>
        <item m="1" x="108"/>
        <item m="1" x="109"/>
        <item m="1" x="92"/>
        <item m="1" x="93"/>
        <item m="1" x="94"/>
        <item m="1" x="68"/>
        <item m="1" x="69"/>
        <item m="1" x="70"/>
        <item m="1" x="110"/>
        <item m="1" x="85"/>
        <item m="1" x="73"/>
        <item m="1" x="58"/>
        <item m="1" x="95"/>
        <item m="1" x="96"/>
        <item m="1" x="97"/>
        <item x="0"/>
        <item m="1" x="71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 defaultSubtotal="0"/>
    <pivotField dataField="1" showAll="0" defaultSubtotal="0"/>
    <pivotField showAll="0"/>
    <pivotField axis="axisCol" showAll="0">
      <items count="6">
        <item x="3"/>
        <item x="2"/>
        <item h="1" x="4"/>
        <item x="0"/>
        <item x="1"/>
        <item t="default"/>
      </items>
    </pivotField>
    <pivotField showAll="0"/>
    <pivotField showAll="0"/>
    <pivotField showAll="0" defaultSubtotal="0"/>
    <pivotField showAll="0" defaultSubtotal="0"/>
  </pivotFields>
  <rowFields count="1">
    <field x="0"/>
  </rowFields>
  <rowItems count="58">
    <i>
      <x v="53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 t="grand">
      <x/>
    </i>
  </rowItems>
  <colFields count="1">
    <field x="4"/>
  </colFields>
  <colItems count="4">
    <i>
      <x/>
    </i>
    <i>
      <x v="1"/>
    </i>
    <i>
      <x v="3"/>
    </i>
    <i>
      <x v="4"/>
    </i>
  </colItems>
  <dataFields count="1">
    <dataField name="Min of Vol glass [L]" fld="2" subtotal="min" baseField="0" baseItem="32"/>
  </dataFields>
  <chartFormats count="8">
    <chartFormat chart="7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7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showCalcMbrs="0" showDrill="0" useAutoFormatting="1" rowGrandTotals="0" colGrandTotals="0" itemPrintTitles="1" mergeItem="1" createdVersion="3" indent="0" compact="0" compactData="0" chartFormat="4">
  <location ref="A3:C22" firstHeaderRow="1" firstDataRow="2" firstDataCol="1" rowPageCount="1" colPageCount="1"/>
  <pivotFields count="9">
    <pivotField axis="axisRow" compact="0" outline="0" showAll="0">
      <items count="138">
        <item m="1" x="67"/>
        <item m="1" x="126"/>
        <item m="1" x="105"/>
        <item m="1" x="87"/>
        <item m="1" x="65"/>
        <item m="1" x="124"/>
        <item m="1" x="103"/>
        <item m="1" x="85"/>
        <item m="1" x="128"/>
        <item m="1" x="107"/>
        <item x="57"/>
        <item m="1" x="89"/>
        <item m="1" x="68"/>
        <item m="1" x="127"/>
        <item m="1" x="106"/>
        <item m="1" x="88"/>
        <item m="1" x="66"/>
        <item m="1" x="125"/>
        <item m="1" x="104"/>
        <item m="1" x="86"/>
        <item m="1" x="64"/>
        <item m="1" x="123"/>
        <item m="1" x="101"/>
        <item m="1" x="84"/>
        <item m="1" x="63"/>
        <item m="1" x="122"/>
        <item m="1" x="100"/>
        <item m="1" x="83"/>
        <item m="1" x="62"/>
        <item m="1" x="121"/>
        <item m="1" x="98"/>
        <item m="1" x="80"/>
        <item m="1" x="119"/>
        <item m="1" x="96"/>
        <item m="1" x="77"/>
        <item m="1" x="58"/>
        <item m="1" x="117"/>
        <item m="1" x="94"/>
        <item m="1" x="73"/>
        <item m="1" x="135"/>
        <item m="1" x="114"/>
        <item m="1" x="99"/>
        <item m="1" x="82"/>
        <item m="1" x="61"/>
        <item m="1" x="120"/>
        <item m="1" x="97"/>
        <item m="1" x="79"/>
        <item m="1" x="60"/>
        <item m="1" x="118"/>
        <item m="1" x="95"/>
        <item m="1" x="76"/>
        <item m="1" x="136"/>
        <item m="1" x="116"/>
        <item m="1" x="93"/>
        <item m="1" x="71"/>
        <item m="1" x="133"/>
        <item m="1" x="91"/>
        <item m="1" x="70"/>
        <item m="1" x="129"/>
        <item m="1" x="108"/>
        <item m="1" x="130"/>
        <item m="1" x="131"/>
        <item m="1" x="132"/>
        <item m="1" x="109"/>
        <item m="1" x="110"/>
        <item m="1" x="111"/>
        <item m="1" x="72"/>
        <item m="1" x="74"/>
        <item m="1" x="75"/>
        <item m="1" x="134"/>
        <item m="1" x="102"/>
        <item m="1" x="81"/>
        <item m="1" x="59"/>
        <item m="1" x="112"/>
        <item m="1" x="113"/>
        <item m="1" x="115"/>
        <item m="1" x="92"/>
        <item x="0"/>
        <item m="1" x="78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90"/>
        <item x="26"/>
        <item x="27"/>
        <item x="28"/>
        <item x="29"/>
        <item x="30"/>
        <item x="31"/>
        <item m="1" x="69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compact="0" outline="0" showAll="0" defaultSubtotal="0"/>
    <pivotField dataField="1" compact="0" outline="0" showAll="0" defaultSubtotal="0"/>
    <pivotField compact="0" outline="0" showAll="0"/>
    <pivotField axis="axisCol" compact="0" outline="0" showAll="0">
      <items count="6">
        <item x="3"/>
        <item x="2"/>
        <item x="1"/>
        <item x="0"/>
        <item h="1" x="4"/>
        <item t="default"/>
      </items>
    </pivotField>
    <pivotField compact="0" outline="0" showAll="0" defaultSubtotal="0"/>
    <pivotField compact="0" outline="0" showAll="0"/>
    <pivotField compact="0" outline="0" showAll="0" defaultSubtotal="0"/>
    <pivotField axis="axisPage" compact="0" outline="0" showAll="0" defaultSubtotal="0">
      <items count="4">
        <item m="1" x="2"/>
        <item m="1" x="3"/>
        <item x="0"/>
        <item x="1"/>
      </items>
    </pivotField>
  </pivotFields>
  <rowFields count="1">
    <field x="0"/>
  </rowFields>
  <rowItems count="18"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</rowItems>
  <colFields count="1">
    <field x="4"/>
  </colFields>
  <colItems count="2">
    <i>
      <x v="2"/>
    </i>
    <i>
      <x v="3"/>
    </i>
  </colItems>
  <pageFields count="1">
    <pageField fld="8" item="3" hier="-1"/>
  </pageFields>
  <dataFields count="1">
    <dataField name="Min of Vol glass [L]" fld="2" subtotal="min" baseField="0" baseItem="56"/>
  </dataFields>
  <formats count="1">
    <format dxfId="1">
      <pivotArea dataOnly="0" labelOnly="1" outline="0" fieldPosition="0">
        <references count="1">
          <reference field="0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</formats>
  <chartFormats count="6">
    <chartFormat chart="3" format="16" series="1">
      <pivotArea type="data" outline="0" fieldPosition="0"/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1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2:L87"/>
  <sheetViews>
    <sheetView tabSelected="1" topLeftCell="B1" workbookViewId="0">
      <pane xSplit="10" ySplit="3" topLeftCell="L58" activePane="bottomRight" state="frozen"/>
      <selection activeCell="B1" sqref="B1"/>
      <selection pane="topRight" activeCell="L1" sqref="L1"/>
      <selection pane="bottomLeft" activeCell="B4" sqref="B4"/>
      <selection pane="bottomRight" activeCell="C69" sqref="C69"/>
    </sheetView>
  </sheetViews>
  <sheetFormatPr defaultRowHeight="15"/>
  <cols>
    <col min="2" max="2" width="17.85546875" style="1" customWidth="1"/>
    <col min="3" max="3" width="11" customWidth="1"/>
    <col min="5" max="5" width="8.28515625" customWidth="1"/>
    <col min="6" max="6" width="14.42578125" customWidth="1"/>
    <col min="10" max="10" width="7.85546875" customWidth="1"/>
    <col min="12" max="12" width="19.140625" customWidth="1"/>
  </cols>
  <sheetData>
    <row r="2" spans="2:12" ht="51.75" customHeight="1"/>
    <row r="3" spans="2:12" ht="48" customHeight="1" thickBot="1">
      <c r="B3" s="2" t="s">
        <v>0</v>
      </c>
      <c r="C3" s="2" t="s">
        <v>14</v>
      </c>
      <c r="D3" s="2" t="s">
        <v>15</v>
      </c>
      <c r="E3" s="2" t="s">
        <v>1</v>
      </c>
      <c r="F3" s="2" t="s">
        <v>2</v>
      </c>
      <c r="G3" s="2" t="s">
        <v>18</v>
      </c>
      <c r="H3" s="4" t="s">
        <v>8</v>
      </c>
      <c r="I3" s="4" t="s">
        <v>16</v>
      </c>
      <c r="J3" s="4" t="s">
        <v>13</v>
      </c>
      <c r="K3" s="4" t="s">
        <v>17</v>
      </c>
      <c r="L3" s="4" t="s">
        <v>42</v>
      </c>
    </row>
    <row r="4" spans="2:12">
      <c r="B4" s="23">
        <v>44899.125</v>
      </c>
      <c r="C4" s="3">
        <v>450</v>
      </c>
      <c r="D4" s="1">
        <f>IF(C4&gt;0,VLOOKUP(C4+49,'Sounding table'!B:C,2),"-")</f>
        <v>8510</v>
      </c>
      <c r="E4" s="3" t="s">
        <v>3</v>
      </c>
      <c r="F4" s="3" t="s">
        <v>9</v>
      </c>
      <c r="G4" s="3"/>
      <c r="H4" s="3"/>
      <c r="I4" s="8" t="e">
        <f ca="1">LOOKUP(B4,Pivot_all!B:B,Pivot_all!K:K)</f>
        <v>#N/A</v>
      </c>
      <c r="J4" s="3"/>
      <c r="K4">
        <v>400</v>
      </c>
    </row>
    <row r="5" spans="2:12">
      <c r="B5" s="23">
        <v>44900.125</v>
      </c>
      <c r="C5" s="3">
        <v>456</v>
      </c>
      <c r="D5" s="1">
        <f>IF(C5&gt;0,VLOOKUP(C5+49,'Sounding table'!B:C,2),"-")</f>
        <v>8440</v>
      </c>
      <c r="E5" s="3" t="s">
        <v>3</v>
      </c>
      <c r="F5" s="3" t="s">
        <v>9</v>
      </c>
      <c r="G5" s="3"/>
      <c r="H5" s="3"/>
      <c r="I5" s="8" t="str">
        <f>LOOKUP(B5,Pivot_all!B:B,Pivot_all!K:K)</f>
        <v>-</v>
      </c>
      <c r="J5" s="3"/>
    </row>
    <row r="6" spans="2:12">
      <c r="B6" s="23">
        <v>44900.354166666664</v>
      </c>
      <c r="C6" s="3">
        <v>456</v>
      </c>
      <c r="D6" s="1">
        <f>IF(C6&gt;0,VLOOKUP(C6+49,'Sounding table'!B:C,2),"-")</f>
        <v>8440</v>
      </c>
      <c r="E6" s="3" t="s">
        <v>3</v>
      </c>
      <c r="F6" s="3" t="s">
        <v>7</v>
      </c>
      <c r="G6" s="3"/>
      <c r="H6" s="3"/>
      <c r="I6" s="8" t="str">
        <f>LOOKUP(B6,Pivot_all!B:B,Pivot_all!K:K)</f>
        <v>-</v>
      </c>
      <c r="J6" s="3"/>
    </row>
    <row r="7" spans="2:12">
      <c r="B7" s="23">
        <v>44901.125</v>
      </c>
      <c r="C7" s="3">
        <v>461</v>
      </c>
      <c r="D7" s="1">
        <f>IF(C7&gt;0,VLOOKUP(C7+49,'Sounding table'!B:C,2),"-")</f>
        <v>8380</v>
      </c>
      <c r="E7" s="3" t="s">
        <v>3</v>
      </c>
      <c r="F7" s="3" t="s">
        <v>9</v>
      </c>
      <c r="G7" s="3"/>
      <c r="H7" s="3"/>
      <c r="I7" s="8" t="str">
        <f>LOOKUP(B7,Pivot_all!B:B,Pivot_all!K:K)</f>
        <v>-</v>
      </c>
      <c r="J7" s="3"/>
    </row>
    <row r="8" spans="2:12">
      <c r="B8" s="23">
        <v>44902.291666666664</v>
      </c>
      <c r="C8" s="3">
        <v>431</v>
      </c>
      <c r="D8" s="1">
        <f>IF(C8&gt;0,VLOOKUP(C8+49,'Sounding table'!B:C,2),"-")</f>
        <v>8730</v>
      </c>
      <c r="E8" s="3" t="s">
        <v>3</v>
      </c>
      <c r="F8" s="3" t="s">
        <v>7</v>
      </c>
      <c r="G8" s="3"/>
      <c r="H8" s="3"/>
      <c r="I8" s="8" t="e">
        <f ca="1">LOOKUP(B8,Pivot_all!B:B,Pivot_all!K:K)</f>
        <v>#N/A</v>
      </c>
      <c r="J8" s="3" t="s">
        <v>3</v>
      </c>
      <c r="K8">
        <v>300</v>
      </c>
    </row>
    <row r="9" spans="2:12">
      <c r="B9" s="23">
        <v>44903.125</v>
      </c>
      <c r="C9" s="3">
        <v>434</v>
      </c>
      <c r="D9" s="1">
        <f>IF(C9&gt;0,VLOOKUP(C9+49,'Sounding table'!B:C,2),"-")</f>
        <v>8690</v>
      </c>
      <c r="E9" s="3" t="s">
        <v>39</v>
      </c>
      <c r="F9" s="3" t="s">
        <v>9</v>
      </c>
      <c r="G9" s="3"/>
      <c r="H9" s="3"/>
      <c r="I9" s="8" t="str">
        <f>LOOKUP(B9,Pivot_all!B:B,Pivot_all!K:K)</f>
        <v>-</v>
      </c>
      <c r="J9" s="3" t="s">
        <v>3</v>
      </c>
    </row>
    <row r="10" spans="2:12">
      <c r="B10" s="23">
        <v>44903.385416666664</v>
      </c>
      <c r="C10" s="3">
        <v>437</v>
      </c>
      <c r="D10" s="1">
        <f>IF(C10&gt;0,VLOOKUP(C10+49,'Sounding table'!B:C,2),"-")</f>
        <v>8660</v>
      </c>
      <c r="E10" s="3" t="s">
        <v>39</v>
      </c>
      <c r="F10" s="3" t="s">
        <v>7</v>
      </c>
      <c r="G10" s="3"/>
      <c r="H10" s="3"/>
      <c r="I10" s="8" t="str">
        <f>LOOKUP(B10,Pivot_all!B:B,Pivot_all!K:K)</f>
        <v>-</v>
      </c>
      <c r="J10" s="3" t="s">
        <v>3</v>
      </c>
    </row>
    <row r="11" spans="2:12">
      <c r="B11" s="23">
        <v>44904.125</v>
      </c>
      <c r="C11" s="3">
        <v>437</v>
      </c>
      <c r="D11" s="1">
        <f>IF(C11&gt;0,VLOOKUP(C11+49,'Sounding table'!B:C,2),"-")</f>
        <v>8660</v>
      </c>
      <c r="E11" s="3" t="s">
        <v>3</v>
      </c>
      <c r="F11" s="3" t="s">
        <v>9</v>
      </c>
      <c r="G11" s="3"/>
      <c r="H11" s="3"/>
      <c r="I11" s="8" t="str">
        <f>LOOKUP(B11,Pivot_all!B:B,Pivot_all!K:K)</f>
        <v>-</v>
      </c>
      <c r="J11" s="3" t="s">
        <v>3</v>
      </c>
    </row>
    <row r="12" spans="2:12">
      <c r="B12" s="23">
        <v>44904.291666666664</v>
      </c>
      <c r="C12" s="3">
        <v>437</v>
      </c>
      <c r="D12" s="1">
        <f>IF(C12&gt;0,VLOOKUP(C12+49,'Sounding table'!B:C,2),"-")</f>
        <v>8660</v>
      </c>
      <c r="E12" s="3" t="s">
        <v>3</v>
      </c>
      <c r="F12" s="3" t="s">
        <v>9</v>
      </c>
      <c r="G12" s="3"/>
      <c r="H12" s="3"/>
      <c r="I12" s="8" t="str">
        <f>LOOKUP(B12,Pivot_all!B:B,Pivot_all!K:K)</f>
        <v>-</v>
      </c>
      <c r="J12" s="3" t="s">
        <v>3</v>
      </c>
    </row>
    <row r="13" spans="2:12">
      <c r="B13" s="23">
        <v>44905.125</v>
      </c>
      <c r="C13" s="3">
        <v>438</v>
      </c>
      <c r="D13" s="1">
        <f>IF(C13&gt;0,VLOOKUP(C13+49,'Sounding table'!B:C,2),"-")</f>
        <v>8650</v>
      </c>
      <c r="E13" s="3" t="s">
        <v>3</v>
      </c>
      <c r="F13" s="3" t="s">
        <v>7</v>
      </c>
      <c r="G13" s="3"/>
      <c r="H13" s="3"/>
      <c r="I13" s="8" t="str">
        <f>LOOKUP(B13,Pivot_all!B:B,Pivot_all!K:K)</f>
        <v>-</v>
      </c>
      <c r="J13" s="3" t="s">
        <v>3</v>
      </c>
    </row>
    <row r="14" spans="2:12">
      <c r="B14" s="23">
        <v>44906.041666666664</v>
      </c>
      <c r="C14" s="3">
        <v>438</v>
      </c>
      <c r="D14" s="1">
        <f>IF(C14&gt;0,VLOOKUP(C14+49,'Sounding table'!B:C,2),"-")</f>
        <v>8650</v>
      </c>
      <c r="E14" s="3" t="s">
        <v>3</v>
      </c>
      <c r="F14" s="3" t="s">
        <v>7</v>
      </c>
      <c r="G14" s="3"/>
      <c r="H14" s="3"/>
      <c r="I14" s="8" t="str">
        <f>LOOKUP(B14,Pivot_all!B:B,Pivot_all!K:K)</f>
        <v>-</v>
      </c>
      <c r="J14" s="3" t="s">
        <v>3</v>
      </c>
    </row>
    <row r="15" spans="2:12">
      <c r="B15" s="23">
        <v>44910.1875</v>
      </c>
      <c r="C15" s="3">
        <v>446</v>
      </c>
      <c r="D15" s="1">
        <f>IF(C15&gt;0,VLOOKUP(C15+49,'Sounding table'!B:C,2),"-")</f>
        <v>8560</v>
      </c>
      <c r="E15" s="3" t="s">
        <v>3</v>
      </c>
      <c r="F15" s="3" t="s">
        <v>9</v>
      </c>
      <c r="G15" s="3"/>
      <c r="H15" s="3"/>
      <c r="I15" s="8" t="str">
        <f>LOOKUP(B15,Pivot_all!B:B,Pivot_all!K:K)</f>
        <v>-</v>
      </c>
      <c r="J15" s="3" t="s">
        <v>3</v>
      </c>
    </row>
    <row r="16" spans="2:12" s="26" customFormat="1">
      <c r="B16" s="23">
        <v>44911.0625</v>
      </c>
      <c r="C16" s="3">
        <v>447</v>
      </c>
      <c r="D16" s="1">
        <f>IF(C16&gt;0,VLOOKUP(C16+49,'Sounding table'!B:C,2),"-")</f>
        <v>8550</v>
      </c>
      <c r="E16" s="3" t="s">
        <v>3</v>
      </c>
      <c r="F16" s="3" t="s">
        <v>9</v>
      </c>
      <c r="G16" s="3"/>
      <c r="H16" s="3"/>
      <c r="I16" s="8" t="str">
        <f>LOOKUP(B16,Pivot_all!B:B,Pivot_all!K:K)</f>
        <v>-</v>
      </c>
      <c r="J16" s="3" t="s">
        <v>3</v>
      </c>
      <c r="K16"/>
    </row>
    <row r="17" spans="2:11" s="26" customFormat="1">
      <c r="B17" s="27">
        <v>44911.3125</v>
      </c>
      <c r="C17" s="25">
        <v>449</v>
      </c>
      <c r="D17" s="1">
        <f>IF(C17&gt;0,VLOOKUP(C17+49,'Sounding table'!B:C,2),"-")</f>
        <v>8520</v>
      </c>
      <c r="E17" s="25" t="s">
        <v>3</v>
      </c>
      <c r="F17" s="25" t="s">
        <v>7</v>
      </c>
      <c r="G17" s="25"/>
      <c r="H17" s="25"/>
      <c r="I17" s="8" t="str">
        <f>LOOKUP(B17,Pivot_all!B:B,Pivot_all!K:K)</f>
        <v>-</v>
      </c>
      <c r="J17" s="25" t="s">
        <v>3</v>
      </c>
    </row>
    <row r="18" spans="2:11">
      <c r="B18" s="23">
        <v>44912.166666666664</v>
      </c>
      <c r="C18" s="3">
        <v>454</v>
      </c>
      <c r="D18" s="1">
        <f>IF(C18&gt;0,VLOOKUP(C18+49,'Sounding table'!B:C,2),"-")</f>
        <v>8460</v>
      </c>
      <c r="E18" s="3" t="s">
        <v>3</v>
      </c>
      <c r="F18" s="3" t="s">
        <v>9</v>
      </c>
      <c r="G18" s="3"/>
      <c r="H18" s="3"/>
      <c r="I18" s="8" t="str">
        <f>LOOKUP(B18,Pivot_all!B:B,Pivot_all!K:K)</f>
        <v>-</v>
      </c>
      <c r="J18" s="3" t="s">
        <v>3</v>
      </c>
    </row>
    <row r="19" spans="2:11">
      <c r="B19" s="23">
        <v>44912.302083333336</v>
      </c>
      <c r="C19" s="3">
        <v>449</v>
      </c>
      <c r="D19" s="1">
        <f>IF(C19&gt;0,VLOOKUP(C19+49,'Sounding table'!B:C,2),"-")</f>
        <v>8520</v>
      </c>
      <c r="E19" s="3" t="s">
        <v>3</v>
      </c>
      <c r="F19" s="3" t="s">
        <v>7</v>
      </c>
      <c r="G19" s="3"/>
      <c r="H19" s="3"/>
      <c r="I19" s="8" t="str">
        <f>LOOKUP(B19,Pivot_all!B:B,Pivot_all!K:K)</f>
        <v>-</v>
      </c>
      <c r="J19" s="3" t="s">
        <v>3</v>
      </c>
    </row>
    <row r="20" spans="2:11">
      <c r="B20" s="23">
        <v>44913.131944444445</v>
      </c>
      <c r="C20" s="3">
        <v>454</v>
      </c>
      <c r="D20" s="1">
        <f>IF(C20&gt;0,VLOOKUP(C20+49,'Sounding table'!B:C,2),"-")</f>
        <v>8460</v>
      </c>
      <c r="E20" s="3" t="s">
        <v>3</v>
      </c>
      <c r="F20" s="3" t="s">
        <v>9</v>
      </c>
      <c r="G20" s="3"/>
      <c r="H20" s="3"/>
      <c r="I20" s="8" t="str">
        <f>LOOKUP(B20,Pivot_all!B:B,Pivot_all!K:K)</f>
        <v>-</v>
      </c>
      <c r="J20" s="3" t="s">
        <v>3</v>
      </c>
    </row>
    <row r="21" spans="2:11">
      <c r="B21" s="23">
        <v>44913.291666666664</v>
      </c>
      <c r="C21" s="3">
        <v>453</v>
      </c>
      <c r="D21" s="1">
        <f>IF(C21&gt;0,VLOOKUP(C21+49,'Sounding table'!B:C,2),"-")</f>
        <v>8480</v>
      </c>
      <c r="E21" s="3" t="s">
        <v>3</v>
      </c>
      <c r="F21" s="3" t="s">
        <v>7</v>
      </c>
      <c r="G21" s="3"/>
      <c r="H21" s="3"/>
      <c r="I21" s="8" t="str">
        <f>LOOKUP(B21,Pivot_all!B:B,Pivot_all!K:K)</f>
        <v>-</v>
      </c>
      <c r="J21" s="3" t="s">
        <v>3</v>
      </c>
    </row>
    <row r="22" spans="2:11">
      <c r="B22" s="23">
        <v>44914.25</v>
      </c>
      <c r="C22" s="3">
        <v>459</v>
      </c>
      <c r="D22" s="1">
        <f>IF(C22&gt;0,VLOOKUP(C22+49,'Sounding table'!B:C,2),"-")</f>
        <v>8410</v>
      </c>
      <c r="E22" s="3" t="s">
        <v>3</v>
      </c>
      <c r="F22" s="3" t="s">
        <v>9</v>
      </c>
      <c r="G22" s="3"/>
      <c r="H22" s="3"/>
      <c r="I22" s="8" t="str">
        <f>LOOKUP(B22,Pivot_all!B:B,Pivot_all!K:K)</f>
        <v>-</v>
      </c>
      <c r="J22" s="3" t="s">
        <v>3</v>
      </c>
    </row>
    <row r="23" spans="2:11">
      <c r="B23" s="23">
        <v>44915.375</v>
      </c>
      <c r="C23" s="3">
        <v>458</v>
      </c>
      <c r="D23" s="1">
        <f>IF(C23&gt;0,VLOOKUP(C23+49,'Sounding table'!B:C,2),"-")</f>
        <v>8420</v>
      </c>
      <c r="E23" s="3" t="s">
        <v>3</v>
      </c>
      <c r="F23" s="3" t="s">
        <v>9</v>
      </c>
      <c r="G23" s="3"/>
      <c r="H23" s="3"/>
      <c r="I23" s="8" t="str">
        <f>LOOKUP(B23,Pivot_all!B:B,Pivot_all!K:K)</f>
        <v>-</v>
      </c>
      <c r="J23" s="3" t="s">
        <v>3</v>
      </c>
    </row>
    <row r="24" spans="2:11">
      <c r="B24" s="23">
        <v>44916.020833333336</v>
      </c>
      <c r="C24" s="3">
        <v>461</v>
      </c>
      <c r="D24" s="1">
        <f>IF(C24&gt;0,VLOOKUP(C24+49,'Sounding table'!B:C,2),"-")</f>
        <v>8380</v>
      </c>
      <c r="E24" s="3" t="s">
        <v>3</v>
      </c>
      <c r="F24" s="3" t="s">
        <v>9</v>
      </c>
      <c r="G24" s="3"/>
      <c r="H24" s="3"/>
      <c r="I24" s="8" t="str">
        <f>LOOKUP(B24,Pivot_all!B:B,Pivot_all!K:K)</f>
        <v>-</v>
      </c>
      <c r="J24" s="3" t="s">
        <v>3</v>
      </c>
    </row>
    <row r="25" spans="2:11">
      <c r="B25" s="23">
        <v>44917.302083333336</v>
      </c>
      <c r="C25" s="3">
        <v>423</v>
      </c>
      <c r="D25" s="1">
        <f>IF(C25&gt;0,VLOOKUP(C25+49,'Sounding table'!B:C,2),"-")</f>
        <v>8820</v>
      </c>
      <c r="E25" s="3" t="s">
        <v>3</v>
      </c>
      <c r="F25" s="3" t="s">
        <v>9</v>
      </c>
      <c r="G25" s="3"/>
      <c r="H25" s="3"/>
      <c r="I25" s="8" t="e">
        <f>LOOKUP(B25,Pivot_all!B:B,Pivot_all!K:K)</f>
        <v>#VALUE!</v>
      </c>
      <c r="J25" s="3" t="s">
        <v>39</v>
      </c>
      <c r="K25" t="s">
        <v>40</v>
      </c>
    </row>
    <row r="26" spans="2:11">
      <c r="B26" s="23">
        <v>44918.302083333336</v>
      </c>
      <c r="C26" s="3">
        <v>428</v>
      </c>
      <c r="D26" s="1">
        <f>IF(C26&gt;0,VLOOKUP(C26+49,'Sounding table'!B:C,2),"-")</f>
        <v>8760</v>
      </c>
      <c r="E26" s="3" t="s">
        <v>39</v>
      </c>
      <c r="F26" s="3" t="s">
        <v>9</v>
      </c>
      <c r="G26" s="3"/>
      <c r="H26" s="3"/>
      <c r="I26" s="8" t="str">
        <f>LOOKUP(B26,Pivot_all!B:B,Pivot_all!K:K)</f>
        <v>-</v>
      </c>
      <c r="J26" s="3"/>
    </row>
    <row r="27" spans="2:11">
      <c r="B27" s="23">
        <v>44921.302083333336</v>
      </c>
      <c r="C27" s="3">
        <v>434</v>
      </c>
      <c r="D27" s="1">
        <f>IF(C27&gt;0,VLOOKUP(C27+49,'Sounding table'!B:C,2),"-")</f>
        <v>8690</v>
      </c>
      <c r="E27" s="3" t="s">
        <v>39</v>
      </c>
      <c r="F27" s="3" t="s">
        <v>7</v>
      </c>
      <c r="G27" s="3"/>
      <c r="H27" s="3"/>
      <c r="I27" s="8" t="str">
        <f>LOOKUP(B27,Pivot_all!B:B,Pivot_all!K:K)</f>
        <v>-</v>
      </c>
      <c r="J27" s="3"/>
    </row>
    <row r="28" spans="2:11">
      <c r="B28" s="23">
        <v>44922.302083333336</v>
      </c>
      <c r="C28" s="3">
        <v>433</v>
      </c>
      <c r="D28" s="1">
        <f>IF(C28&gt;0,VLOOKUP(C28+49,'Sounding table'!B:C,2),"-")</f>
        <v>8710</v>
      </c>
      <c r="E28" s="3" t="s">
        <v>3</v>
      </c>
      <c r="F28" s="3" t="s">
        <v>9</v>
      </c>
      <c r="G28" s="3"/>
      <c r="H28" s="3"/>
      <c r="I28" s="8" t="str">
        <f>LOOKUP(B28,Pivot_all!B:B,Pivot_all!K:K)</f>
        <v>-</v>
      </c>
      <c r="J28" s="3"/>
    </row>
    <row r="29" spans="2:11">
      <c r="B29" s="23">
        <v>44923.302083333336</v>
      </c>
      <c r="C29" s="3">
        <v>438</v>
      </c>
      <c r="D29" s="1">
        <f>IF(C29&gt;0,VLOOKUP(C29+49,'Sounding table'!B:C,2),"-")</f>
        <v>8650</v>
      </c>
      <c r="E29" s="3" t="s">
        <v>3</v>
      </c>
      <c r="F29" s="3" t="s">
        <v>9</v>
      </c>
      <c r="G29" s="3"/>
      <c r="H29" s="3"/>
      <c r="I29" s="8" t="str">
        <f>LOOKUP(B29,Pivot_all!B:B,Pivot_all!K:K)</f>
        <v>-</v>
      </c>
      <c r="J29" s="3"/>
    </row>
    <row r="30" spans="2:11">
      <c r="B30" s="23">
        <v>44925.302083333336</v>
      </c>
      <c r="C30" s="3">
        <v>491</v>
      </c>
      <c r="D30" s="1">
        <f>IF(C30&gt;0,VLOOKUP(C30+49,'Sounding table'!B:C,2),"-")</f>
        <v>8040</v>
      </c>
      <c r="E30" s="3" t="s">
        <v>39</v>
      </c>
      <c r="F30" s="3" t="s">
        <v>5</v>
      </c>
      <c r="G30" s="3"/>
      <c r="H30" s="3"/>
      <c r="I30" s="8" t="str">
        <f>LOOKUP(B30,Pivot_all!B:B,Pivot_all!K:K)</f>
        <v>-</v>
      </c>
      <c r="J30" s="3"/>
    </row>
    <row r="31" spans="2:11">
      <c r="B31" s="23">
        <v>44925.302083333336</v>
      </c>
      <c r="C31" s="3">
        <v>444</v>
      </c>
      <c r="D31" s="1">
        <f>IF(C31&gt;0,VLOOKUP(C31+49,'Sounding table'!B:C,2),"-")</f>
        <v>8580</v>
      </c>
      <c r="E31" s="3" t="s">
        <v>39</v>
      </c>
      <c r="F31" s="3" t="s">
        <v>6</v>
      </c>
      <c r="G31" s="3"/>
      <c r="H31" s="3"/>
      <c r="I31" s="8" t="str">
        <f>LOOKUP(B31,Pivot_all!B:B,Pivot_all!K:K)</f>
        <v>-</v>
      </c>
      <c r="J31" s="3"/>
    </row>
    <row r="32" spans="2:11">
      <c r="B32" s="23">
        <v>44926.302083333336</v>
      </c>
      <c r="C32" s="3">
        <v>441</v>
      </c>
      <c r="D32" s="1">
        <f>IF(C32&gt;0,VLOOKUP(C32+49,'Sounding table'!B:C,2),"-")</f>
        <v>8610</v>
      </c>
      <c r="E32" s="3" t="s">
        <v>3</v>
      </c>
      <c r="F32" s="3" t="s">
        <v>6</v>
      </c>
      <c r="G32" s="3"/>
      <c r="H32" s="3"/>
      <c r="I32" s="8" t="str">
        <f>LOOKUP(B32,Pivot_all!B:B,Pivot_all!K:K)</f>
        <v>-</v>
      </c>
      <c r="J32" s="3"/>
    </row>
    <row r="33" spans="2:11">
      <c r="B33" s="23">
        <v>44926.302083333336</v>
      </c>
      <c r="C33" s="3">
        <v>444</v>
      </c>
      <c r="D33" s="1">
        <f>IF(C33&gt;0,VLOOKUP(C33+49,'Sounding table'!B:C,2),"-")</f>
        <v>8580</v>
      </c>
      <c r="E33" s="3" t="s">
        <v>39</v>
      </c>
      <c r="F33" s="3" t="s">
        <v>7</v>
      </c>
      <c r="G33" s="3"/>
      <c r="H33" s="3"/>
      <c r="I33" s="8" t="str">
        <f>LOOKUP(B33,Pivot_all!B:B,Pivot_all!K:K)</f>
        <v>-</v>
      </c>
      <c r="J33" s="3"/>
    </row>
    <row r="34" spans="2:11">
      <c r="B34" s="23">
        <v>44928.302083333336</v>
      </c>
      <c r="C34" s="3">
        <v>490</v>
      </c>
      <c r="D34" s="1">
        <f>IF(C34&gt;0,VLOOKUP(C34+49,'Sounding table'!B:C,2),"-")</f>
        <v>8050</v>
      </c>
      <c r="E34" s="3" t="s">
        <v>3</v>
      </c>
      <c r="F34" s="3" t="s">
        <v>5</v>
      </c>
      <c r="G34" s="3"/>
      <c r="H34" s="3"/>
      <c r="I34" s="8" t="str">
        <f>LOOKUP(B34,Pivot_all!B:B,Pivot_all!K:K)</f>
        <v>-</v>
      </c>
      <c r="J34" s="3"/>
    </row>
    <row r="35" spans="2:11" s="16" customFormat="1">
      <c r="B35" s="23">
        <v>44928.302083333336</v>
      </c>
      <c r="C35" s="14">
        <v>448</v>
      </c>
      <c r="D35" s="1">
        <f>IF(C35&gt;0,VLOOKUP(C35+49,'Sounding table'!B:C,2),"-")</f>
        <v>8530</v>
      </c>
      <c r="E35" s="14" t="s">
        <v>3</v>
      </c>
      <c r="F35" s="14" t="s">
        <v>9</v>
      </c>
      <c r="G35" s="14"/>
      <c r="H35" s="14"/>
      <c r="I35" s="15" t="str">
        <f>LOOKUP(B35,Pivot_all!B:B,Pivot_all!K:K)</f>
        <v>-</v>
      </c>
      <c r="J35" s="14"/>
    </row>
    <row r="36" spans="2:11">
      <c r="B36" s="23">
        <v>44928.302083333336</v>
      </c>
      <c r="C36" s="3">
        <v>445</v>
      </c>
      <c r="D36" s="1">
        <f>IF(C36&gt;0,VLOOKUP(C36+49,'Sounding table'!B:C,2),"-")</f>
        <v>8570</v>
      </c>
      <c r="E36" s="3" t="s">
        <v>3</v>
      </c>
      <c r="F36" s="3" t="s">
        <v>7</v>
      </c>
      <c r="G36" s="3"/>
      <c r="H36" s="3"/>
      <c r="I36" s="8" t="str">
        <f>LOOKUP(B36,Pivot_all!B:B,Pivot_all!K:K)</f>
        <v>-</v>
      </c>
      <c r="J36" s="3"/>
    </row>
    <row r="37" spans="2:11">
      <c r="B37" s="23">
        <v>44929.302083333336</v>
      </c>
      <c r="C37" s="3">
        <v>498</v>
      </c>
      <c r="D37" s="1">
        <f>IF(C37&gt;0,VLOOKUP(C37+49,'Sounding table'!B:C,2),"-")</f>
        <v>7960</v>
      </c>
      <c r="E37" s="3" t="s">
        <v>3</v>
      </c>
      <c r="F37" s="3" t="s">
        <v>5</v>
      </c>
      <c r="G37" s="3"/>
      <c r="H37" s="3"/>
      <c r="I37" s="8" t="str">
        <f>LOOKUP(B37,Pivot_all!B:B,Pivot_all!K:K)</f>
        <v>-</v>
      </c>
      <c r="J37" s="3"/>
    </row>
    <row r="38" spans="2:11">
      <c r="B38" s="23">
        <v>44929.302083333336</v>
      </c>
      <c r="C38" s="3">
        <v>450</v>
      </c>
      <c r="D38" s="1">
        <f>IF(C38&gt;0,VLOOKUP(C38+49,'Sounding table'!B:C,2),"-")</f>
        <v>8510</v>
      </c>
      <c r="E38" s="1" t="s">
        <v>3</v>
      </c>
      <c r="F38" s="1" t="s">
        <v>7</v>
      </c>
      <c r="G38" s="3"/>
      <c r="H38" s="3"/>
      <c r="I38" s="8" t="str">
        <f>LOOKUP(B38,Pivot_all!B:B,Pivot_all!K:K)</f>
        <v>-</v>
      </c>
      <c r="J38" s="3"/>
    </row>
    <row r="39" spans="2:11">
      <c r="B39" s="23">
        <v>44930.302083333336</v>
      </c>
      <c r="C39" s="3">
        <v>503</v>
      </c>
      <c r="D39" s="1">
        <f>IF(C39&gt;0,VLOOKUP(C39+49,'Sounding table'!B:C,2),"-")</f>
        <v>7900</v>
      </c>
      <c r="E39" s="1" t="s">
        <v>3</v>
      </c>
      <c r="F39" s="1" t="s">
        <v>5</v>
      </c>
      <c r="G39" s="3"/>
      <c r="H39" s="3"/>
      <c r="I39" s="8" t="str">
        <f>LOOKUP(B39,Pivot_all!B:B,Pivot_all!K:K)</f>
        <v>-</v>
      </c>
      <c r="J39" s="3"/>
    </row>
    <row r="40" spans="2:11">
      <c r="B40" s="23">
        <v>44931.302083333336</v>
      </c>
      <c r="C40" s="3">
        <v>454</v>
      </c>
      <c r="D40" s="1">
        <f>IF(C40&gt;0,VLOOKUP(C40+49,'Sounding table'!B:C,2),"-")</f>
        <v>8460</v>
      </c>
      <c r="E40" s="1" t="s">
        <v>3</v>
      </c>
      <c r="F40" s="1" t="s">
        <v>6</v>
      </c>
      <c r="G40" s="3"/>
      <c r="H40" s="3"/>
      <c r="I40" s="8" t="str">
        <f>LOOKUP(B40,Pivot_all!B:B,Pivot_all!K:K)</f>
        <v>-</v>
      </c>
      <c r="J40" s="3"/>
    </row>
    <row r="41" spans="2:11">
      <c r="B41" s="23">
        <v>44933.041666666664</v>
      </c>
      <c r="C41" s="3">
        <v>525</v>
      </c>
      <c r="D41" s="1">
        <f>IF(C41&gt;0,VLOOKUP(C41+49,'Sounding table'!B:C,2),"-")</f>
        <v>7640</v>
      </c>
      <c r="E41" s="1" t="s">
        <v>3</v>
      </c>
      <c r="F41" s="1" t="s">
        <v>5</v>
      </c>
      <c r="G41" s="3"/>
      <c r="H41" s="3"/>
      <c r="I41" s="8" t="str">
        <f>LOOKUP(B41,Pivot_all!B:B,Pivot_all!K:K)</f>
        <v>-</v>
      </c>
      <c r="J41" s="3"/>
    </row>
    <row r="42" spans="2:11">
      <c r="B42" s="23">
        <v>44933.298611111109</v>
      </c>
      <c r="C42" s="3">
        <v>488</v>
      </c>
      <c r="D42" s="1">
        <f>IF(C42&gt;0,VLOOKUP(C42+49,'Sounding table'!B:C,2),"-")</f>
        <v>8070</v>
      </c>
      <c r="E42" s="1" t="s">
        <v>39</v>
      </c>
      <c r="F42" s="1" t="s">
        <v>5</v>
      </c>
      <c r="G42" s="3"/>
      <c r="H42" s="3"/>
      <c r="I42" s="8" t="e">
        <f>LOOKUP(B42,Pivot_all!B:B,Pivot_all!K:K)</f>
        <v>#VALUE!</v>
      </c>
      <c r="J42" s="3"/>
      <c r="K42" t="s">
        <v>40</v>
      </c>
    </row>
    <row r="43" spans="2:11">
      <c r="B43" s="23">
        <v>44934.298611053244</v>
      </c>
      <c r="C43" s="3">
        <v>441</v>
      </c>
      <c r="D43" s="1">
        <f>IF(C43&gt;0,VLOOKUP(C43+49,'Sounding table'!B:C,2),"-")</f>
        <v>8610</v>
      </c>
      <c r="E43" s="1" t="s">
        <v>3</v>
      </c>
      <c r="F43" s="1" t="s">
        <v>6</v>
      </c>
      <c r="G43" s="3"/>
      <c r="H43" s="3"/>
      <c r="I43" s="8" t="e">
        <f>LOOKUP(B43,Pivot_all!B:B,Pivot_all!K:K)</f>
        <v>#VALUE!</v>
      </c>
      <c r="J43" s="3"/>
    </row>
    <row r="44" spans="2:11">
      <c r="B44" s="23">
        <v>44935.298611053244</v>
      </c>
      <c r="C44" s="3">
        <v>444</v>
      </c>
      <c r="D44" s="1">
        <f>IF(C44&gt;0,VLOOKUP(C44+49,'Sounding table'!B:C,2),"-")</f>
        <v>8580</v>
      </c>
      <c r="E44" s="1" t="s">
        <v>3</v>
      </c>
      <c r="F44" s="1" t="s">
        <v>9</v>
      </c>
      <c r="G44" s="3"/>
      <c r="H44" s="3"/>
      <c r="I44" s="8" t="str">
        <f>LOOKUP(B44,Pivot_all!B:B,Pivot_all!K:K)</f>
        <v>-</v>
      </c>
      <c r="J44" s="3"/>
    </row>
    <row r="45" spans="2:11" s="16" customFormat="1">
      <c r="B45" s="23">
        <v>44935.298611053244</v>
      </c>
      <c r="C45" s="14">
        <v>443</v>
      </c>
      <c r="D45" s="1">
        <f>IF(C45&gt;0,VLOOKUP(C45+49,'Sounding table'!B:C,2),"-")</f>
        <v>8590</v>
      </c>
      <c r="E45" s="17" t="s">
        <v>3</v>
      </c>
      <c r="F45" s="17" t="s">
        <v>7</v>
      </c>
      <c r="G45" s="14"/>
      <c r="H45" s="14"/>
      <c r="I45" s="15" t="str">
        <f>LOOKUP(B45,Pivot_all!B:B,Pivot_all!K:K)</f>
        <v>-</v>
      </c>
      <c r="J45" s="14"/>
    </row>
    <row r="46" spans="2:11">
      <c r="B46" s="23">
        <v>44936.048611111109</v>
      </c>
      <c r="C46" s="3">
        <v>491</v>
      </c>
      <c r="D46" s="1">
        <f>IF(C46&gt;0,VLOOKUP(C46+49,'Sounding table'!B:C,2),"-")</f>
        <v>8040</v>
      </c>
      <c r="E46" s="1" t="s">
        <v>3</v>
      </c>
      <c r="F46" s="1" t="s">
        <v>5</v>
      </c>
      <c r="G46" s="3"/>
      <c r="H46" s="3"/>
      <c r="I46" s="8" t="str">
        <f>LOOKUP(B46,Pivot_all!B:B,Pivot_all!K:K)</f>
        <v>-</v>
      </c>
      <c r="J46" s="3"/>
    </row>
    <row r="47" spans="2:11">
      <c r="B47" s="23">
        <v>44937.048611053244</v>
      </c>
      <c r="C47" s="3">
        <v>494</v>
      </c>
      <c r="D47" s="1">
        <f>IF(C47&gt;0,VLOOKUP(C47+49,'Sounding table'!B:C,2),"-")</f>
        <v>8010</v>
      </c>
      <c r="E47" s="1" t="s">
        <v>3</v>
      </c>
      <c r="F47" s="1" t="s">
        <v>5</v>
      </c>
      <c r="G47" s="3"/>
      <c r="H47" s="3"/>
      <c r="I47" s="8" t="str">
        <f>LOOKUP(B47,Pivot_all!B:B,Pivot_all!K:K)</f>
        <v>-</v>
      </c>
      <c r="J47" s="3"/>
    </row>
    <row r="48" spans="2:11">
      <c r="B48" s="23">
        <v>44937.048611053244</v>
      </c>
      <c r="C48" s="3">
        <v>446</v>
      </c>
      <c r="D48" s="1">
        <f>IF(C48&gt;0,VLOOKUP(C48+49,'Sounding table'!B:C,2),"-")</f>
        <v>8560</v>
      </c>
      <c r="E48" s="1" t="s">
        <v>3</v>
      </c>
      <c r="F48" s="1" t="s">
        <v>6</v>
      </c>
      <c r="G48" s="3"/>
      <c r="H48" s="3"/>
      <c r="I48" s="8" t="str">
        <f>LOOKUP(B48,Pivot_all!B:B,Pivot_all!K:K)</f>
        <v>-</v>
      </c>
      <c r="J48" s="3"/>
    </row>
    <row r="49" spans="2:12">
      <c r="B49" s="23">
        <v>44938.048611053244</v>
      </c>
      <c r="C49" s="3">
        <v>493</v>
      </c>
      <c r="D49" s="1">
        <f>IF(C49&gt;0,VLOOKUP(C49+49,'Sounding table'!B:C,2),"-")</f>
        <v>8020</v>
      </c>
      <c r="E49" s="1" t="s">
        <v>3</v>
      </c>
      <c r="F49" s="1" t="s">
        <v>5</v>
      </c>
      <c r="G49" s="3"/>
      <c r="H49" s="3"/>
      <c r="I49" s="8" t="str">
        <f>LOOKUP(B49,Pivot_all!B:B,Pivot_all!K:K)</f>
        <v>-</v>
      </c>
      <c r="J49" s="3"/>
    </row>
    <row r="50" spans="2:12">
      <c r="B50" s="23">
        <v>44940.048611111109</v>
      </c>
      <c r="C50" s="3">
        <v>454</v>
      </c>
      <c r="D50" s="1">
        <f>IF(C50&gt;0,VLOOKUP(C50+49,'Sounding table'!B:C,2),"-")</f>
        <v>8460</v>
      </c>
      <c r="E50" s="1" t="s">
        <v>3</v>
      </c>
      <c r="F50" s="1" t="s">
        <v>6</v>
      </c>
      <c r="G50" s="3"/>
      <c r="H50" s="3"/>
      <c r="I50" s="8" t="str">
        <f>LOOKUP(B50,Pivot_all!B:B,Pivot_all!K:K)</f>
        <v>-</v>
      </c>
      <c r="J50" s="3"/>
    </row>
    <row r="51" spans="2:12">
      <c r="B51" s="23">
        <v>44942.048611111109</v>
      </c>
      <c r="C51" s="3">
        <v>475</v>
      </c>
      <c r="D51" s="1">
        <f>IF(C51&gt;0,VLOOKUP(C51+49,'Sounding table'!B:C,2),"-")</f>
        <v>8220</v>
      </c>
      <c r="E51" s="1" t="s">
        <v>3</v>
      </c>
      <c r="F51" s="1" t="s">
        <v>5</v>
      </c>
      <c r="G51" s="3"/>
      <c r="H51" s="3"/>
      <c r="I51" s="8" t="e">
        <f ca="1">LOOKUP(B51,Pivot_all!B:B,Pivot_all!K:K)</f>
        <v>#N/A</v>
      </c>
      <c r="J51" s="3"/>
      <c r="K51">
        <v>400</v>
      </c>
      <c r="L51" t="s">
        <v>43</v>
      </c>
    </row>
    <row r="52" spans="2:12">
      <c r="B52" s="23">
        <v>44944.048611111109</v>
      </c>
      <c r="C52" s="3">
        <v>433</v>
      </c>
      <c r="D52" s="1">
        <f>IF(C52&gt;0,VLOOKUP(C52+49,'Sounding table'!B:C,2),"-")</f>
        <v>8710</v>
      </c>
      <c r="E52" s="1" t="s">
        <v>3</v>
      </c>
      <c r="F52" s="1" t="s">
        <v>9</v>
      </c>
      <c r="G52" s="3"/>
      <c r="H52" s="3"/>
      <c r="I52" s="8" t="str">
        <f>LOOKUP(B52,Pivot_all!B:B,Pivot_all!K:K)</f>
        <v>-</v>
      </c>
      <c r="J52" s="3"/>
      <c r="L52" t="s">
        <v>41</v>
      </c>
    </row>
    <row r="53" spans="2:12">
      <c r="B53" s="23">
        <v>44945.048611053244</v>
      </c>
      <c r="C53" s="3">
        <v>483</v>
      </c>
      <c r="D53" s="1">
        <f>IF(C53&gt;0,VLOOKUP(C53+49,'Sounding table'!B:C,2),"-")</f>
        <v>8130</v>
      </c>
      <c r="E53" s="1" t="s">
        <v>39</v>
      </c>
      <c r="F53" s="1" t="s">
        <v>5</v>
      </c>
      <c r="G53" s="3"/>
      <c r="H53" s="3"/>
      <c r="I53" s="8" t="str">
        <f>LOOKUP(B53,Pivot_all!B:B,Pivot_all!K:K)</f>
        <v>-</v>
      </c>
      <c r="J53" s="3"/>
    </row>
    <row r="54" spans="2:12">
      <c r="B54" s="23">
        <v>44946.048611053244</v>
      </c>
      <c r="C54" s="3">
        <v>485</v>
      </c>
      <c r="D54" s="1">
        <f>IF(C54&gt;0,VLOOKUP(C54+49,'Sounding table'!B:C,2),"-")</f>
        <v>8110</v>
      </c>
      <c r="E54" s="1" t="s">
        <v>3</v>
      </c>
      <c r="F54" s="1" t="s">
        <v>5</v>
      </c>
      <c r="G54" s="3"/>
      <c r="H54" s="3"/>
      <c r="I54" s="8" t="str">
        <f>LOOKUP(B54,Pivot_all!B:B,Pivot_all!K:K)</f>
        <v>-</v>
      </c>
      <c r="J54" s="3"/>
    </row>
    <row r="55" spans="2:12">
      <c r="B55" s="23">
        <v>44947.048611053244</v>
      </c>
      <c r="C55" s="3">
        <v>487</v>
      </c>
      <c r="D55" s="1">
        <f>IF(C55&gt;0,VLOOKUP(C55+49,'Sounding table'!B:C,2),"-")</f>
        <v>8090</v>
      </c>
      <c r="E55" s="1" t="s">
        <v>39</v>
      </c>
      <c r="F55" s="1" t="s">
        <v>5</v>
      </c>
      <c r="G55" s="3"/>
      <c r="H55" s="3"/>
      <c r="I55" s="8" t="str">
        <f>LOOKUP(B55,Pivot_all!B:B,Pivot_all!K:K)</f>
        <v>-</v>
      </c>
      <c r="J55" s="3"/>
    </row>
    <row r="56" spans="2:12" s="16" customFormat="1">
      <c r="B56" s="23">
        <v>44948.048611053244</v>
      </c>
      <c r="C56" s="14">
        <v>446</v>
      </c>
      <c r="D56" s="1">
        <f>IF(C56&gt;0,VLOOKUP(C56+49,'Sounding table'!B:C,2),"-")</f>
        <v>8560</v>
      </c>
      <c r="E56" s="17" t="s">
        <v>39</v>
      </c>
      <c r="F56" s="17" t="s">
        <v>9</v>
      </c>
      <c r="G56" s="14"/>
      <c r="H56" s="14"/>
      <c r="I56" s="15">
        <f>LOOKUP(B56,Pivot_all!B:B,Pivot_all!K:K)</f>
        <v>0</v>
      </c>
      <c r="J56" s="14"/>
    </row>
    <row r="57" spans="2:12">
      <c r="B57" s="20">
        <v>44949.366666666669</v>
      </c>
      <c r="C57" s="18">
        <v>446</v>
      </c>
      <c r="D57" s="1">
        <f>IF(C57&gt;0,VLOOKUP(C57+49,'Sounding table'!B:C,2),"-")</f>
        <v>8560</v>
      </c>
      <c r="E57" s="1" t="s">
        <v>39</v>
      </c>
      <c r="F57" s="1" t="s">
        <v>9</v>
      </c>
      <c r="G57" s="18"/>
      <c r="H57" s="18"/>
      <c r="I57" s="8">
        <f>LOOKUP(B57,Pivot_all!B:B,Pivot_all!K:K)</f>
        <v>0</v>
      </c>
      <c r="J57" s="3"/>
    </row>
    <row r="58" spans="2:12">
      <c r="B58" s="20">
        <v>44950.366666666669</v>
      </c>
      <c r="C58" s="18">
        <v>460</v>
      </c>
      <c r="D58" s="1">
        <f>IF(C58&gt;0,VLOOKUP(C58+49,'Sounding table'!B:C,2),"-")</f>
        <v>8400</v>
      </c>
      <c r="E58" s="1" t="s">
        <v>3</v>
      </c>
      <c r="F58" s="1" t="s">
        <v>7</v>
      </c>
      <c r="G58" s="18"/>
      <c r="H58" s="18"/>
      <c r="I58" s="8">
        <f>LOOKUP(B58,Pivot_all!B:B,Pivot_all!K:K)</f>
        <v>0</v>
      </c>
      <c r="J58" s="3"/>
    </row>
    <row r="59" spans="2:12">
      <c r="B59" s="20">
        <v>44951.366666666669</v>
      </c>
      <c r="C59" s="18">
        <v>447</v>
      </c>
      <c r="D59" s="1">
        <f>IF(C59&gt;0,VLOOKUP(C59+49,'Sounding table'!B:C,2),"-")</f>
        <v>8550</v>
      </c>
      <c r="E59" s="1" t="s">
        <v>39</v>
      </c>
      <c r="F59" s="1" t="s">
        <v>9</v>
      </c>
      <c r="G59" s="18"/>
      <c r="H59" s="18"/>
      <c r="I59" s="8">
        <f>LOOKUP(B59,Pivot_all!B:B,Pivot_all!K:K)</f>
        <v>0</v>
      </c>
      <c r="J59" s="3"/>
    </row>
    <row r="60" spans="2:12">
      <c r="B60" s="20">
        <v>44951.199305555558</v>
      </c>
      <c r="C60" s="18">
        <v>452</v>
      </c>
      <c r="D60" s="1">
        <f>IF(C60&gt;0,VLOOKUP(C60+49,'Sounding table'!B:C,2),"-")</f>
        <v>8490</v>
      </c>
      <c r="E60" s="1" t="s">
        <v>3</v>
      </c>
      <c r="F60" s="1" t="s">
        <v>9</v>
      </c>
      <c r="G60" s="18"/>
      <c r="H60" s="18"/>
      <c r="I60" s="8">
        <f>LOOKUP(B60,Pivot_all!B:B,Pivot_all!K:K)</f>
        <v>0</v>
      </c>
      <c r="J60" s="3"/>
    </row>
    <row r="61" spans="2:12">
      <c r="B61" s="20">
        <v>44952</v>
      </c>
      <c r="C61" s="18">
        <v>495</v>
      </c>
      <c r="D61" s="1">
        <f>IF(C61&gt;0,VLOOKUP(C61+49,'Sounding table'!B:C,2),"-")</f>
        <v>7990</v>
      </c>
      <c r="E61" s="1" t="s">
        <v>3</v>
      </c>
      <c r="F61" s="1" t="s">
        <v>5</v>
      </c>
      <c r="G61" s="18"/>
      <c r="H61" s="18"/>
      <c r="I61" s="8">
        <f>LOOKUP(B61,Pivot_all!B:B,Pivot_all!K:K)</f>
        <v>0</v>
      </c>
      <c r="J61" s="3"/>
    </row>
    <row r="62" spans="2:12">
      <c r="B62" s="20">
        <v>44952.376388888886</v>
      </c>
      <c r="C62" s="18">
        <v>448</v>
      </c>
      <c r="D62" s="1">
        <f>IF(C62&gt;0,VLOOKUP(C62+49,'Sounding table'!B:C,2),"-")</f>
        <v>8530</v>
      </c>
      <c r="E62" s="1" t="s">
        <v>3</v>
      </c>
      <c r="F62" s="1" t="s">
        <v>6</v>
      </c>
      <c r="G62" s="18"/>
      <c r="H62" s="18"/>
      <c r="I62" s="8">
        <f>LOOKUP(B62,Pivot_all!B:B,Pivot_all!K:K)</f>
        <v>0</v>
      </c>
      <c r="J62" s="3"/>
      <c r="L62" t="s">
        <v>44</v>
      </c>
    </row>
    <row r="63" spans="2:12">
      <c r="B63" s="20">
        <v>44954.168055555558</v>
      </c>
      <c r="C63" s="18">
        <v>460</v>
      </c>
      <c r="D63" s="1">
        <f>IF(C63&gt;0,VLOOKUP(C63+49,'Sounding table'!B:C,2),"-")</f>
        <v>8400</v>
      </c>
      <c r="E63" s="1" t="s">
        <v>3</v>
      </c>
      <c r="F63" s="1" t="s">
        <v>6</v>
      </c>
      <c r="G63" s="18"/>
      <c r="H63" s="18"/>
      <c r="I63" s="8">
        <f>LOOKUP(B63,Pivot_all!B:B,Pivot_all!K:K)</f>
        <v>0</v>
      </c>
      <c r="J63" s="3"/>
    </row>
    <row r="64" spans="2:12">
      <c r="B64" s="20">
        <v>44955.376388888886</v>
      </c>
      <c r="C64" s="18">
        <v>517</v>
      </c>
      <c r="D64" s="1">
        <f>IF(C64&gt;0,VLOOKUP(C64+49,'Sounding table'!B:C,2),"-")</f>
        <v>7740</v>
      </c>
      <c r="E64" s="1" t="s">
        <v>3</v>
      </c>
      <c r="F64" s="1" t="s">
        <v>5</v>
      </c>
      <c r="I64" s="8"/>
      <c r="J64" s="3"/>
    </row>
    <row r="65" spans="2:12">
      <c r="B65" s="20">
        <v>44956.376388888886</v>
      </c>
      <c r="C65" s="18">
        <v>514</v>
      </c>
      <c r="D65" s="1">
        <f>IF(C65&gt;0,VLOOKUP(C65+49,'Sounding table'!B:C,2),"-")</f>
        <v>7770</v>
      </c>
      <c r="E65" s="1" t="s">
        <v>3</v>
      </c>
      <c r="F65" s="1" t="s">
        <v>5</v>
      </c>
      <c r="I65" s="8"/>
      <c r="J65" s="3"/>
    </row>
    <row r="66" spans="2:12">
      <c r="B66" s="20">
        <v>44957.376388888886</v>
      </c>
      <c r="C66" s="18">
        <v>445</v>
      </c>
      <c r="D66" s="1">
        <f>IF(C66&gt;0,VLOOKUP(C66+49,'Sounding table'!B:C,2),"-")</f>
        <v>8570</v>
      </c>
      <c r="E66" s="1" t="s">
        <v>3</v>
      </c>
      <c r="F66" s="1" t="s">
        <v>6</v>
      </c>
      <c r="I66" s="8"/>
      <c r="J66" s="3"/>
      <c r="L66" t="s">
        <v>45</v>
      </c>
    </row>
    <row r="67" spans="2:12">
      <c r="B67" s="20">
        <v>44958.37638883102</v>
      </c>
      <c r="C67" s="18">
        <v>448</v>
      </c>
      <c r="D67" s="1">
        <f>IF(C67&gt;0,VLOOKUP(C67+49,'Sounding table'!B:C,2),"-")</f>
        <v>8530</v>
      </c>
      <c r="E67" s="1" t="s">
        <v>3</v>
      </c>
      <c r="F67" s="1" t="s">
        <v>7</v>
      </c>
      <c r="I67" s="8"/>
      <c r="J67" s="3"/>
    </row>
    <row r="68" spans="2:12">
      <c r="B68" s="29">
        <v>44958.6875</v>
      </c>
      <c r="C68" s="18">
        <v>442</v>
      </c>
      <c r="D68" s="1">
        <f>IF(C68&gt;0,VLOOKUP(C68+49,'Sounding table'!B:C,2),"-")</f>
        <v>8600</v>
      </c>
      <c r="E68" s="1" t="s">
        <v>3</v>
      </c>
      <c r="F68" s="1" t="s">
        <v>6</v>
      </c>
      <c r="I68" s="8"/>
      <c r="J68" s="3"/>
    </row>
    <row r="69" spans="2:12">
      <c r="D69" s="1" t="str">
        <f>IF(C69&gt;0,VLOOKUP(C69+49,'Sounding table'!B:C,2),"-")</f>
        <v>-</v>
      </c>
      <c r="E69" s="1"/>
      <c r="F69" s="1"/>
      <c r="I69" s="8"/>
      <c r="J69" s="3"/>
    </row>
    <row r="70" spans="2:12">
      <c r="D70" s="1" t="str">
        <f>IF(C70&gt;0,VLOOKUP(C70+49,'Sounding table'!B:C,2),"-")</f>
        <v>-</v>
      </c>
      <c r="E70" s="1"/>
      <c r="F70" s="1"/>
      <c r="I70" s="8"/>
      <c r="J70" s="3"/>
    </row>
    <row r="71" spans="2:12">
      <c r="D71" s="1" t="str">
        <f>IF(C71&gt;0,VLOOKUP(C71+49,'Sounding table'!B:C,2),"-")</f>
        <v>-</v>
      </c>
      <c r="E71" s="1"/>
      <c r="F71" s="1"/>
      <c r="I71" s="8"/>
      <c r="J71" s="3"/>
    </row>
    <row r="72" spans="2:12">
      <c r="D72" s="1" t="str">
        <f>IF(C72&gt;0,VLOOKUP(C72+49,'Sounding table'!B:C,2),"-")</f>
        <v>-</v>
      </c>
      <c r="E72" s="1"/>
      <c r="F72" s="1"/>
      <c r="I72" s="8"/>
      <c r="J72" s="3"/>
    </row>
    <row r="73" spans="2:12">
      <c r="D73" s="1" t="str">
        <f>IF(C73&gt;0,VLOOKUP(C73+49,'Sounding table'!B:C,2),"-")</f>
        <v>-</v>
      </c>
      <c r="E73" s="1"/>
      <c r="F73" s="1"/>
      <c r="I73" s="8"/>
      <c r="J73" s="3"/>
    </row>
    <row r="74" spans="2:12">
      <c r="D74" s="1" t="str">
        <f>IF(C74&gt;0,VLOOKUP(C74+49,'Sounding table'!B:C,2),"-")</f>
        <v>-</v>
      </c>
      <c r="I74" s="8"/>
      <c r="J74" s="3"/>
    </row>
    <row r="75" spans="2:12">
      <c r="D75" s="1" t="str">
        <f>IF(C75&gt;0,VLOOKUP(C75+49,'Sounding table'!B:C,2),"-")</f>
        <v>-</v>
      </c>
      <c r="I75" s="8"/>
      <c r="J75" s="3"/>
    </row>
    <row r="76" spans="2:12">
      <c r="D76" s="1" t="str">
        <f>IF(C76&gt;0,VLOOKUP(C76+49,'Sounding table'!B:C,2),"-")</f>
        <v>-</v>
      </c>
      <c r="I76" s="8"/>
      <c r="J76" s="3"/>
    </row>
    <row r="77" spans="2:12">
      <c r="D77" s="1" t="str">
        <f>IF(C77&gt;0,VLOOKUP(C77+49,'Sounding table'!B:C,2),"-")</f>
        <v>-</v>
      </c>
      <c r="I77" s="8"/>
      <c r="J77" s="3"/>
    </row>
    <row r="78" spans="2:12">
      <c r="D78" s="1" t="str">
        <f>IF(C78&gt;0,VLOOKUP(C78+49,'Sounding table'!B:C,2),"-")</f>
        <v>-</v>
      </c>
    </row>
    <row r="79" spans="2:12">
      <c r="D79" s="1" t="str">
        <f>IF(C79&gt;0,VLOOKUP(C79+49,'Sounding table'!B:C,2),"-")</f>
        <v>-</v>
      </c>
    </row>
    <row r="80" spans="2:12">
      <c r="D80" s="1" t="str">
        <f>IF(C80&gt;0,VLOOKUP(C80+49,'Sounding table'!B:C,2),"-")</f>
        <v>-</v>
      </c>
    </row>
    <row r="81" spans="4:4">
      <c r="D81" s="1" t="str">
        <f>IF(C81&gt;0,VLOOKUP(C81+49,'Sounding table'!B:C,2),"-")</f>
        <v>-</v>
      </c>
    </row>
    <row r="82" spans="4:4">
      <c r="D82" s="1" t="str">
        <f>IF(C82&gt;0,VLOOKUP(C82+49,'Sounding table'!B:C,2),"-")</f>
        <v>-</v>
      </c>
    </row>
    <row r="83" spans="4:4">
      <c r="D83" s="1" t="str">
        <f>IF(C83&gt;0,VLOOKUP(C83+49,'Sounding table'!B:C,2),"-")</f>
        <v>-</v>
      </c>
    </row>
    <row r="84" spans="4:4">
      <c r="D84" s="1" t="str">
        <f>IF(C84&gt;0,VLOOKUP(C84+49,'Sounding table'!B:C,2),"-")</f>
        <v>-</v>
      </c>
    </row>
    <row r="85" spans="4:4">
      <c r="D85" s="1" t="str">
        <f>IF(C85&gt;0,VLOOKUP(C85+49,'Sounding table'!B:C,2),"-")</f>
        <v>-</v>
      </c>
    </row>
    <row r="86" spans="4:4">
      <c r="D86" s="1" t="str">
        <f>IF(C86&gt;0,VLOOKUP(C86+49,'Sounding table'!B:C,2),"-")</f>
        <v>-</v>
      </c>
    </row>
    <row r="87" spans="4:4">
      <c r="D87" s="1" t="str">
        <f>IF(C87&gt;0,VLOOKUP(C87+49,'Sounding table'!B:C,2),"-")</f>
        <v>-</v>
      </c>
    </row>
  </sheetData>
  <sheetProtection formatCells="0" deleteColumns="0" deleteRows="0"/>
  <dataConsolidate/>
  <customSheetViews>
    <customSheetView guid="{FE1B8CDA-B561-49AE-A310-09A46269910F}" topLeftCell="B1">
      <selection activeCell="B2" sqref="B2"/>
      <pageMargins left="0.7" right="0.7" top="0.75" bottom="0.75" header="0.3" footer="0.3"/>
      <pageSetup orientation="portrait" r:id="rId1"/>
    </customSheetView>
  </customSheetViews>
  <dataValidations count="2">
    <dataValidation type="custom" allowBlank="1" showInputMessage="1" showErrorMessage="1" sqref="F112:F291">
      <formula1>"Sheet2!D1:D5"</formula1>
    </dataValidation>
    <dataValidation type="date" operator="greaterThanOrEqual" allowBlank="1" showInputMessage="1" showErrorMessage="1" sqref="B4:B255">
      <formula1>NOW()-1</formula1>
    </dataValidation>
  </dataValidation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Sheet2!$D$1:$D$5</xm:f>
          </x14:formula1>
          <xm:sqref>F4:F68</xm:sqref>
        </x14:dataValidation>
        <x14:dataValidation type="list" allowBlank="1" showInputMessage="1" showErrorMessage="1">
          <x14:formula1>
            <xm:f>Sheet2!$B$2:$B$3</xm:f>
          </x14:formula1>
          <xm:sqref>E4:E188</xm:sqref>
        </x14:dataValidation>
        <x14:dataValidation type="list" allowBlank="1" showInputMessage="1" showErrorMessage="1">
          <x14:formula1>
            <xm:f>Sheet2!D66:D70</xm:f>
          </x14:formula1>
          <xm:sqref>F69:F111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D5"/>
  <sheetViews>
    <sheetView workbookViewId="0"/>
  </sheetViews>
  <sheetFormatPr defaultRowHeight="15"/>
  <cols>
    <col min="4" max="4" width="13.28515625" customWidth="1"/>
  </cols>
  <sheetData>
    <row r="2" spans="2:4">
      <c r="B2" t="s">
        <v>3</v>
      </c>
      <c r="D2" t="s">
        <v>5</v>
      </c>
    </row>
    <row r="3" spans="2:4">
      <c r="B3" t="s">
        <v>4</v>
      </c>
      <c r="D3" t="s">
        <v>6</v>
      </c>
    </row>
    <row r="4" spans="2:4">
      <c r="D4" t="s">
        <v>9</v>
      </c>
    </row>
    <row r="5" spans="2:4">
      <c r="D5" t="s">
        <v>7</v>
      </c>
    </row>
  </sheetData>
  <customSheetViews>
    <customSheetView guid="{FE1B8CDA-B561-49AE-A310-09A46269910F}" state="hidden">
      <selection activeCell="D5" sqref="D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8" sqref="Q18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3:V62"/>
  <sheetViews>
    <sheetView workbookViewId="0">
      <selection activeCell="G28" sqref="G28"/>
    </sheetView>
  </sheetViews>
  <sheetFormatPr defaultRowHeight="15"/>
  <cols>
    <col min="2" max="2" width="18" customWidth="1"/>
    <col min="3" max="3" width="16.28515625" customWidth="1"/>
    <col min="4" max="4" width="9" bestFit="1" customWidth="1"/>
    <col min="5" max="5" width="13.5703125" bestFit="1" customWidth="1"/>
    <col min="6" max="6" width="13.140625" customWidth="1"/>
    <col min="7" max="7" width="8" customWidth="1"/>
    <col min="8" max="10" width="9" customWidth="1"/>
    <col min="11" max="11" width="9.140625" style="11"/>
    <col min="12" max="12" width="15" customWidth="1"/>
    <col min="13" max="13" width="10.85546875" customWidth="1"/>
    <col min="14" max="14" width="12.5703125" customWidth="1"/>
    <col min="15" max="15" width="13.140625" customWidth="1"/>
    <col min="16" max="16" width="12.140625" customWidth="1"/>
    <col min="17" max="17" width="13.7109375" customWidth="1"/>
    <col min="18" max="20" width="9.140625" customWidth="1"/>
  </cols>
  <sheetData>
    <row r="3" spans="2:22">
      <c r="B3" s="5" t="s">
        <v>19</v>
      </c>
      <c r="C3" s="5" t="s">
        <v>12</v>
      </c>
    </row>
    <row r="4" spans="2:22">
      <c r="B4" s="5" t="s">
        <v>10</v>
      </c>
      <c r="C4" t="s">
        <v>6</v>
      </c>
      <c r="D4" t="s">
        <v>5</v>
      </c>
      <c r="E4" t="s">
        <v>9</v>
      </c>
      <c r="F4" t="s">
        <v>7</v>
      </c>
    </row>
    <row r="5" spans="2:22">
      <c r="B5" s="21">
        <v>44899.125</v>
      </c>
      <c r="C5" s="7"/>
      <c r="D5" s="7"/>
      <c r="E5" s="7">
        <v>8510</v>
      </c>
      <c r="F5" s="7"/>
      <c r="H5" s="12" t="e">
        <f ca="1">IF(L5,SLOPE(INDIRECT(O5),INDIRECT(N5)),"")</f>
        <v>#N/A</v>
      </c>
      <c r="I5" s="12" t="e">
        <f ca="1">IF(L5,SLOPE(INDIRECT(P5),INDIRECT(N5)),I4)</f>
        <v>#N/A</v>
      </c>
      <c r="J5" s="12" t="e">
        <f ca="1">IF(L5,SLOPE(INDIRECT(Q5),INDIRECT(N5)),J4)</f>
        <v>#N/A</v>
      </c>
      <c r="K5" s="13" t="e">
        <f ca="1">IF(L5,I5,"-")</f>
        <v>#N/A</v>
      </c>
      <c r="L5">
        <v>1</v>
      </c>
      <c r="M5">
        <f>MATCH(B5,INPUT!B:B)</f>
        <v>4</v>
      </c>
      <c r="N5" t="e">
        <f t="shared" ref="N5:N31" si="0">CONCATENATE(ADDRESS(ROW()+1,2),":",ADDRESS(ROW()+MATCH(1,L6:L50,0),2))</f>
        <v>#N/A</v>
      </c>
      <c r="O5" t="e">
        <f t="shared" ref="O5:O14" si="1">CONCATENATE(ADDRESS(ROW()+1,3),":",ADDRESS(ROW()+MATCH(1,L6:L50,0),3))</f>
        <v>#N/A</v>
      </c>
      <c r="P5" t="e">
        <f t="shared" ref="P5:P14" si="2">CONCATENATE(ADDRESS(ROW()+1,4),":",ADDRESS(ROW()+MATCH(1,L6:L50,0),4))</f>
        <v>#N/A</v>
      </c>
      <c r="Q5" t="e">
        <f t="shared" ref="Q5:Q14" si="3">CONCATENATE(ADDRESS(ROW()+1,5),":",ADDRESS(ROW()+MATCH(1,L6:L50,0),5))</f>
        <v>#N/A</v>
      </c>
    </row>
    <row r="6" spans="2:22">
      <c r="B6" s="21">
        <v>44900.125</v>
      </c>
      <c r="C6" s="7"/>
      <c r="D6" s="7"/>
      <c r="E6" s="7">
        <v>8440</v>
      </c>
      <c r="F6" s="7"/>
      <c r="H6" s="12" t="e">
        <f ca="1">IF(L6,SLOPE(INDIRECT(O6),INDIRECT(N6)),H5)</f>
        <v>#N/A</v>
      </c>
      <c r="I6" s="12" t="e">
        <f ca="1">IF(L6,SLOPE(INDIRECT(P6),INDIRECT(N6)),I5)</f>
        <v>#N/A</v>
      </c>
      <c r="J6" s="12" t="e">
        <f t="shared" ref="J6:J48" ca="1" si="4">IF(L6,SLOPE(INDIRECT(Q6),INDIRECT(N6)),J5)</f>
        <v>#N/A</v>
      </c>
      <c r="K6" s="13" t="str">
        <f>IF(L6,I6,"-")</f>
        <v>-</v>
      </c>
      <c r="L6">
        <f>IF(B7="Grand Total",1,INDEX(INPUT!K:K,Pivot_all!M6))</f>
        <v>0</v>
      </c>
      <c r="M6">
        <f>MATCH(B6,INPUT!B:B)</f>
        <v>5</v>
      </c>
      <c r="N6" t="e">
        <f t="shared" si="0"/>
        <v>#N/A</v>
      </c>
      <c r="O6" t="e">
        <f t="shared" si="1"/>
        <v>#N/A</v>
      </c>
      <c r="P6" t="e">
        <f t="shared" si="2"/>
        <v>#N/A</v>
      </c>
      <c r="Q6" t="e">
        <f t="shared" si="3"/>
        <v>#N/A</v>
      </c>
    </row>
    <row r="7" spans="2:22">
      <c r="B7" s="21">
        <v>44900.354166666664</v>
      </c>
      <c r="C7" s="7"/>
      <c r="D7" s="7"/>
      <c r="E7" s="7"/>
      <c r="F7" s="7">
        <v>8440</v>
      </c>
      <c r="G7" s="7"/>
      <c r="H7" s="12" t="e">
        <f t="shared" ref="H7:H48" ca="1" si="5">IF(L7,SLOPE(INDIRECT(O7),INDIRECT(N7)),H6)</f>
        <v>#N/A</v>
      </c>
      <c r="I7" s="12" t="e">
        <f ca="1">IF(L7,SLOPE(INDIRECT(P7),INDIRECT(N7)),I6)</f>
        <v>#N/A</v>
      </c>
      <c r="J7" s="12" t="e">
        <f t="shared" ca="1" si="4"/>
        <v>#N/A</v>
      </c>
      <c r="K7" s="13" t="str">
        <f t="shared" ref="K7:K48" si="6">IF(L7,I7,"-")</f>
        <v>-</v>
      </c>
      <c r="L7">
        <f>IF(B8="Grand Total",1,INDEX(INPUT!K:K,Pivot_all!M7))</f>
        <v>0</v>
      </c>
      <c r="M7">
        <f>MATCH(B7,INPUT!B:B)</f>
        <v>6</v>
      </c>
      <c r="N7" t="e">
        <f t="shared" si="0"/>
        <v>#N/A</v>
      </c>
      <c r="O7" t="e">
        <f t="shared" si="1"/>
        <v>#N/A</v>
      </c>
      <c r="P7" t="e">
        <f t="shared" si="2"/>
        <v>#N/A</v>
      </c>
      <c r="Q7" t="e">
        <f t="shared" si="3"/>
        <v>#N/A</v>
      </c>
    </row>
    <row r="8" spans="2:22">
      <c r="B8" s="21">
        <v>44901.125</v>
      </c>
      <c r="C8" s="7"/>
      <c r="D8" s="7"/>
      <c r="E8" s="7">
        <v>8380</v>
      </c>
      <c r="F8" s="7"/>
      <c r="H8" s="12" t="e">
        <f t="shared" ca="1" si="5"/>
        <v>#N/A</v>
      </c>
      <c r="I8" s="12" t="e">
        <f t="shared" ref="I8:I48" ca="1" si="7">IF(L8,SLOPE(INDIRECT(P8),INDIRECT(N8)),I7)</f>
        <v>#N/A</v>
      </c>
      <c r="J8" s="12" t="e">
        <f t="shared" ca="1" si="4"/>
        <v>#N/A</v>
      </c>
      <c r="K8" s="13" t="str">
        <f t="shared" si="6"/>
        <v>-</v>
      </c>
      <c r="L8">
        <f>IF(B9="Grand Total",1,INDEX(INPUT!K:K,Pivot_all!M8))</f>
        <v>0</v>
      </c>
      <c r="M8">
        <f>MATCH(B8,INPUT!B:B)</f>
        <v>7</v>
      </c>
      <c r="N8" t="e">
        <f t="shared" si="0"/>
        <v>#N/A</v>
      </c>
      <c r="O8" t="e">
        <f t="shared" si="1"/>
        <v>#N/A</v>
      </c>
      <c r="P8" t="e">
        <f t="shared" si="2"/>
        <v>#N/A</v>
      </c>
      <c r="Q8" t="e">
        <f t="shared" si="3"/>
        <v>#N/A</v>
      </c>
      <c r="V8" s="10"/>
    </row>
    <row r="9" spans="2:22">
      <c r="B9" s="21">
        <v>44902.291666666664</v>
      </c>
      <c r="C9" s="7"/>
      <c r="D9" s="7"/>
      <c r="E9" s="7"/>
      <c r="F9" s="7">
        <v>8730</v>
      </c>
      <c r="G9" s="7"/>
      <c r="H9" s="12" t="e">
        <f t="shared" ca="1" si="5"/>
        <v>#N/A</v>
      </c>
      <c r="I9" s="12" t="e">
        <f ca="1">IF(L9,SLOPE(INDIRECT(P9),INDIRECT(N9)),I8)</f>
        <v>#N/A</v>
      </c>
      <c r="J9" s="12" t="e">
        <f t="shared" ca="1" si="4"/>
        <v>#N/A</v>
      </c>
      <c r="K9" s="13" t="e">
        <f ca="1">IF(L9,I9,"-")</f>
        <v>#N/A</v>
      </c>
      <c r="L9">
        <f>IF(B10="Grand Total",1,INDEX(INPUT!K:K,Pivot_all!M9))</f>
        <v>300</v>
      </c>
      <c r="M9">
        <f>MATCH(B9,INPUT!B:B)</f>
        <v>8</v>
      </c>
      <c r="N9" t="e">
        <f t="shared" si="0"/>
        <v>#N/A</v>
      </c>
      <c r="O9" t="e">
        <f t="shared" si="1"/>
        <v>#N/A</v>
      </c>
      <c r="P9" t="e">
        <f t="shared" si="2"/>
        <v>#N/A</v>
      </c>
      <c r="Q9" t="e">
        <f t="shared" si="3"/>
        <v>#N/A</v>
      </c>
    </row>
    <row r="10" spans="2:22">
      <c r="B10" s="21">
        <v>44903.125</v>
      </c>
      <c r="C10" s="7"/>
      <c r="D10" s="7"/>
      <c r="E10" s="7">
        <v>8690</v>
      </c>
      <c r="F10" s="7"/>
      <c r="G10" s="7"/>
      <c r="H10" s="12" t="e">
        <f t="shared" ca="1" si="5"/>
        <v>#N/A</v>
      </c>
      <c r="I10" s="12" t="e">
        <f t="shared" ca="1" si="7"/>
        <v>#N/A</v>
      </c>
      <c r="J10" s="12" t="e">
        <f t="shared" ca="1" si="4"/>
        <v>#N/A</v>
      </c>
      <c r="K10" s="13" t="str">
        <f t="shared" si="6"/>
        <v>-</v>
      </c>
      <c r="L10">
        <f>IF(B11="Grand Total",1,INDEX(INPUT!K:K,Pivot_all!M10))</f>
        <v>0</v>
      </c>
      <c r="M10">
        <f>MATCH(B10,INPUT!B:B)</f>
        <v>9</v>
      </c>
      <c r="N10" t="e">
        <f t="shared" si="0"/>
        <v>#N/A</v>
      </c>
      <c r="O10" t="e">
        <f t="shared" si="1"/>
        <v>#N/A</v>
      </c>
      <c r="P10" t="e">
        <f t="shared" si="2"/>
        <v>#N/A</v>
      </c>
      <c r="Q10" t="e">
        <f t="shared" si="3"/>
        <v>#N/A</v>
      </c>
    </row>
    <row r="11" spans="2:22">
      <c r="B11" s="21">
        <v>44903.385416666664</v>
      </c>
      <c r="C11" s="7"/>
      <c r="D11" s="7"/>
      <c r="E11" s="7"/>
      <c r="F11" s="7">
        <v>8660</v>
      </c>
      <c r="H11" s="12" t="e">
        <f t="shared" ca="1" si="5"/>
        <v>#N/A</v>
      </c>
      <c r="I11" s="12" t="e">
        <f t="shared" ca="1" si="7"/>
        <v>#N/A</v>
      </c>
      <c r="J11" s="12" t="e">
        <f t="shared" ca="1" si="4"/>
        <v>#N/A</v>
      </c>
      <c r="K11" s="13" t="str">
        <f t="shared" si="6"/>
        <v>-</v>
      </c>
      <c r="L11">
        <f>IF(B12="Grand Total",1,INDEX(INPUT!K:K,Pivot_all!M11))</f>
        <v>0</v>
      </c>
      <c r="M11">
        <f>MATCH(B11,INPUT!B:B)</f>
        <v>10</v>
      </c>
      <c r="N11" t="e">
        <f t="shared" si="0"/>
        <v>#N/A</v>
      </c>
      <c r="O11" t="e">
        <f t="shared" si="1"/>
        <v>#N/A</v>
      </c>
      <c r="P11" t="e">
        <f t="shared" si="2"/>
        <v>#N/A</v>
      </c>
      <c r="Q11" t="e">
        <f t="shared" si="3"/>
        <v>#N/A</v>
      </c>
    </row>
    <row r="12" spans="2:22">
      <c r="B12" s="21">
        <v>44904.125</v>
      </c>
      <c r="C12" s="7"/>
      <c r="D12" s="7"/>
      <c r="E12" s="7">
        <v>8660</v>
      </c>
      <c r="F12" s="7"/>
      <c r="G12" s="7"/>
      <c r="H12" s="12" t="e">
        <f ca="1">IF(L12,SLOPE(INDIRECT(O12),INDIRECT(N12)),H11)</f>
        <v>#N/A</v>
      </c>
      <c r="I12" s="12" t="e">
        <f ca="1">IF(L12,SLOPE(INDIRECT(P12),INDIRECT(N12)),I11)</f>
        <v>#N/A</v>
      </c>
      <c r="J12" s="12" t="e">
        <f t="shared" ca="1" si="4"/>
        <v>#N/A</v>
      </c>
      <c r="K12" s="13" t="str">
        <f t="shared" si="6"/>
        <v>-</v>
      </c>
      <c r="L12">
        <f>IF(B13="Grand Total",1,INDEX(INPUT!K:K,Pivot_all!M12))</f>
        <v>0</v>
      </c>
      <c r="M12">
        <f>MATCH(B12,INPUT!B:B)</f>
        <v>11</v>
      </c>
      <c r="N12" t="e">
        <f>CONCATENATE(ADDRESS(ROW()+1,2),":",ADDRESS(ROW()+MATCH(1,L13:L57,0),2))</f>
        <v>#N/A</v>
      </c>
      <c r="O12" t="e">
        <f t="shared" si="1"/>
        <v>#N/A</v>
      </c>
      <c r="P12" t="e">
        <f t="shared" si="2"/>
        <v>#N/A</v>
      </c>
      <c r="Q12" t="e">
        <f t="shared" si="3"/>
        <v>#N/A</v>
      </c>
    </row>
    <row r="13" spans="2:22">
      <c r="B13" s="21">
        <v>44904.291666666664</v>
      </c>
      <c r="C13" s="7"/>
      <c r="D13" s="7"/>
      <c r="E13" s="7">
        <v>8660</v>
      </c>
      <c r="F13" s="7"/>
      <c r="G13" s="7"/>
      <c r="H13" s="12" t="e">
        <f t="shared" ca="1" si="5"/>
        <v>#N/A</v>
      </c>
      <c r="I13" s="12" t="e">
        <f t="shared" ca="1" si="7"/>
        <v>#N/A</v>
      </c>
      <c r="J13" s="12" t="e">
        <f t="shared" ca="1" si="4"/>
        <v>#N/A</v>
      </c>
      <c r="K13" s="13" t="str">
        <f t="shared" si="6"/>
        <v>-</v>
      </c>
      <c r="L13">
        <f>IF(B14="Grand Total",1,INDEX(INPUT!K:K,Pivot_all!M13))</f>
        <v>0</v>
      </c>
      <c r="M13">
        <f>MATCH(B13,INPUT!B:B)</f>
        <v>12</v>
      </c>
      <c r="N13" t="e">
        <f t="shared" si="0"/>
        <v>#N/A</v>
      </c>
      <c r="O13" t="e">
        <f t="shared" si="1"/>
        <v>#N/A</v>
      </c>
      <c r="P13" t="e">
        <f t="shared" si="2"/>
        <v>#N/A</v>
      </c>
      <c r="Q13" t="e">
        <f t="shared" si="3"/>
        <v>#N/A</v>
      </c>
    </row>
    <row r="14" spans="2:22">
      <c r="B14" s="21">
        <v>44905.125</v>
      </c>
      <c r="C14" s="7"/>
      <c r="D14" s="7"/>
      <c r="E14" s="7"/>
      <c r="F14" s="7">
        <v>8650</v>
      </c>
      <c r="H14" s="12" t="e">
        <f t="shared" ca="1" si="5"/>
        <v>#N/A</v>
      </c>
      <c r="I14" s="12" t="e">
        <f t="shared" ca="1" si="7"/>
        <v>#N/A</v>
      </c>
      <c r="J14" s="12" t="e">
        <f t="shared" ca="1" si="4"/>
        <v>#N/A</v>
      </c>
      <c r="K14" s="13" t="str">
        <f t="shared" si="6"/>
        <v>-</v>
      </c>
      <c r="L14">
        <f>IF(B15="Grand Total",1,INDEX(INPUT!K:K,Pivot_all!M14))</f>
        <v>0</v>
      </c>
      <c r="M14">
        <f>MATCH(B14,INPUT!B:B)</f>
        <v>13</v>
      </c>
      <c r="N14" t="e">
        <f t="shared" si="0"/>
        <v>#N/A</v>
      </c>
      <c r="O14" t="e">
        <f t="shared" si="1"/>
        <v>#N/A</v>
      </c>
      <c r="P14" t="e">
        <f t="shared" si="2"/>
        <v>#N/A</v>
      </c>
      <c r="Q14" t="e">
        <f t="shared" si="3"/>
        <v>#N/A</v>
      </c>
    </row>
    <row r="15" spans="2:22">
      <c r="B15" s="21">
        <v>44906.041666666664</v>
      </c>
      <c r="C15" s="7"/>
      <c r="D15" s="7"/>
      <c r="E15" s="7"/>
      <c r="F15" s="7">
        <v>8650</v>
      </c>
      <c r="H15" s="12" t="e">
        <f t="shared" ca="1" si="5"/>
        <v>#N/A</v>
      </c>
      <c r="I15" s="12" t="e">
        <f t="shared" ca="1" si="7"/>
        <v>#N/A</v>
      </c>
      <c r="J15" s="12" t="e">
        <f t="shared" ca="1" si="4"/>
        <v>#N/A</v>
      </c>
      <c r="K15" s="13" t="str">
        <f t="shared" si="6"/>
        <v>-</v>
      </c>
      <c r="L15">
        <f>IF(B16="Grand Total",1,INDEX(INPUT!K:K,Pivot_all!M15))</f>
        <v>0</v>
      </c>
      <c r="M15">
        <f>MATCH(B15,INPUT!B:B)</f>
        <v>14</v>
      </c>
      <c r="N15" t="e">
        <f t="shared" si="0"/>
        <v>#N/A</v>
      </c>
      <c r="O15" t="e">
        <f t="shared" ref="O15:O48" si="8">CONCATENATE(ADDRESS(ROW()+1,3),":",ADDRESS(ROW()+MATCH(1,L16:L60,0),3))</f>
        <v>#N/A</v>
      </c>
      <c r="P15" t="e">
        <f t="shared" ref="P15:P48" si="9">CONCATENATE(ADDRESS(ROW()+1,4),":",ADDRESS(ROW()+MATCH(1,L16:L60,0),4))</f>
        <v>#N/A</v>
      </c>
      <c r="Q15" t="e">
        <f t="shared" ref="Q15:Q48" si="10">CONCATENATE(ADDRESS(ROW()+1,5),":",ADDRESS(ROW()+MATCH(1,L16:L60,0),5))</f>
        <v>#N/A</v>
      </c>
    </row>
    <row r="16" spans="2:22">
      <c r="B16" s="21">
        <v>44910.1875</v>
      </c>
      <c r="C16" s="7"/>
      <c r="D16" s="7"/>
      <c r="E16" s="7">
        <v>8560</v>
      </c>
      <c r="F16" s="7"/>
      <c r="H16" s="12" t="e">
        <f t="shared" ca="1" si="5"/>
        <v>#N/A</v>
      </c>
      <c r="I16" s="12" t="e">
        <f t="shared" ca="1" si="7"/>
        <v>#N/A</v>
      </c>
      <c r="J16" s="12" t="e">
        <f t="shared" ca="1" si="4"/>
        <v>#N/A</v>
      </c>
      <c r="K16" s="13" t="str">
        <f t="shared" si="6"/>
        <v>-</v>
      </c>
      <c r="L16">
        <f>IF(B17="Grand Total",1,INDEX(INPUT!K:K,Pivot_all!M16))</f>
        <v>0</v>
      </c>
      <c r="M16">
        <f>MATCH(B16,INPUT!B:B)</f>
        <v>15</v>
      </c>
      <c r="N16" t="e">
        <f t="shared" si="0"/>
        <v>#N/A</v>
      </c>
      <c r="O16" t="e">
        <f t="shared" si="8"/>
        <v>#N/A</v>
      </c>
      <c r="P16" t="e">
        <f t="shared" si="9"/>
        <v>#N/A</v>
      </c>
      <c r="Q16" t="e">
        <f t="shared" si="10"/>
        <v>#N/A</v>
      </c>
    </row>
    <row r="17" spans="2:17">
      <c r="B17" s="21">
        <v>44911.0625</v>
      </c>
      <c r="C17" s="7"/>
      <c r="D17" s="7"/>
      <c r="E17" s="7">
        <v>8550</v>
      </c>
      <c r="F17" s="7"/>
      <c r="H17" s="12" t="e">
        <f t="shared" ca="1" si="5"/>
        <v>#N/A</v>
      </c>
      <c r="I17" s="12" t="e">
        <f t="shared" ca="1" si="7"/>
        <v>#N/A</v>
      </c>
      <c r="J17" s="12" t="e">
        <f t="shared" ca="1" si="4"/>
        <v>#N/A</v>
      </c>
      <c r="K17" s="13" t="str">
        <f t="shared" si="6"/>
        <v>-</v>
      </c>
      <c r="L17">
        <f>IF(B18="Grand Total",1,INDEX(INPUT!K:K,Pivot_all!M17))</f>
        <v>0</v>
      </c>
      <c r="M17">
        <f>MATCH(B17,INPUT!B:B)</f>
        <v>16</v>
      </c>
      <c r="N17" t="e">
        <f t="shared" si="0"/>
        <v>#N/A</v>
      </c>
      <c r="O17" t="e">
        <f t="shared" si="8"/>
        <v>#N/A</v>
      </c>
      <c r="P17" t="e">
        <f t="shared" si="9"/>
        <v>#N/A</v>
      </c>
      <c r="Q17" t="e">
        <f t="shared" si="10"/>
        <v>#N/A</v>
      </c>
    </row>
    <row r="18" spans="2:17">
      <c r="B18" s="21">
        <v>44911.3125</v>
      </c>
      <c r="C18" s="7"/>
      <c r="D18" s="7"/>
      <c r="E18" s="7"/>
      <c r="F18" s="7">
        <v>8520</v>
      </c>
      <c r="H18" s="12" t="e">
        <f t="shared" ca="1" si="5"/>
        <v>#N/A</v>
      </c>
      <c r="I18" s="12" t="e">
        <f t="shared" ca="1" si="7"/>
        <v>#N/A</v>
      </c>
      <c r="J18" s="12" t="e">
        <f t="shared" ca="1" si="4"/>
        <v>#N/A</v>
      </c>
      <c r="K18" s="13" t="str">
        <f t="shared" si="6"/>
        <v>-</v>
      </c>
      <c r="L18">
        <f>IF(B19="Grand Total",1,INDEX(INPUT!K:K,Pivot_all!M18))</f>
        <v>0</v>
      </c>
      <c r="M18">
        <f>MATCH(B18,INPUT!B:B)</f>
        <v>17</v>
      </c>
      <c r="N18" t="e">
        <f t="shared" si="0"/>
        <v>#N/A</v>
      </c>
      <c r="O18" t="e">
        <f t="shared" si="8"/>
        <v>#N/A</v>
      </c>
      <c r="P18" t="e">
        <f t="shared" si="9"/>
        <v>#N/A</v>
      </c>
      <c r="Q18" t="e">
        <f t="shared" si="10"/>
        <v>#N/A</v>
      </c>
    </row>
    <row r="19" spans="2:17">
      <c r="B19" s="21">
        <v>44912.166666666664</v>
      </c>
      <c r="C19" s="7"/>
      <c r="D19" s="7"/>
      <c r="E19" s="7">
        <v>8460</v>
      </c>
      <c r="F19" s="7"/>
      <c r="H19" s="12" t="e">
        <f t="shared" ca="1" si="5"/>
        <v>#N/A</v>
      </c>
      <c r="I19" s="12" t="e">
        <f ca="1">IF(L19,SLOPE(INDIRECT(P19),INDIRECT(N19)),I18)</f>
        <v>#N/A</v>
      </c>
      <c r="J19" s="12" t="e">
        <f t="shared" ca="1" si="4"/>
        <v>#N/A</v>
      </c>
      <c r="K19" s="13" t="str">
        <f t="shared" si="6"/>
        <v>-</v>
      </c>
      <c r="L19">
        <f>IF(B20="Grand Total",1,INDEX(INPUT!K:K,Pivot_all!M19))</f>
        <v>0</v>
      </c>
      <c r="M19">
        <f>MATCH(B19,INPUT!B:B)</f>
        <v>18</v>
      </c>
      <c r="N19" t="e">
        <f t="shared" si="0"/>
        <v>#N/A</v>
      </c>
      <c r="O19" t="e">
        <f t="shared" si="8"/>
        <v>#N/A</v>
      </c>
      <c r="P19" t="e">
        <f t="shared" si="9"/>
        <v>#N/A</v>
      </c>
      <c r="Q19" t="e">
        <f t="shared" si="10"/>
        <v>#N/A</v>
      </c>
    </row>
    <row r="20" spans="2:17">
      <c r="B20" s="21">
        <v>44912.302083333336</v>
      </c>
      <c r="C20" s="7"/>
      <c r="D20" s="7"/>
      <c r="E20" s="7"/>
      <c r="F20" s="7">
        <v>8520</v>
      </c>
      <c r="H20" s="12" t="e">
        <f t="shared" ca="1" si="5"/>
        <v>#N/A</v>
      </c>
      <c r="I20" s="12" t="e">
        <f t="shared" ca="1" si="7"/>
        <v>#N/A</v>
      </c>
      <c r="J20" s="12" t="e">
        <f t="shared" ca="1" si="4"/>
        <v>#N/A</v>
      </c>
      <c r="K20" s="13" t="str">
        <f t="shared" si="6"/>
        <v>-</v>
      </c>
      <c r="L20">
        <f>IF(B21="Grand Total",1,INDEX(INPUT!K:K,Pivot_all!M20))</f>
        <v>0</v>
      </c>
      <c r="M20">
        <f>MATCH(B20,INPUT!B:B)</f>
        <v>19</v>
      </c>
      <c r="N20" t="e">
        <f t="shared" si="0"/>
        <v>#N/A</v>
      </c>
      <c r="O20" t="e">
        <f t="shared" si="8"/>
        <v>#N/A</v>
      </c>
      <c r="P20" t="e">
        <f t="shared" si="9"/>
        <v>#N/A</v>
      </c>
      <c r="Q20" t="e">
        <f t="shared" si="10"/>
        <v>#N/A</v>
      </c>
    </row>
    <row r="21" spans="2:17">
      <c r="B21" s="21">
        <v>44913.131944444445</v>
      </c>
      <c r="C21" s="7"/>
      <c r="D21" s="7"/>
      <c r="E21" s="7">
        <v>8460</v>
      </c>
      <c r="F21" s="7"/>
      <c r="H21" s="12" t="e">
        <f t="shared" ca="1" si="5"/>
        <v>#N/A</v>
      </c>
      <c r="I21" s="12" t="e">
        <f t="shared" ca="1" si="7"/>
        <v>#N/A</v>
      </c>
      <c r="J21" s="12" t="e">
        <f t="shared" ca="1" si="4"/>
        <v>#N/A</v>
      </c>
      <c r="K21" s="13" t="str">
        <f t="shared" si="6"/>
        <v>-</v>
      </c>
      <c r="L21">
        <f>IF(B22="Grand Total",1,INDEX(INPUT!K:K,Pivot_all!M21))</f>
        <v>0</v>
      </c>
      <c r="M21">
        <f>MATCH(B21,INPUT!B:B)</f>
        <v>20</v>
      </c>
      <c r="N21" t="e">
        <f t="shared" si="0"/>
        <v>#N/A</v>
      </c>
      <c r="O21" t="e">
        <f t="shared" si="8"/>
        <v>#N/A</v>
      </c>
      <c r="P21" t="e">
        <f t="shared" si="9"/>
        <v>#N/A</v>
      </c>
      <c r="Q21" t="e">
        <f t="shared" si="10"/>
        <v>#N/A</v>
      </c>
    </row>
    <row r="22" spans="2:17">
      <c r="B22" s="21">
        <v>44913.291666666664</v>
      </c>
      <c r="C22" s="7"/>
      <c r="D22" s="7"/>
      <c r="E22" s="7"/>
      <c r="F22" s="7">
        <v>8480</v>
      </c>
      <c r="H22" s="12" t="e">
        <f t="shared" ca="1" si="5"/>
        <v>#N/A</v>
      </c>
      <c r="I22" s="12" t="e">
        <f t="shared" ca="1" si="7"/>
        <v>#N/A</v>
      </c>
      <c r="J22" s="12" t="e">
        <f t="shared" ca="1" si="4"/>
        <v>#N/A</v>
      </c>
      <c r="K22" s="13" t="str">
        <f t="shared" si="6"/>
        <v>-</v>
      </c>
      <c r="L22">
        <f>IF(B23="Grand Total",1,INDEX(INPUT!K:K,Pivot_all!M22))</f>
        <v>0</v>
      </c>
      <c r="M22">
        <f>MATCH(B22,INPUT!B:B)</f>
        <v>21</v>
      </c>
      <c r="N22" t="e">
        <f t="shared" si="0"/>
        <v>#N/A</v>
      </c>
      <c r="O22" t="e">
        <f t="shared" si="8"/>
        <v>#N/A</v>
      </c>
      <c r="P22" t="e">
        <f t="shared" si="9"/>
        <v>#N/A</v>
      </c>
      <c r="Q22" t="e">
        <f t="shared" si="10"/>
        <v>#N/A</v>
      </c>
    </row>
    <row r="23" spans="2:17">
      <c r="B23" s="21">
        <v>44914.25</v>
      </c>
      <c r="C23" s="7"/>
      <c r="D23" s="7"/>
      <c r="E23" s="7">
        <v>8410</v>
      </c>
      <c r="F23" s="7"/>
      <c r="H23" s="12" t="e">
        <f t="shared" ca="1" si="5"/>
        <v>#N/A</v>
      </c>
      <c r="I23" s="12" t="e">
        <f t="shared" ca="1" si="7"/>
        <v>#N/A</v>
      </c>
      <c r="J23" s="12" t="e">
        <f t="shared" ca="1" si="4"/>
        <v>#N/A</v>
      </c>
      <c r="K23" s="13" t="str">
        <f t="shared" si="6"/>
        <v>-</v>
      </c>
      <c r="L23">
        <f>IF(B24="Grand Total",1,INDEX(INPUT!K:K,Pivot_all!M23))</f>
        <v>0</v>
      </c>
      <c r="M23">
        <f>MATCH(B23,INPUT!B:B)</f>
        <v>22</v>
      </c>
      <c r="N23" t="e">
        <f t="shared" si="0"/>
        <v>#N/A</v>
      </c>
      <c r="O23" t="e">
        <f t="shared" si="8"/>
        <v>#N/A</v>
      </c>
      <c r="P23" t="e">
        <f t="shared" si="9"/>
        <v>#N/A</v>
      </c>
      <c r="Q23" t="e">
        <f t="shared" si="10"/>
        <v>#N/A</v>
      </c>
    </row>
    <row r="24" spans="2:17">
      <c r="B24" s="21">
        <v>44915.375</v>
      </c>
      <c r="C24" s="7"/>
      <c r="D24" s="7"/>
      <c r="E24" s="7">
        <v>8420</v>
      </c>
      <c r="F24" s="7"/>
      <c r="H24" s="12" t="e">
        <f t="shared" ca="1" si="5"/>
        <v>#N/A</v>
      </c>
      <c r="I24" s="12" t="e">
        <f t="shared" ca="1" si="7"/>
        <v>#N/A</v>
      </c>
      <c r="J24" s="12" t="e">
        <f t="shared" ca="1" si="4"/>
        <v>#N/A</v>
      </c>
      <c r="K24" s="13" t="str">
        <f t="shared" si="6"/>
        <v>-</v>
      </c>
      <c r="L24">
        <f>IF(B25="Grand Total",1,INDEX(INPUT!K:K,Pivot_all!M24))</f>
        <v>0</v>
      </c>
      <c r="M24">
        <f>MATCH(B24,INPUT!B:B)</f>
        <v>23</v>
      </c>
      <c r="N24" t="e">
        <f t="shared" si="0"/>
        <v>#N/A</v>
      </c>
      <c r="O24" t="e">
        <f t="shared" si="8"/>
        <v>#N/A</v>
      </c>
      <c r="P24" t="e">
        <f t="shared" si="9"/>
        <v>#N/A</v>
      </c>
      <c r="Q24" t="e">
        <f t="shared" si="10"/>
        <v>#N/A</v>
      </c>
    </row>
    <row r="25" spans="2:17">
      <c r="B25" s="21">
        <v>44916.020833333336</v>
      </c>
      <c r="C25" s="7"/>
      <c r="D25" s="7"/>
      <c r="E25" s="7">
        <v>8380</v>
      </c>
      <c r="F25" s="7"/>
      <c r="H25" s="12" t="e">
        <f t="shared" ca="1" si="5"/>
        <v>#N/A</v>
      </c>
      <c r="I25" s="12" t="e">
        <f t="shared" ca="1" si="7"/>
        <v>#N/A</v>
      </c>
      <c r="J25" s="12" t="e">
        <f t="shared" ca="1" si="4"/>
        <v>#N/A</v>
      </c>
      <c r="K25" s="13" t="str">
        <f t="shared" si="6"/>
        <v>-</v>
      </c>
      <c r="L25">
        <f>IF(B26="Grand Total",1,INDEX(INPUT!K:K,Pivot_all!M25))</f>
        <v>0</v>
      </c>
      <c r="M25">
        <f>MATCH(B25,INPUT!B:B)</f>
        <v>24</v>
      </c>
      <c r="N25" t="e">
        <f t="shared" si="0"/>
        <v>#N/A</v>
      </c>
      <c r="O25" t="e">
        <f t="shared" si="8"/>
        <v>#N/A</v>
      </c>
      <c r="P25" t="e">
        <f t="shared" si="9"/>
        <v>#N/A</v>
      </c>
      <c r="Q25" t="e">
        <f t="shared" si="10"/>
        <v>#N/A</v>
      </c>
    </row>
    <row r="26" spans="2:17">
      <c r="B26" s="21">
        <v>44917.302083333336</v>
      </c>
      <c r="C26" s="7"/>
      <c r="D26" s="7"/>
      <c r="E26" s="7">
        <v>8820</v>
      </c>
      <c r="F26" s="7"/>
      <c r="H26" s="12" t="e">
        <f t="shared" ca="1" si="5"/>
        <v>#VALUE!</v>
      </c>
      <c r="I26" s="12" t="e">
        <f t="shared" ca="1" si="7"/>
        <v>#VALUE!</v>
      </c>
      <c r="J26" s="12" t="e">
        <f t="shared" ca="1" si="4"/>
        <v>#VALUE!</v>
      </c>
      <c r="K26" s="13" t="e">
        <f t="shared" si="6"/>
        <v>#VALUE!</v>
      </c>
      <c r="L26" t="str">
        <f>IF(B27="Grand Total",1,INDEX(INPUT!K:K,Pivot_all!M26))</f>
        <v>deico</v>
      </c>
      <c r="M26">
        <f>MATCH(B26,INPUT!B:B)</f>
        <v>25</v>
      </c>
      <c r="N26" t="e">
        <f t="shared" si="0"/>
        <v>#N/A</v>
      </c>
      <c r="O26" t="e">
        <f t="shared" si="8"/>
        <v>#N/A</v>
      </c>
      <c r="P26" t="e">
        <f t="shared" si="9"/>
        <v>#N/A</v>
      </c>
      <c r="Q26" t="e">
        <f t="shared" si="10"/>
        <v>#N/A</v>
      </c>
    </row>
    <row r="27" spans="2:17">
      <c r="B27" s="21">
        <v>44918.302083333336</v>
      </c>
      <c r="C27" s="7"/>
      <c r="D27" s="7"/>
      <c r="E27" s="7">
        <v>8760</v>
      </c>
      <c r="F27" s="7"/>
      <c r="H27" s="12" t="e">
        <f t="shared" ca="1" si="5"/>
        <v>#VALUE!</v>
      </c>
      <c r="I27" s="12" t="e">
        <f t="shared" ca="1" si="7"/>
        <v>#VALUE!</v>
      </c>
      <c r="J27" s="12" t="e">
        <f t="shared" ca="1" si="4"/>
        <v>#VALUE!</v>
      </c>
      <c r="K27" s="13" t="str">
        <f t="shared" si="6"/>
        <v>-</v>
      </c>
      <c r="L27">
        <f>IF(B28="Grand Total",1,INDEX(INPUT!K:K,Pivot_all!M27))</f>
        <v>0</v>
      </c>
      <c r="M27">
        <f>MATCH(B27,INPUT!B:B)</f>
        <v>26</v>
      </c>
      <c r="N27" t="e">
        <f t="shared" si="0"/>
        <v>#N/A</v>
      </c>
      <c r="O27" t="e">
        <f t="shared" si="8"/>
        <v>#N/A</v>
      </c>
      <c r="P27" t="e">
        <f t="shared" si="9"/>
        <v>#N/A</v>
      </c>
      <c r="Q27" t="e">
        <f t="shared" si="10"/>
        <v>#N/A</v>
      </c>
    </row>
    <row r="28" spans="2:17">
      <c r="B28" s="21">
        <v>44921.302083333336</v>
      </c>
      <c r="C28" s="7"/>
      <c r="D28" s="7"/>
      <c r="E28" s="7"/>
      <c r="F28" s="7">
        <v>8690</v>
      </c>
      <c r="H28" s="12" t="e">
        <f t="shared" ca="1" si="5"/>
        <v>#VALUE!</v>
      </c>
      <c r="I28" s="12" t="e">
        <f t="shared" ca="1" si="7"/>
        <v>#VALUE!</v>
      </c>
      <c r="J28" s="12" t="e">
        <f t="shared" ca="1" si="4"/>
        <v>#VALUE!</v>
      </c>
      <c r="K28" s="13" t="str">
        <f t="shared" si="6"/>
        <v>-</v>
      </c>
      <c r="L28">
        <f>IF(B29="Grand Total",1,INDEX(INPUT!K:K,Pivot_all!M28))</f>
        <v>0</v>
      </c>
      <c r="M28">
        <f>MATCH(B28,INPUT!B:B)</f>
        <v>27</v>
      </c>
      <c r="N28" t="e">
        <f t="shared" si="0"/>
        <v>#N/A</v>
      </c>
      <c r="O28" t="e">
        <f t="shared" si="8"/>
        <v>#N/A</v>
      </c>
      <c r="P28" t="e">
        <f t="shared" si="9"/>
        <v>#N/A</v>
      </c>
      <c r="Q28" t="e">
        <f t="shared" si="10"/>
        <v>#N/A</v>
      </c>
    </row>
    <row r="29" spans="2:17">
      <c r="B29" s="21">
        <v>44922.302083333336</v>
      </c>
      <c r="C29" s="7"/>
      <c r="D29" s="7"/>
      <c r="E29" s="7">
        <v>8710</v>
      </c>
      <c r="F29" s="7"/>
      <c r="H29" s="12" t="e">
        <f t="shared" ca="1" si="5"/>
        <v>#VALUE!</v>
      </c>
      <c r="I29" s="12" t="e">
        <f t="shared" ca="1" si="7"/>
        <v>#VALUE!</v>
      </c>
      <c r="J29" s="12" t="e">
        <f t="shared" ca="1" si="4"/>
        <v>#VALUE!</v>
      </c>
      <c r="K29" s="13" t="str">
        <f t="shared" si="6"/>
        <v>-</v>
      </c>
      <c r="L29">
        <f>IF(B30="Grand Total",1,INDEX(INPUT!K:K,Pivot_all!M29))</f>
        <v>0</v>
      </c>
      <c r="M29">
        <f>MATCH(B29,INPUT!B:B)</f>
        <v>28</v>
      </c>
      <c r="N29" t="e">
        <f>CONCATENATE(ADDRESS(ROW()+1,2),":",ADDRESS(ROW()+MATCH(1,L30:L74,0),2))</f>
        <v>#N/A</v>
      </c>
      <c r="O29" t="e">
        <f t="shared" si="8"/>
        <v>#N/A</v>
      </c>
      <c r="P29" t="e">
        <f t="shared" si="9"/>
        <v>#N/A</v>
      </c>
      <c r="Q29" t="e">
        <f t="shared" si="10"/>
        <v>#N/A</v>
      </c>
    </row>
    <row r="30" spans="2:17">
      <c r="B30" s="21">
        <v>44923.302083333336</v>
      </c>
      <c r="C30" s="7"/>
      <c r="D30" s="7"/>
      <c r="E30" s="7">
        <v>8650</v>
      </c>
      <c r="F30" s="7"/>
      <c r="H30" s="12" t="e">
        <f t="shared" ca="1" si="5"/>
        <v>#VALUE!</v>
      </c>
      <c r="I30" s="12" t="e">
        <f t="shared" ca="1" si="7"/>
        <v>#VALUE!</v>
      </c>
      <c r="J30" s="12" t="e">
        <f t="shared" ca="1" si="4"/>
        <v>#VALUE!</v>
      </c>
      <c r="K30" s="13" t="str">
        <f t="shared" si="6"/>
        <v>-</v>
      </c>
      <c r="L30">
        <f>IF(B31="Grand Total",1,INDEX(INPUT!K:K,Pivot_all!M30))</f>
        <v>0</v>
      </c>
      <c r="M30">
        <f>MATCH(B30,INPUT!B:B)</f>
        <v>29</v>
      </c>
      <c r="N30" t="e">
        <f t="shared" si="0"/>
        <v>#N/A</v>
      </c>
      <c r="O30" t="e">
        <f t="shared" si="8"/>
        <v>#N/A</v>
      </c>
      <c r="P30" t="e">
        <f t="shared" si="9"/>
        <v>#N/A</v>
      </c>
      <c r="Q30" t="e">
        <f t="shared" si="10"/>
        <v>#N/A</v>
      </c>
    </row>
    <row r="31" spans="2:17">
      <c r="B31" s="21">
        <v>44925.302083333336</v>
      </c>
      <c r="C31" s="7">
        <v>8580</v>
      </c>
      <c r="D31" s="7">
        <v>8040</v>
      </c>
      <c r="E31" s="7"/>
      <c r="F31" s="7"/>
      <c r="H31" s="12" t="e">
        <f t="shared" ca="1" si="5"/>
        <v>#VALUE!</v>
      </c>
      <c r="I31" s="12" t="e">
        <f t="shared" ca="1" si="7"/>
        <v>#VALUE!</v>
      </c>
      <c r="J31" s="12" t="e">
        <f t="shared" ca="1" si="4"/>
        <v>#VALUE!</v>
      </c>
      <c r="K31" s="13" t="str">
        <f t="shared" si="6"/>
        <v>-</v>
      </c>
      <c r="L31">
        <f>IF(B32="Grand Total",1,INDEX(INPUT!K:K,Pivot_all!M31))</f>
        <v>0</v>
      </c>
      <c r="M31">
        <f>MATCH(B31,INPUT!B:B)</f>
        <v>31</v>
      </c>
      <c r="N31" t="e">
        <f t="shared" si="0"/>
        <v>#N/A</v>
      </c>
      <c r="O31" t="e">
        <f t="shared" si="8"/>
        <v>#N/A</v>
      </c>
      <c r="P31" t="e">
        <f t="shared" si="9"/>
        <v>#N/A</v>
      </c>
      <c r="Q31" t="e">
        <f t="shared" si="10"/>
        <v>#N/A</v>
      </c>
    </row>
    <row r="32" spans="2:17">
      <c r="B32" s="21">
        <v>44926.302083333336</v>
      </c>
      <c r="C32" s="7">
        <v>8610</v>
      </c>
      <c r="D32" s="7"/>
      <c r="E32" s="7"/>
      <c r="F32" s="7">
        <v>8580</v>
      </c>
      <c r="H32" s="12" t="e">
        <f t="shared" ca="1" si="5"/>
        <v>#VALUE!</v>
      </c>
      <c r="I32" s="12" t="e">
        <f t="shared" ca="1" si="7"/>
        <v>#VALUE!</v>
      </c>
      <c r="J32" s="12" t="e">
        <f t="shared" ca="1" si="4"/>
        <v>#VALUE!</v>
      </c>
      <c r="K32" s="13" t="str">
        <f t="shared" si="6"/>
        <v>-</v>
      </c>
      <c r="L32">
        <f>IF(B33="Grand Total",1,INDEX(INPUT!K:K,Pivot_all!M32))</f>
        <v>0</v>
      </c>
      <c r="M32">
        <f>MATCH(B32,INPUT!B:B)</f>
        <v>33</v>
      </c>
      <c r="N32" t="e">
        <f t="shared" ref="N32:N48" si="11">CONCATENATE(ADDRESS(ROW()+1,2),":",ADDRESS(ROW()+MATCH(1,L33:L77,0),2))</f>
        <v>#N/A</v>
      </c>
      <c r="O32" t="e">
        <f t="shared" si="8"/>
        <v>#N/A</v>
      </c>
      <c r="P32" t="e">
        <f t="shared" si="9"/>
        <v>#N/A</v>
      </c>
      <c r="Q32" t="e">
        <f t="shared" si="10"/>
        <v>#N/A</v>
      </c>
    </row>
    <row r="33" spans="2:17">
      <c r="B33" s="21">
        <v>44928.302083333336</v>
      </c>
      <c r="C33" s="7"/>
      <c r="D33" s="7">
        <v>8050</v>
      </c>
      <c r="E33" s="7">
        <v>8530</v>
      </c>
      <c r="F33" s="7">
        <v>8570</v>
      </c>
      <c r="H33" s="12" t="e">
        <f t="shared" ca="1" si="5"/>
        <v>#VALUE!</v>
      </c>
      <c r="I33" s="12" t="e">
        <f t="shared" ca="1" si="7"/>
        <v>#VALUE!</v>
      </c>
      <c r="J33" s="12" t="e">
        <f t="shared" ca="1" si="4"/>
        <v>#VALUE!</v>
      </c>
      <c r="K33" s="13" t="str">
        <f t="shared" si="6"/>
        <v>-</v>
      </c>
      <c r="L33">
        <f>IF(B34="Grand Total",1,INDEX(INPUT!K:K,Pivot_all!M33))</f>
        <v>0</v>
      </c>
      <c r="M33">
        <f>MATCH(B33,INPUT!B:B)</f>
        <v>36</v>
      </c>
      <c r="N33" t="e">
        <f t="shared" si="11"/>
        <v>#N/A</v>
      </c>
      <c r="O33" t="e">
        <f t="shared" si="8"/>
        <v>#N/A</v>
      </c>
      <c r="P33" t="e">
        <f t="shared" si="9"/>
        <v>#N/A</v>
      </c>
      <c r="Q33" t="e">
        <f t="shared" si="10"/>
        <v>#N/A</v>
      </c>
    </row>
    <row r="34" spans="2:17">
      <c r="B34" s="21">
        <v>44929.302083333336</v>
      </c>
      <c r="C34" s="7"/>
      <c r="D34" s="7">
        <v>7960</v>
      </c>
      <c r="E34" s="7"/>
      <c r="F34" s="7">
        <v>8510</v>
      </c>
      <c r="H34" s="12" t="e">
        <f t="shared" ca="1" si="5"/>
        <v>#VALUE!</v>
      </c>
      <c r="I34" s="12" t="e">
        <f t="shared" ca="1" si="7"/>
        <v>#VALUE!</v>
      </c>
      <c r="J34" s="12" t="e">
        <f t="shared" ca="1" si="4"/>
        <v>#VALUE!</v>
      </c>
      <c r="K34" s="13" t="str">
        <f t="shared" si="6"/>
        <v>-</v>
      </c>
      <c r="L34">
        <f>IF(B35="Grand Total",1,INDEX(INPUT!K:K,Pivot_all!M34))</f>
        <v>0</v>
      </c>
      <c r="M34">
        <f>MATCH(B34,INPUT!B:B)</f>
        <v>38</v>
      </c>
      <c r="N34" t="e">
        <f t="shared" si="11"/>
        <v>#N/A</v>
      </c>
      <c r="O34" t="e">
        <f t="shared" si="8"/>
        <v>#N/A</v>
      </c>
      <c r="P34" t="e">
        <f t="shared" si="9"/>
        <v>#N/A</v>
      </c>
      <c r="Q34" t="e">
        <f t="shared" si="10"/>
        <v>#N/A</v>
      </c>
    </row>
    <row r="35" spans="2:17">
      <c r="B35" s="21">
        <v>44930.302083333336</v>
      </c>
      <c r="C35" s="7"/>
      <c r="D35" s="7">
        <v>7900</v>
      </c>
      <c r="E35" s="7"/>
      <c r="F35" s="7"/>
      <c r="H35" s="12" t="e">
        <f t="shared" ca="1" si="5"/>
        <v>#VALUE!</v>
      </c>
      <c r="I35" s="12" t="e">
        <f t="shared" ca="1" si="7"/>
        <v>#VALUE!</v>
      </c>
      <c r="J35" s="12" t="e">
        <f t="shared" ca="1" si="4"/>
        <v>#VALUE!</v>
      </c>
      <c r="K35" s="13" t="str">
        <f t="shared" si="6"/>
        <v>-</v>
      </c>
      <c r="L35">
        <f>IF(B36="Grand Total",1,INDEX(INPUT!K:K,Pivot_all!M35))</f>
        <v>0</v>
      </c>
      <c r="M35">
        <f>MATCH(B35,INPUT!B:B)</f>
        <v>39</v>
      </c>
      <c r="N35" t="e">
        <f t="shared" si="11"/>
        <v>#N/A</v>
      </c>
      <c r="O35" t="e">
        <f t="shared" si="8"/>
        <v>#N/A</v>
      </c>
      <c r="P35" t="e">
        <f t="shared" si="9"/>
        <v>#N/A</v>
      </c>
      <c r="Q35" t="e">
        <f t="shared" si="10"/>
        <v>#N/A</v>
      </c>
    </row>
    <row r="36" spans="2:17">
      <c r="B36" s="21">
        <v>44931.302083333336</v>
      </c>
      <c r="C36" s="7">
        <v>8460</v>
      </c>
      <c r="D36" s="7"/>
      <c r="E36" s="7"/>
      <c r="F36" s="7"/>
      <c r="H36" s="12" t="e">
        <f t="shared" ca="1" si="5"/>
        <v>#VALUE!</v>
      </c>
      <c r="I36" s="12" t="e">
        <f t="shared" ca="1" si="7"/>
        <v>#VALUE!</v>
      </c>
      <c r="J36" s="12" t="e">
        <f t="shared" ca="1" si="4"/>
        <v>#VALUE!</v>
      </c>
      <c r="K36" s="13" t="str">
        <f t="shared" si="6"/>
        <v>-</v>
      </c>
      <c r="L36">
        <f>IF(B37="Grand Total",1,INDEX(INPUT!K:K,Pivot_all!M36))</f>
        <v>0</v>
      </c>
      <c r="M36">
        <f>MATCH(B36,INPUT!B:B)</f>
        <v>40</v>
      </c>
      <c r="N36" t="e">
        <f t="shared" si="11"/>
        <v>#N/A</v>
      </c>
      <c r="O36" t="e">
        <f t="shared" si="8"/>
        <v>#N/A</v>
      </c>
      <c r="P36" t="e">
        <f t="shared" si="9"/>
        <v>#N/A</v>
      </c>
      <c r="Q36" t="e">
        <f t="shared" si="10"/>
        <v>#N/A</v>
      </c>
    </row>
    <row r="37" spans="2:17">
      <c r="B37" s="21">
        <v>44933.041666666664</v>
      </c>
      <c r="C37" s="7"/>
      <c r="D37" s="7">
        <v>7640</v>
      </c>
      <c r="E37" s="7"/>
      <c r="F37" s="7"/>
      <c r="H37" s="12" t="e">
        <f t="shared" ca="1" si="5"/>
        <v>#VALUE!</v>
      </c>
      <c r="I37" s="12" t="e">
        <f t="shared" ca="1" si="7"/>
        <v>#VALUE!</v>
      </c>
      <c r="J37" s="12" t="e">
        <f t="shared" ca="1" si="4"/>
        <v>#VALUE!</v>
      </c>
      <c r="K37" s="13" t="str">
        <f t="shared" si="6"/>
        <v>-</v>
      </c>
      <c r="L37">
        <f>IF(B38="Grand Total",1,INDEX(INPUT!K:K,Pivot_all!M37))</f>
        <v>0</v>
      </c>
      <c r="M37">
        <f>MATCH(B37,INPUT!B:B)</f>
        <v>41</v>
      </c>
      <c r="N37" t="e">
        <f t="shared" si="11"/>
        <v>#N/A</v>
      </c>
      <c r="O37" t="e">
        <f t="shared" si="8"/>
        <v>#N/A</v>
      </c>
      <c r="P37" t="e">
        <f t="shared" si="9"/>
        <v>#N/A</v>
      </c>
      <c r="Q37" t="e">
        <f t="shared" si="10"/>
        <v>#N/A</v>
      </c>
    </row>
    <row r="38" spans="2:17">
      <c r="B38" s="21">
        <v>44933.298611111109</v>
      </c>
      <c r="C38" s="7"/>
      <c r="D38" s="7">
        <v>8070</v>
      </c>
      <c r="E38" s="7"/>
      <c r="F38" s="7"/>
      <c r="H38" s="12" t="e">
        <f t="shared" ca="1" si="5"/>
        <v>#VALUE!</v>
      </c>
      <c r="I38" s="12" t="e">
        <f t="shared" ca="1" si="7"/>
        <v>#VALUE!</v>
      </c>
      <c r="J38" s="12" t="e">
        <f t="shared" ca="1" si="4"/>
        <v>#VALUE!</v>
      </c>
      <c r="K38" s="13" t="e">
        <f t="shared" si="6"/>
        <v>#VALUE!</v>
      </c>
      <c r="L38" t="str">
        <f>IF(B39="Grand Total",1,INDEX(INPUT!K:K,Pivot_all!M38))</f>
        <v>deico</v>
      </c>
      <c r="M38">
        <f>MATCH(B38,INPUT!B:B)</f>
        <v>42</v>
      </c>
      <c r="N38" t="e">
        <f t="shared" si="11"/>
        <v>#N/A</v>
      </c>
      <c r="O38" t="e">
        <f t="shared" si="8"/>
        <v>#N/A</v>
      </c>
      <c r="P38" t="e">
        <f t="shared" si="9"/>
        <v>#N/A</v>
      </c>
      <c r="Q38" t="e">
        <f t="shared" si="10"/>
        <v>#N/A</v>
      </c>
    </row>
    <row r="39" spans="2:17">
      <c r="B39" s="21">
        <v>44934.298611111109</v>
      </c>
      <c r="C39" s="7">
        <v>8610</v>
      </c>
      <c r="D39" s="7"/>
      <c r="E39" s="7"/>
      <c r="F39" s="7"/>
      <c r="H39" s="12" t="e">
        <f t="shared" ca="1" si="5"/>
        <v>#VALUE!</v>
      </c>
      <c r="I39" s="12" t="e">
        <f t="shared" ca="1" si="7"/>
        <v>#VALUE!</v>
      </c>
      <c r="J39" s="12" t="e">
        <f t="shared" ca="1" si="4"/>
        <v>#VALUE!</v>
      </c>
      <c r="K39" s="13" t="str">
        <f t="shared" si="6"/>
        <v>-</v>
      </c>
      <c r="L39">
        <f>IF(B40="Grand Total",1,INDEX(INPUT!K:K,Pivot_all!M39))</f>
        <v>0</v>
      </c>
      <c r="M39">
        <f>MATCH(B39,INPUT!B:B)</f>
        <v>43</v>
      </c>
      <c r="N39" t="e">
        <f t="shared" si="11"/>
        <v>#N/A</v>
      </c>
      <c r="O39" t="e">
        <f t="shared" si="8"/>
        <v>#N/A</v>
      </c>
      <c r="P39" t="e">
        <f t="shared" si="9"/>
        <v>#N/A</v>
      </c>
      <c r="Q39" t="e">
        <f t="shared" si="10"/>
        <v>#N/A</v>
      </c>
    </row>
    <row r="40" spans="2:17">
      <c r="B40" s="21">
        <v>44935.298611111109</v>
      </c>
      <c r="C40" s="7"/>
      <c r="D40" s="7"/>
      <c r="E40" s="7">
        <v>8580</v>
      </c>
      <c r="F40" s="7">
        <v>8590</v>
      </c>
      <c r="H40" s="12" t="e">
        <f t="shared" ca="1" si="5"/>
        <v>#VALUE!</v>
      </c>
      <c r="I40" s="12" t="e">
        <f t="shared" ca="1" si="7"/>
        <v>#VALUE!</v>
      </c>
      <c r="J40" s="12" t="e">
        <f t="shared" ca="1" si="4"/>
        <v>#VALUE!</v>
      </c>
      <c r="K40" s="13" t="str">
        <f t="shared" si="6"/>
        <v>-</v>
      </c>
      <c r="L40">
        <f>IF(B41="Grand Total",1,INDEX(INPUT!K:K,Pivot_all!M40))</f>
        <v>0</v>
      </c>
      <c r="M40">
        <f>MATCH(B40,INPUT!B:B)</f>
        <v>45</v>
      </c>
      <c r="N40" t="e">
        <f t="shared" si="11"/>
        <v>#N/A</v>
      </c>
      <c r="O40" t="e">
        <f t="shared" si="8"/>
        <v>#N/A</v>
      </c>
      <c r="P40" t="e">
        <f t="shared" si="9"/>
        <v>#N/A</v>
      </c>
      <c r="Q40" t="e">
        <f t="shared" si="10"/>
        <v>#N/A</v>
      </c>
    </row>
    <row r="41" spans="2:17">
      <c r="B41" s="21">
        <v>44936.048611111109</v>
      </c>
      <c r="C41" s="7"/>
      <c r="D41" s="7">
        <v>8040</v>
      </c>
      <c r="E41" s="7"/>
      <c r="F41" s="7"/>
      <c r="H41" s="12" t="e">
        <f t="shared" ca="1" si="5"/>
        <v>#VALUE!</v>
      </c>
      <c r="I41" s="12" t="e">
        <f t="shared" ca="1" si="7"/>
        <v>#VALUE!</v>
      </c>
      <c r="J41" s="12" t="e">
        <f t="shared" ca="1" si="4"/>
        <v>#VALUE!</v>
      </c>
      <c r="K41" s="13" t="str">
        <f t="shared" si="6"/>
        <v>-</v>
      </c>
      <c r="L41">
        <f>IF(B42="Grand Total",1,INDEX(INPUT!K:K,Pivot_all!M41))</f>
        <v>0</v>
      </c>
      <c r="M41">
        <f>MATCH(B41,INPUT!B:B)</f>
        <v>46</v>
      </c>
      <c r="N41" t="e">
        <f t="shared" si="11"/>
        <v>#N/A</v>
      </c>
      <c r="O41" t="e">
        <f t="shared" si="8"/>
        <v>#N/A</v>
      </c>
      <c r="P41" t="e">
        <f t="shared" si="9"/>
        <v>#N/A</v>
      </c>
      <c r="Q41" t="e">
        <f t="shared" si="10"/>
        <v>#N/A</v>
      </c>
    </row>
    <row r="42" spans="2:17">
      <c r="B42" s="21">
        <v>44937.048611111109</v>
      </c>
      <c r="C42" s="7">
        <v>8560</v>
      </c>
      <c r="D42" s="7">
        <v>8010</v>
      </c>
      <c r="E42" s="7"/>
      <c r="F42" s="7"/>
      <c r="H42" s="12" t="e">
        <f t="shared" ca="1" si="5"/>
        <v>#VALUE!</v>
      </c>
      <c r="I42" s="12" t="e">
        <f t="shared" ca="1" si="7"/>
        <v>#VALUE!</v>
      </c>
      <c r="J42" s="12" t="e">
        <f t="shared" ca="1" si="4"/>
        <v>#VALUE!</v>
      </c>
      <c r="K42" s="13" t="str">
        <f t="shared" si="6"/>
        <v>-</v>
      </c>
      <c r="L42">
        <f>IF(B43="Grand Total",1,INDEX(INPUT!K:K,Pivot_all!M42))</f>
        <v>0</v>
      </c>
      <c r="M42">
        <f>MATCH(B42,INPUT!B:B)</f>
        <v>48</v>
      </c>
      <c r="N42" t="e">
        <f t="shared" si="11"/>
        <v>#N/A</v>
      </c>
      <c r="O42" t="e">
        <f t="shared" si="8"/>
        <v>#N/A</v>
      </c>
      <c r="P42" t="e">
        <f t="shared" si="9"/>
        <v>#N/A</v>
      </c>
      <c r="Q42" t="e">
        <f t="shared" si="10"/>
        <v>#N/A</v>
      </c>
    </row>
    <row r="43" spans="2:17">
      <c r="B43" s="21">
        <v>44938.048611111109</v>
      </c>
      <c r="C43" s="7"/>
      <c r="D43" s="7">
        <v>8020</v>
      </c>
      <c r="E43" s="7"/>
      <c r="F43" s="7"/>
      <c r="H43" s="12" t="e">
        <f t="shared" ca="1" si="5"/>
        <v>#VALUE!</v>
      </c>
      <c r="I43" s="12" t="e">
        <f t="shared" ca="1" si="7"/>
        <v>#VALUE!</v>
      </c>
      <c r="J43" s="12" t="e">
        <f t="shared" ca="1" si="4"/>
        <v>#VALUE!</v>
      </c>
      <c r="K43" s="13" t="str">
        <f t="shared" si="6"/>
        <v>-</v>
      </c>
      <c r="L43">
        <f>IF(B44="Grand Total",1,INDEX(INPUT!K:K,Pivot_all!M43))</f>
        <v>0</v>
      </c>
      <c r="M43">
        <f>MATCH(B43,INPUT!B:B)</f>
        <v>49</v>
      </c>
      <c r="N43" t="e">
        <f t="shared" si="11"/>
        <v>#N/A</v>
      </c>
      <c r="O43" t="e">
        <f t="shared" si="8"/>
        <v>#N/A</v>
      </c>
      <c r="P43" t="e">
        <f t="shared" si="9"/>
        <v>#N/A</v>
      </c>
      <c r="Q43" t="e">
        <f t="shared" si="10"/>
        <v>#N/A</v>
      </c>
    </row>
    <row r="44" spans="2:17">
      <c r="B44" s="21">
        <v>44940.048611111109</v>
      </c>
      <c r="C44" s="7">
        <v>8460</v>
      </c>
      <c r="D44" s="7"/>
      <c r="E44" s="7"/>
      <c r="F44" s="7"/>
      <c r="H44" s="12" t="e">
        <f t="shared" ca="1" si="5"/>
        <v>#VALUE!</v>
      </c>
      <c r="I44" s="12" t="e">
        <f t="shared" ca="1" si="7"/>
        <v>#VALUE!</v>
      </c>
      <c r="J44" s="12" t="e">
        <f t="shared" ca="1" si="4"/>
        <v>#VALUE!</v>
      </c>
      <c r="K44" s="13" t="str">
        <f t="shared" si="6"/>
        <v>-</v>
      </c>
      <c r="L44">
        <f>IF(B45="Grand Total",1,INDEX(INPUT!K:K,Pivot_all!M44))</f>
        <v>0</v>
      </c>
      <c r="M44">
        <f>MATCH(B44,INPUT!B:B)</f>
        <v>50</v>
      </c>
      <c r="N44" t="e">
        <f t="shared" si="11"/>
        <v>#N/A</v>
      </c>
      <c r="O44" t="e">
        <f t="shared" si="8"/>
        <v>#N/A</v>
      </c>
      <c r="P44" t="e">
        <f t="shared" si="9"/>
        <v>#N/A</v>
      </c>
      <c r="Q44" t="e">
        <f t="shared" si="10"/>
        <v>#N/A</v>
      </c>
    </row>
    <row r="45" spans="2:17">
      <c r="B45" s="21">
        <v>44942.048611111109</v>
      </c>
      <c r="C45" s="7"/>
      <c r="D45" s="7">
        <v>8220</v>
      </c>
      <c r="E45" s="7"/>
      <c r="F45" s="7"/>
      <c r="H45" s="12" t="e">
        <f t="shared" ca="1" si="5"/>
        <v>#N/A</v>
      </c>
      <c r="I45" s="12" t="e">
        <f t="shared" ca="1" si="7"/>
        <v>#N/A</v>
      </c>
      <c r="J45" s="12" t="e">
        <f t="shared" ca="1" si="4"/>
        <v>#N/A</v>
      </c>
      <c r="K45" s="13" t="e">
        <f t="shared" ca="1" si="6"/>
        <v>#N/A</v>
      </c>
      <c r="L45">
        <f>IF(B46="Grand Total",1,INDEX(INPUT!K:K,Pivot_all!M45))</f>
        <v>400</v>
      </c>
      <c r="M45">
        <f>MATCH(B45,INPUT!B:B)</f>
        <v>51</v>
      </c>
      <c r="N45" t="e">
        <f t="shared" si="11"/>
        <v>#N/A</v>
      </c>
      <c r="O45" t="e">
        <f t="shared" si="8"/>
        <v>#N/A</v>
      </c>
      <c r="P45" t="e">
        <f t="shared" si="9"/>
        <v>#N/A</v>
      </c>
      <c r="Q45" t="e">
        <f t="shared" si="10"/>
        <v>#N/A</v>
      </c>
    </row>
    <row r="46" spans="2:17">
      <c r="B46" s="21">
        <v>44944.048611111109</v>
      </c>
      <c r="C46" s="7"/>
      <c r="D46" s="7"/>
      <c r="E46" s="7">
        <v>8710</v>
      </c>
      <c r="F46" s="7"/>
      <c r="H46" s="12" t="e">
        <f t="shared" ca="1" si="5"/>
        <v>#N/A</v>
      </c>
      <c r="I46" s="12" t="e">
        <f t="shared" ca="1" si="7"/>
        <v>#N/A</v>
      </c>
      <c r="J46" s="12" t="e">
        <f t="shared" ca="1" si="4"/>
        <v>#N/A</v>
      </c>
      <c r="K46" s="13" t="str">
        <f t="shared" si="6"/>
        <v>-</v>
      </c>
      <c r="L46">
        <f>IF(B47="Grand Total",1,INDEX(INPUT!K:K,Pivot_all!M46))</f>
        <v>0</v>
      </c>
      <c r="M46">
        <f>MATCH(B46,INPUT!B:B)</f>
        <v>52</v>
      </c>
      <c r="N46" t="e">
        <f t="shared" si="11"/>
        <v>#N/A</v>
      </c>
      <c r="O46" t="e">
        <f t="shared" si="8"/>
        <v>#N/A</v>
      </c>
      <c r="P46" t="e">
        <f t="shared" si="9"/>
        <v>#N/A</v>
      </c>
      <c r="Q46" t="e">
        <f t="shared" si="10"/>
        <v>#N/A</v>
      </c>
    </row>
    <row r="47" spans="2:17">
      <c r="B47" s="21">
        <v>44945.048611111109</v>
      </c>
      <c r="C47" s="7"/>
      <c r="D47" s="7">
        <v>8130</v>
      </c>
      <c r="E47" s="7"/>
      <c r="F47" s="7"/>
      <c r="H47" s="12" t="e">
        <f t="shared" ca="1" si="5"/>
        <v>#N/A</v>
      </c>
      <c r="I47" s="12" t="e">
        <f t="shared" ca="1" si="7"/>
        <v>#N/A</v>
      </c>
      <c r="J47" s="12" t="e">
        <f t="shared" ca="1" si="4"/>
        <v>#N/A</v>
      </c>
      <c r="K47" s="13" t="str">
        <f t="shared" si="6"/>
        <v>-</v>
      </c>
      <c r="L47">
        <f>IF(B48="Grand Total",1,INDEX(INPUT!K:K,Pivot_all!M47))</f>
        <v>0</v>
      </c>
      <c r="M47">
        <f>MATCH(B47,INPUT!B:B)</f>
        <v>53</v>
      </c>
      <c r="N47" t="e">
        <f t="shared" si="11"/>
        <v>#N/A</v>
      </c>
      <c r="O47" t="e">
        <f t="shared" si="8"/>
        <v>#N/A</v>
      </c>
      <c r="P47" t="e">
        <f t="shared" si="9"/>
        <v>#N/A</v>
      </c>
      <c r="Q47" t="e">
        <f t="shared" si="10"/>
        <v>#N/A</v>
      </c>
    </row>
    <row r="48" spans="2:17">
      <c r="B48" s="21">
        <v>44946.048611111109</v>
      </c>
      <c r="C48" s="7"/>
      <c r="D48" s="7">
        <v>8110</v>
      </c>
      <c r="E48" s="7"/>
      <c r="F48" s="7"/>
      <c r="H48" s="12" t="e">
        <f t="shared" ca="1" si="5"/>
        <v>#N/A</v>
      </c>
      <c r="I48" s="12" t="e">
        <f t="shared" ca="1" si="7"/>
        <v>#N/A</v>
      </c>
      <c r="J48" s="12" t="e">
        <f t="shared" ca="1" si="4"/>
        <v>#N/A</v>
      </c>
      <c r="K48" s="13" t="str">
        <f t="shared" si="6"/>
        <v>-</v>
      </c>
      <c r="L48">
        <f>IF(B49="Grand Total",1,INDEX(INPUT!K:K,Pivot_all!M48))</f>
        <v>0</v>
      </c>
      <c r="M48">
        <f>MATCH(B48,INPUT!B:B)</f>
        <v>54</v>
      </c>
      <c r="N48" t="e">
        <f t="shared" si="11"/>
        <v>#N/A</v>
      </c>
      <c r="O48" t="e">
        <f t="shared" si="8"/>
        <v>#N/A</v>
      </c>
      <c r="P48" t="e">
        <f t="shared" si="9"/>
        <v>#N/A</v>
      </c>
      <c r="Q48" t="e">
        <f t="shared" si="10"/>
        <v>#N/A</v>
      </c>
    </row>
    <row r="49" spans="2:6">
      <c r="B49" s="21">
        <v>44947.048611111109</v>
      </c>
      <c r="C49" s="7"/>
      <c r="D49" s="7">
        <v>8090</v>
      </c>
      <c r="E49" s="7"/>
      <c r="F49" s="7"/>
    </row>
    <row r="50" spans="2:6">
      <c r="B50" s="21">
        <v>44948.048611111109</v>
      </c>
      <c r="C50" s="7"/>
      <c r="D50" s="7"/>
      <c r="E50" s="7">
        <v>8560</v>
      </c>
      <c r="F50" s="7"/>
    </row>
    <row r="51" spans="2:6">
      <c r="B51" s="21">
        <v>44949.366666666669</v>
      </c>
      <c r="C51" s="7"/>
      <c r="D51" s="7"/>
      <c r="E51" s="7">
        <v>8560</v>
      </c>
      <c r="F51" s="7"/>
    </row>
    <row r="52" spans="2:6">
      <c r="B52" s="21">
        <v>44950.366666666669</v>
      </c>
      <c r="C52" s="7"/>
      <c r="D52" s="7"/>
      <c r="E52" s="7"/>
      <c r="F52" s="7">
        <v>8400</v>
      </c>
    </row>
    <row r="53" spans="2:6">
      <c r="B53" s="21">
        <v>44951.366666666669</v>
      </c>
      <c r="C53" s="7"/>
      <c r="D53" s="7"/>
      <c r="E53" s="7">
        <v>8550</v>
      </c>
      <c r="F53" s="7"/>
    </row>
    <row r="54" spans="2:6">
      <c r="B54" s="21">
        <v>44951.199305555558</v>
      </c>
      <c r="C54" s="7"/>
      <c r="D54" s="7"/>
      <c r="E54" s="7">
        <v>8490</v>
      </c>
      <c r="F54" s="7"/>
    </row>
    <row r="55" spans="2:6">
      <c r="B55" s="30">
        <v>44952</v>
      </c>
      <c r="C55" s="7"/>
      <c r="D55" s="7">
        <v>7990</v>
      </c>
      <c r="E55" s="7"/>
      <c r="F55" s="7"/>
    </row>
    <row r="56" spans="2:6">
      <c r="B56" s="21">
        <v>44952.376388888886</v>
      </c>
      <c r="C56" s="7">
        <v>8530</v>
      </c>
      <c r="D56" s="7"/>
      <c r="E56" s="7"/>
      <c r="F56" s="7"/>
    </row>
    <row r="57" spans="2:6">
      <c r="B57" s="21">
        <v>44954.168055555558</v>
      </c>
      <c r="C57" s="7">
        <v>8400</v>
      </c>
      <c r="D57" s="7"/>
      <c r="E57" s="7"/>
      <c r="F57" s="7"/>
    </row>
    <row r="58" spans="2:6">
      <c r="B58" s="21">
        <v>44955.376388888886</v>
      </c>
      <c r="C58" s="7"/>
      <c r="D58" s="7">
        <v>7740</v>
      </c>
      <c r="E58" s="7"/>
      <c r="F58" s="7"/>
    </row>
    <row r="59" spans="2:6">
      <c r="B59" s="21">
        <v>44956.376388888886</v>
      </c>
      <c r="C59" s="7"/>
      <c r="D59" s="7">
        <v>7770</v>
      </c>
      <c r="E59" s="7"/>
      <c r="F59" s="7"/>
    </row>
    <row r="60" spans="2:6">
      <c r="B60" s="21">
        <v>44957.376388888886</v>
      </c>
      <c r="C60" s="7">
        <v>8570</v>
      </c>
      <c r="D60" s="7"/>
      <c r="E60" s="7"/>
      <c r="F60" s="7"/>
    </row>
    <row r="61" spans="2:6">
      <c r="B61" s="21">
        <v>44958.376388888886</v>
      </c>
      <c r="C61" s="7"/>
      <c r="D61" s="7"/>
      <c r="E61" s="7"/>
      <c r="F61" s="7">
        <v>8530</v>
      </c>
    </row>
    <row r="62" spans="2:6">
      <c r="B62" s="6" t="s">
        <v>11</v>
      </c>
      <c r="C62" s="7">
        <v>8400</v>
      </c>
      <c r="D62" s="7">
        <v>7640</v>
      </c>
      <c r="E62" s="7">
        <v>8380</v>
      </c>
      <c r="F62" s="7">
        <v>8400</v>
      </c>
    </row>
  </sheetData>
  <customSheetViews>
    <customSheetView guid="{FE1B8CDA-B561-49AE-A310-09A46269910F}">
      <selection activeCell="B2" sqref="B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11" sqref="B11"/>
    </sheetView>
  </sheetViews>
  <sheetFormatPr defaultRowHeight="15"/>
  <cols>
    <col min="1" max="1" width="21.5703125" customWidth="1"/>
    <col min="2" max="2" width="18.7109375" bestFit="1" customWidth="1"/>
    <col min="3" max="5" width="13.5703125" bestFit="1" customWidth="1"/>
    <col min="6" max="6" width="11.28515625" customWidth="1"/>
    <col min="7" max="7" width="11.28515625" bestFit="1" customWidth="1"/>
  </cols>
  <sheetData>
    <row r="1" spans="1:3">
      <c r="A1" s="5" t="s">
        <v>13</v>
      </c>
      <c r="B1" t="s">
        <v>3</v>
      </c>
    </row>
    <row r="3" spans="1:3">
      <c r="A3" s="9" t="s">
        <v>19</v>
      </c>
      <c r="B3" s="9" t="s">
        <v>2</v>
      </c>
      <c r="C3" s="1"/>
    </row>
    <row r="4" spans="1:3">
      <c r="A4" s="9" t="s">
        <v>0</v>
      </c>
      <c r="B4" s="19" t="s">
        <v>7</v>
      </c>
      <c r="C4" s="19" t="s">
        <v>9</v>
      </c>
    </row>
    <row r="5" spans="1:3">
      <c r="A5" s="22">
        <v>44902.291666666664</v>
      </c>
      <c r="B5" s="7">
        <v>8730</v>
      </c>
      <c r="C5" s="7"/>
    </row>
    <row r="6" spans="1:3">
      <c r="A6" s="22">
        <v>44903.125</v>
      </c>
      <c r="B6" s="7"/>
      <c r="C6" s="7">
        <v>8690</v>
      </c>
    </row>
    <row r="7" spans="1:3">
      <c r="A7" s="22">
        <v>44903.385416666664</v>
      </c>
      <c r="B7" s="7">
        <v>8660</v>
      </c>
      <c r="C7" s="7"/>
    </row>
    <row r="8" spans="1:3">
      <c r="A8" s="22">
        <v>44904.125</v>
      </c>
      <c r="B8" s="7"/>
      <c r="C8" s="7">
        <v>8660</v>
      </c>
    </row>
    <row r="9" spans="1:3">
      <c r="A9" s="22">
        <v>44904.291666666664</v>
      </c>
      <c r="B9" s="7"/>
      <c r="C9" s="7">
        <v>8660</v>
      </c>
    </row>
    <row r="10" spans="1:3">
      <c r="A10" s="22">
        <v>44905.125</v>
      </c>
      <c r="B10" s="7">
        <v>8650</v>
      </c>
      <c r="C10" s="7"/>
    </row>
    <row r="11" spans="1:3">
      <c r="A11" s="22">
        <v>44906.041666666664</v>
      </c>
      <c r="B11" s="7">
        <v>8650</v>
      </c>
      <c r="C11" s="7"/>
    </row>
    <row r="12" spans="1:3">
      <c r="A12" s="22">
        <v>44910.1875</v>
      </c>
      <c r="B12" s="7"/>
      <c r="C12" s="7">
        <v>8560</v>
      </c>
    </row>
    <row r="13" spans="1:3">
      <c r="A13" s="22">
        <v>44911.0625</v>
      </c>
      <c r="B13" s="7"/>
      <c r="C13" s="7">
        <v>8550</v>
      </c>
    </row>
    <row r="14" spans="1:3">
      <c r="A14" s="22">
        <v>44911.3125</v>
      </c>
      <c r="B14" s="7">
        <v>8520</v>
      </c>
      <c r="C14" s="7"/>
    </row>
    <row r="15" spans="1:3">
      <c r="A15" s="22">
        <v>44912.166666666664</v>
      </c>
      <c r="B15" s="7"/>
      <c r="C15" s="7">
        <v>8460</v>
      </c>
    </row>
    <row r="16" spans="1:3">
      <c r="A16" s="22">
        <v>44912.302083333336</v>
      </c>
      <c r="B16" s="7">
        <v>8520</v>
      </c>
      <c r="C16" s="7"/>
    </row>
    <row r="17" spans="1:3">
      <c r="A17" s="22">
        <v>44913.131944444445</v>
      </c>
      <c r="B17" s="7"/>
      <c r="C17" s="7">
        <v>8460</v>
      </c>
    </row>
    <row r="18" spans="1:3">
      <c r="A18" s="22">
        <v>44913.291666666664</v>
      </c>
      <c r="B18" s="7">
        <v>8480</v>
      </c>
      <c r="C18" s="7"/>
    </row>
    <row r="19" spans="1:3">
      <c r="A19" s="22">
        <v>44914.25</v>
      </c>
      <c r="B19" s="7"/>
      <c r="C19" s="7">
        <v>8410</v>
      </c>
    </row>
    <row r="20" spans="1:3">
      <c r="A20" s="22">
        <v>44915.375</v>
      </c>
      <c r="B20" s="7"/>
      <c r="C20" s="7">
        <v>8420</v>
      </c>
    </row>
    <row r="21" spans="1:3">
      <c r="A21" s="22">
        <v>44916.020833333336</v>
      </c>
      <c r="B21" s="7"/>
      <c r="C21" s="7">
        <v>8380</v>
      </c>
    </row>
    <row r="22" spans="1:3">
      <c r="A22" s="22">
        <v>44917.302083333336</v>
      </c>
      <c r="B22" s="7"/>
      <c r="C22" s="7">
        <v>8820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01"/>
  <sheetViews>
    <sheetView topLeftCell="A730" workbookViewId="0">
      <selection activeCell="E622" sqref="E622"/>
    </sheetView>
  </sheetViews>
  <sheetFormatPr defaultRowHeight="15"/>
  <sheetData>
    <row r="1" spans="2:3">
      <c r="B1">
        <v>1</v>
      </c>
      <c r="C1">
        <v>15000</v>
      </c>
    </row>
    <row r="2" spans="2:3">
      <c r="B2">
        <v>1</v>
      </c>
      <c r="C2">
        <v>14990</v>
      </c>
    </row>
    <row r="3" spans="2:3">
      <c r="B3">
        <v>1</v>
      </c>
      <c r="C3">
        <v>14980</v>
      </c>
    </row>
    <row r="4" spans="2:3">
      <c r="B4">
        <v>1</v>
      </c>
      <c r="C4">
        <v>14970</v>
      </c>
    </row>
    <row r="5" spans="2:3">
      <c r="B5">
        <v>1</v>
      </c>
      <c r="C5">
        <v>14960</v>
      </c>
    </row>
    <row r="6" spans="2:3">
      <c r="B6">
        <v>1</v>
      </c>
      <c r="C6">
        <v>14950</v>
      </c>
    </row>
    <row r="7" spans="2:3">
      <c r="B7">
        <v>1</v>
      </c>
      <c r="C7">
        <v>14940</v>
      </c>
    </row>
    <row r="8" spans="2:3">
      <c r="B8">
        <v>1</v>
      </c>
      <c r="C8">
        <v>14930</v>
      </c>
    </row>
    <row r="9" spans="2:3">
      <c r="B9">
        <v>1</v>
      </c>
      <c r="C9">
        <v>14920</v>
      </c>
    </row>
    <row r="10" spans="2:3">
      <c r="B10">
        <v>1</v>
      </c>
      <c r="C10">
        <v>14910</v>
      </c>
    </row>
    <row r="11" spans="2:3">
      <c r="B11">
        <v>1</v>
      </c>
      <c r="C11">
        <v>14900</v>
      </c>
    </row>
    <row r="12" spans="2:3">
      <c r="B12">
        <v>1</v>
      </c>
      <c r="C12">
        <v>14890</v>
      </c>
    </row>
    <row r="13" spans="2:3">
      <c r="B13">
        <v>1</v>
      </c>
      <c r="C13">
        <v>14880</v>
      </c>
    </row>
    <row r="14" spans="2:3">
      <c r="B14">
        <v>1</v>
      </c>
      <c r="C14">
        <v>14870</v>
      </c>
    </row>
    <row r="15" spans="2:3">
      <c r="B15">
        <v>1</v>
      </c>
      <c r="C15">
        <v>14860</v>
      </c>
    </row>
    <row r="16" spans="2:3">
      <c r="B16">
        <v>1</v>
      </c>
      <c r="C16">
        <v>14850</v>
      </c>
    </row>
    <row r="17" spans="2:3">
      <c r="B17">
        <v>1</v>
      </c>
      <c r="C17">
        <v>14840</v>
      </c>
    </row>
    <row r="18" spans="2:3">
      <c r="B18">
        <v>1</v>
      </c>
      <c r="C18">
        <v>14830</v>
      </c>
    </row>
    <row r="19" spans="2:3">
      <c r="B19">
        <v>1</v>
      </c>
      <c r="C19">
        <v>14820</v>
      </c>
    </row>
    <row r="20" spans="2:3">
      <c r="B20">
        <v>1</v>
      </c>
      <c r="C20">
        <v>14810</v>
      </c>
    </row>
    <row r="21" spans="2:3">
      <c r="B21">
        <v>1</v>
      </c>
      <c r="C21">
        <v>14800</v>
      </c>
    </row>
    <row r="22" spans="2:3">
      <c r="B22">
        <v>1</v>
      </c>
      <c r="C22">
        <v>14790</v>
      </c>
    </row>
    <row r="23" spans="2:3">
      <c r="B23">
        <v>1</v>
      </c>
      <c r="C23">
        <v>14780</v>
      </c>
    </row>
    <row r="24" spans="2:3">
      <c r="B24">
        <v>1</v>
      </c>
      <c r="C24">
        <v>14770</v>
      </c>
    </row>
    <row r="25" spans="2:3">
      <c r="B25">
        <v>1</v>
      </c>
      <c r="C25">
        <v>14760</v>
      </c>
    </row>
    <row r="26" spans="2:3">
      <c r="B26">
        <v>1</v>
      </c>
      <c r="C26">
        <v>14750</v>
      </c>
    </row>
    <row r="27" spans="2:3">
      <c r="B27">
        <v>1</v>
      </c>
      <c r="C27">
        <v>14740</v>
      </c>
    </row>
    <row r="28" spans="2:3">
      <c r="B28">
        <v>1</v>
      </c>
      <c r="C28">
        <v>14730</v>
      </c>
    </row>
    <row r="29" spans="2:3">
      <c r="B29">
        <v>1</v>
      </c>
      <c r="C29">
        <v>14720</v>
      </c>
    </row>
    <row r="30" spans="2:3">
      <c r="B30">
        <v>1</v>
      </c>
      <c r="C30">
        <v>14710</v>
      </c>
    </row>
    <row r="31" spans="2:3">
      <c r="B31">
        <v>1</v>
      </c>
      <c r="C31">
        <v>14700</v>
      </c>
    </row>
    <row r="32" spans="2:3">
      <c r="B32">
        <v>1</v>
      </c>
      <c r="C32">
        <v>14690</v>
      </c>
    </row>
    <row r="33" spans="2:3">
      <c r="B33">
        <v>1</v>
      </c>
      <c r="C33">
        <v>14680</v>
      </c>
    </row>
    <row r="34" spans="2:3">
      <c r="B34">
        <v>1</v>
      </c>
      <c r="C34">
        <v>14670</v>
      </c>
    </row>
    <row r="35" spans="2:3">
      <c r="B35">
        <v>1</v>
      </c>
      <c r="C35">
        <v>14660</v>
      </c>
    </row>
    <row r="36" spans="2:3">
      <c r="B36">
        <v>1</v>
      </c>
      <c r="C36">
        <v>14650</v>
      </c>
    </row>
    <row r="37" spans="2:3">
      <c r="B37">
        <v>1</v>
      </c>
      <c r="C37">
        <v>14640</v>
      </c>
    </row>
    <row r="38" spans="2:3">
      <c r="B38">
        <v>1</v>
      </c>
      <c r="C38">
        <v>14630</v>
      </c>
    </row>
    <row r="39" spans="2:3">
      <c r="B39">
        <v>1</v>
      </c>
      <c r="C39">
        <v>14620</v>
      </c>
    </row>
    <row r="40" spans="2:3">
      <c r="B40">
        <v>1</v>
      </c>
      <c r="C40">
        <v>14610</v>
      </c>
    </row>
    <row r="41" spans="2:3">
      <c r="B41">
        <v>1</v>
      </c>
      <c r="C41">
        <v>14600</v>
      </c>
    </row>
    <row r="42" spans="2:3">
      <c r="B42">
        <v>1</v>
      </c>
      <c r="C42">
        <v>14590</v>
      </c>
    </row>
    <row r="43" spans="2:3">
      <c r="B43">
        <v>1</v>
      </c>
      <c r="C43">
        <v>14580</v>
      </c>
    </row>
    <row r="44" spans="2:3">
      <c r="B44">
        <v>1</v>
      </c>
      <c r="C44">
        <v>14570</v>
      </c>
    </row>
    <row r="45" spans="2:3">
      <c r="B45">
        <v>1</v>
      </c>
      <c r="C45">
        <v>14560</v>
      </c>
    </row>
    <row r="46" spans="2:3">
      <c r="B46">
        <v>1</v>
      </c>
      <c r="C46">
        <v>14550</v>
      </c>
    </row>
    <row r="47" spans="2:3">
      <c r="B47">
        <v>1</v>
      </c>
      <c r="C47">
        <v>14540</v>
      </c>
    </row>
    <row r="48" spans="2:3">
      <c r="B48">
        <v>1</v>
      </c>
      <c r="C48">
        <v>14530</v>
      </c>
    </row>
    <row r="49" spans="2:3">
      <c r="B49">
        <v>1</v>
      </c>
      <c r="C49">
        <v>14520</v>
      </c>
    </row>
    <row r="50" spans="2:3">
      <c r="B50">
        <v>1</v>
      </c>
      <c r="C50">
        <v>14510</v>
      </c>
    </row>
    <row r="51" spans="2:3">
      <c r="B51">
        <v>1</v>
      </c>
      <c r="C51">
        <v>14500</v>
      </c>
    </row>
    <row r="52" spans="2:3">
      <c r="B52">
        <v>1</v>
      </c>
      <c r="C52">
        <v>14490</v>
      </c>
    </row>
    <row r="53" spans="2:3">
      <c r="B53">
        <v>1</v>
      </c>
      <c r="C53">
        <v>14480</v>
      </c>
    </row>
    <row r="54" spans="2:3">
      <c r="B54">
        <v>1</v>
      </c>
      <c r="C54">
        <v>14470</v>
      </c>
    </row>
    <row r="55" spans="2:3">
      <c r="B55">
        <v>1</v>
      </c>
      <c r="C55">
        <v>14460</v>
      </c>
    </row>
    <row r="56" spans="2:3">
      <c r="B56">
        <v>1</v>
      </c>
      <c r="C56">
        <v>14450</v>
      </c>
    </row>
    <row r="57" spans="2:3">
      <c r="B57">
        <v>1</v>
      </c>
      <c r="C57">
        <v>14440</v>
      </c>
    </row>
    <row r="58" spans="2:3">
      <c r="B58">
        <v>1</v>
      </c>
      <c r="C58">
        <v>14430</v>
      </c>
    </row>
    <row r="59" spans="2:3">
      <c r="B59">
        <v>1</v>
      </c>
      <c r="C59">
        <v>14420</v>
      </c>
    </row>
    <row r="60" spans="2:3">
      <c r="B60">
        <v>1</v>
      </c>
      <c r="C60">
        <v>14410</v>
      </c>
    </row>
    <row r="61" spans="2:3">
      <c r="B61">
        <v>1</v>
      </c>
      <c r="C61">
        <v>14400</v>
      </c>
    </row>
    <row r="62" spans="2:3">
      <c r="B62">
        <v>1</v>
      </c>
      <c r="C62">
        <v>14390</v>
      </c>
    </row>
    <row r="63" spans="2:3">
      <c r="B63">
        <v>1</v>
      </c>
      <c r="C63">
        <v>14380</v>
      </c>
    </row>
    <row r="64" spans="2:3">
      <c r="B64">
        <v>1</v>
      </c>
      <c r="C64">
        <v>14370</v>
      </c>
    </row>
    <row r="65" spans="2:3">
      <c r="B65">
        <v>1</v>
      </c>
      <c r="C65">
        <v>14360</v>
      </c>
    </row>
    <row r="66" spans="2:3">
      <c r="B66">
        <v>1</v>
      </c>
      <c r="C66">
        <v>14350</v>
      </c>
    </row>
    <row r="67" spans="2:3">
      <c r="B67">
        <v>1</v>
      </c>
      <c r="C67">
        <v>14340</v>
      </c>
    </row>
    <row r="68" spans="2:3">
      <c r="B68">
        <v>1</v>
      </c>
      <c r="C68">
        <v>14330</v>
      </c>
    </row>
    <row r="69" spans="2:3">
      <c r="B69">
        <v>1</v>
      </c>
      <c r="C69">
        <v>14320</v>
      </c>
    </row>
    <row r="70" spans="2:3">
      <c r="B70">
        <v>1</v>
      </c>
      <c r="C70">
        <v>14310</v>
      </c>
    </row>
    <row r="71" spans="2:3">
      <c r="B71">
        <v>1</v>
      </c>
      <c r="C71">
        <v>14300</v>
      </c>
    </row>
    <row r="72" spans="2:3">
      <c r="B72">
        <v>1</v>
      </c>
      <c r="C72">
        <v>14290</v>
      </c>
    </row>
    <row r="73" spans="2:3">
      <c r="B73">
        <v>1</v>
      </c>
      <c r="C73">
        <v>14280</v>
      </c>
    </row>
    <row r="74" spans="2:3">
      <c r="B74">
        <v>1</v>
      </c>
      <c r="C74">
        <v>14270</v>
      </c>
    </row>
    <row r="75" spans="2:3">
      <c r="B75">
        <v>1</v>
      </c>
      <c r="C75">
        <v>14260</v>
      </c>
    </row>
    <row r="76" spans="2:3">
      <c r="B76">
        <v>1</v>
      </c>
      <c r="C76">
        <v>14250</v>
      </c>
    </row>
    <row r="77" spans="2:3">
      <c r="B77">
        <v>1</v>
      </c>
      <c r="C77">
        <v>14240</v>
      </c>
    </row>
    <row r="78" spans="2:3">
      <c r="B78">
        <v>1</v>
      </c>
      <c r="C78">
        <v>14230</v>
      </c>
    </row>
    <row r="79" spans="2:3">
      <c r="B79">
        <v>1</v>
      </c>
      <c r="C79">
        <v>14220</v>
      </c>
    </row>
    <row r="80" spans="2:3">
      <c r="B80">
        <v>1</v>
      </c>
      <c r="C80">
        <v>14210</v>
      </c>
    </row>
    <row r="81" spans="2:3">
      <c r="B81">
        <v>1</v>
      </c>
      <c r="C81">
        <v>14200</v>
      </c>
    </row>
    <row r="82" spans="2:3">
      <c r="B82">
        <v>1</v>
      </c>
      <c r="C82">
        <v>14190</v>
      </c>
    </row>
    <row r="83" spans="2:3">
      <c r="B83">
        <v>1</v>
      </c>
      <c r="C83">
        <v>14180</v>
      </c>
    </row>
    <row r="84" spans="2:3">
      <c r="B84">
        <v>1</v>
      </c>
      <c r="C84">
        <v>14170</v>
      </c>
    </row>
    <row r="85" spans="2:3">
      <c r="B85">
        <v>1</v>
      </c>
      <c r="C85">
        <v>14160</v>
      </c>
    </row>
    <row r="86" spans="2:3">
      <c r="B86">
        <v>1</v>
      </c>
      <c r="C86">
        <v>14150</v>
      </c>
    </row>
    <row r="87" spans="2:3">
      <c r="B87">
        <v>1</v>
      </c>
      <c r="C87">
        <v>14140</v>
      </c>
    </row>
    <row r="88" spans="2:3">
      <c r="B88">
        <v>1</v>
      </c>
      <c r="C88">
        <v>14130</v>
      </c>
    </row>
    <row r="89" spans="2:3">
      <c r="B89">
        <v>1</v>
      </c>
      <c r="C89">
        <v>14120</v>
      </c>
    </row>
    <row r="90" spans="2:3">
      <c r="B90">
        <v>1</v>
      </c>
      <c r="C90">
        <v>14110</v>
      </c>
    </row>
    <row r="91" spans="2:3">
      <c r="B91">
        <v>1</v>
      </c>
      <c r="C91">
        <v>14100</v>
      </c>
    </row>
    <row r="92" spans="2:3">
      <c r="B92">
        <v>1</v>
      </c>
      <c r="C92">
        <v>14090</v>
      </c>
    </row>
    <row r="93" spans="2:3">
      <c r="B93">
        <v>1</v>
      </c>
      <c r="C93">
        <v>14080</v>
      </c>
    </row>
    <row r="94" spans="2:3">
      <c r="B94">
        <v>1</v>
      </c>
      <c r="C94">
        <v>14070</v>
      </c>
    </row>
    <row r="95" spans="2:3">
      <c r="B95">
        <v>1</v>
      </c>
      <c r="C95">
        <v>14060</v>
      </c>
    </row>
    <row r="96" spans="2:3">
      <c r="B96">
        <v>1</v>
      </c>
      <c r="C96">
        <v>14050</v>
      </c>
    </row>
    <row r="97" spans="2:3">
      <c r="B97">
        <v>1</v>
      </c>
      <c r="C97">
        <v>14040</v>
      </c>
    </row>
    <row r="98" spans="2:3">
      <c r="B98">
        <v>1</v>
      </c>
      <c r="C98">
        <v>14030</v>
      </c>
    </row>
    <row r="99" spans="2:3">
      <c r="B99">
        <v>1</v>
      </c>
      <c r="C99">
        <v>14020</v>
      </c>
    </row>
    <row r="100" spans="2:3">
      <c r="B100">
        <v>1</v>
      </c>
      <c r="C100">
        <v>14010</v>
      </c>
    </row>
    <row r="101" spans="2:3">
      <c r="B101">
        <v>1</v>
      </c>
      <c r="C101">
        <v>14000</v>
      </c>
    </row>
    <row r="102" spans="2:3">
      <c r="B102">
        <v>1</v>
      </c>
      <c r="C102">
        <v>13990</v>
      </c>
    </row>
    <row r="103" spans="2:3">
      <c r="B103">
        <v>1</v>
      </c>
      <c r="C103">
        <v>13980</v>
      </c>
    </row>
    <row r="104" spans="2:3">
      <c r="B104">
        <v>1</v>
      </c>
      <c r="C104">
        <v>13970</v>
      </c>
    </row>
    <row r="105" spans="2:3">
      <c r="B105">
        <v>1</v>
      </c>
      <c r="C105">
        <v>13960</v>
      </c>
    </row>
    <row r="106" spans="2:3">
      <c r="B106">
        <v>1</v>
      </c>
      <c r="C106">
        <v>13950</v>
      </c>
    </row>
    <row r="107" spans="2:3">
      <c r="B107">
        <v>1</v>
      </c>
      <c r="C107">
        <v>13940</v>
      </c>
    </row>
    <row r="108" spans="2:3">
      <c r="B108">
        <v>1</v>
      </c>
      <c r="C108">
        <v>13930</v>
      </c>
    </row>
    <row r="109" spans="2:3">
      <c r="B109">
        <v>1</v>
      </c>
      <c r="C109">
        <v>13920</v>
      </c>
    </row>
    <row r="110" spans="2:3">
      <c r="B110">
        <v>1</v>
      </c>
      <c r="C110">
        <v>13910</v>
      </c>
    </row>
    <row r="111" spans="2:3">
      <c r="B111">
        <v>1</v>
      </c>
      <c r="C111">
        <v>13900</v>
      </c>
    </row>
    <row r="112" spans="2:3">
      <c r="B112">
        <v>1</v>
      </c>
      <c r="C112">
        <v>13890</v>
      </c>
    </row>
    <row r="113" spans="2:3">
      <c r="B113">
        <v>1</v>
      </c>
      <c r="C113">
        <v>13880</v>
      </c>
    </row>
    <row r="114" spans="2:3">
      <c r="B114">
        <v>1</v>
      </c>
      <c r="C114">
        <v>13870</v>
      </c>
    </row>
    <row r="115" spans="2:3">
      <c r="B115">
        <v>1</v>
      </c>
      <c r="C115">
        <v>13860</v>
      </c>
    </row>
    <row r="116" spans="2:3">
      <c r="B116">
        <v>1</v>
      </c>
      <c r="C116">
        <v>13850</v>
      </c>
    </row>
    <row r="117" spans="2:3">
      <c r="B117">
        <v>1</v>
      </c>
      <c r="C117">
        <v>13840</v>
      </c>
    </row>
    <row r="118" spans="2:3">
      <c r="B118">
        <v>1</v>
      </c>
      <c r="C118">
        <v>13830</v>
      </c>
    </row>
    <row r="119" spans="2:3">
      <c r="B119">
        <v>1</v>
      </c>
      <c r="C119">
        <v>13820</v>
      </c>
    </row>
    <row r="120" spans="2:3">
      <c r="B120">
        <v>1</v>
      </c>
      <c r="C120">
        <v>13810</v>
      </c>
    </row>
    <row r="121" spans="2:3">
      <c r="B121">
        <v>1</v>
      </c>
      <c r="C121">
        <v>13800</v>
      </c>
    </row>
    <row r="122" spans="2:3">
      <c r="B122">
        <v>1</v>
      </c>
      <c r="C122">
        <v>13790</v>
      </c>
    </row>
    <row r="123" spans="2:3">
      <c r="B123">
        <v>1</v>
      </c>
      <c r="C123">
        <v>13780</v>
      </c>
    </row>
    <row r="124" spans="2:3">
      <c r="B124">
        <v>1</v>
      </c>
      <c r="C124">
        <v>13770</v>
      </c>
    </row>
    <row r="125" spans="2:3">
      <c r="B125">
        <v>1</v>
      </c>
      <c r="C125">
        <v>13760</v>
      </c>
    </row>
    <row r="126" spans="2:3">
      <c r="B126">
        <v>1</v>
      </c>
      <c r="C126">
        <v>13750</v>
      </c>
    </row>
    <row r="127" spans="2:3">
      <c r="B127">
        <v>1</v>
      </c>
      <c r="C127">
        <v>13740</v>
      </c>
    </row>
    <row r="128" spans="2:3">
      <c r="B128">
        <v>1</v>
      </c>
      <c r="C128">
        <v>13730</v>
      </c>
    </row>
    <row r="129" spans="2:3">
      <c r="B129">
        <v>1</v>
      </c>
      <c r="C129">
        <v>13720</v>
      </c>
    </row>
    <row r="130" spans="2:3">
      <c r="B130">
        <v>1</v>
      </c>
      <c r="C130">
        <v>13710</v>
      </c>
    </row>
    <row r="131" spans="2:3">
      <c r="B131">
        <v>1</v>
      </c>
      <c r="C131">
        <v>13700</v>
      </c>
    </row>
    <row r="132" spans="2:3">
      <c r="B132">
        <v>1</v>
      </c>
      <c r="C132">
        <v>13690</v>
      </c>
    </row>
    <row r="133" spans="2:3">
      <c r="B133">
        <v>1</v>
      </c>
      <c r="C133">
        <v>13680</v>
      </c>
    </row>
    <row r="134" spans="2:3">
      <c r="B134">
        <v>1</v>
      </c>
      <c r="C134">
        <v>13670</v>
      </c>
    </row>
    <row r="135" spans="2:3">
      <c r="B135">
        <v>1</v>
      </c>
      <c r="C135">
        <v>13660</v>
      </c>
    </row>
    <row r="136" spans="2:3">
      <c r="B136">
        <v>1</v>
      </c>
      <c r="C136">
        <v>13650</v>
      </c>
    </row>
    <row r="137" spans="2:3">
      <c r="B137">
        <v>1</v>
      </c>
      <c r="C137">
        <v>13640</v>
      </c>
    </row>
    <row r="138" spans="2:3">
      <c r="B138">
        <v>1</v>
      </c>
      <c r="C138">
        <v>13630</v>
      </c>
    </row>
    <row r="139" spans="2:3">
      <c r="B139">
        <v>1</v>
      </c>
      <c r="C139">
        <v>13620</v>
      </c>
    </row>
    <row r="140" spans="2:3">
      <c r="B140">
        <v>1</v>
      </c>
      <c r="C140">
        <v>13610</v>
      </c>
    </row>
    <row r="141" spans="2:3">
      <c r="B141">
        <v>1</v>
      </c>
      <c r="C141">
        <v>13600</v>
      </c>
    </row>
    <row r="142" spans="2:3">
      <c r="B142">
        <v>1</v>
      </c>
      <c r="C142">
        <v>13590</v>
      </c>
    </row>
    <row r="143" spans="2:3">
      <c r="B143">
        <v>1</v>
      </c>
      <c r="C143">
        <v>13580</v>
      </c>
    </row>
    <row r="144" spans="2:3">
      <c r="B144">
        <v>1</v>
      </c>
      <c r="C144">
        <v>13570</v>
      </c>
    </row>
    <row r="145" spans="2:3">
      <c r="B145">
        <v>1</v>
      </c>
      <c r="C145">
        <v>13560</v>
      </c>
    </row>
    <row r="146" spans="2:3">
      <c r="B146">
        <v>1</v>
      </c>
      <c r="C146">
        <v>13550</v>
      </c>
    </row>
    <row r="147" spans="2:3">
      <c r="B147">
        <v>1</v>
      </c>
      <c r="C147">
        <v>13540</v>
      </c>
    </row>
    <row r="148" spans="2:3">
      <c r="B148">
        <v>1</v>
      </c>
      <c r="C148">
        <v>13530</v>
      </c>
    </row>
    <row r="149" spans="2:3">
      <c r="B149">
        <v>1</v>
      </c>
      <c r="C149">
        <v>13520</v>
      </c>
    </row>
    <row r="150" spans="2:3">
      <c r="B150">
        <v>1</v>
      </c>
      <c r="C150">
        <v>13510</v>
      </c>
    </row>
    <row r="151" spans="2:3">
      <c r="B151">
        <v>1</v>
      </c>
      <c r="C151">
        <v>13500</v>
      </c>
    </row>
    <row r="152" spans="2:3">
      <c r="B152">
        <v>1</v>
      </c>
      <c r="C152">
        <v>13490</v>
      </c>
    </row>
    <row r="153" spans="2:3">
      <c r="B153">
        <v>1</v>
      </c>
      <c r="C153">
        <v>13480</v>
      </c>
    </row>
    <row r="154" spans="2:3">
      <c r="B154">
        <v>1</v>
      </c>
      <c r="C154">
        <v>13470</v>
      </c>
    </row>
    <row r="155" spans="2:3">
      <c r="B155">
        <v>1</v>
      </c>
      <c r="C155">
        <v>13460</v>
      </c>
    </row>
    <row r="156" spans="2:3">
      <c r="B156">
        <v>1</v>
      </c>
      <c r="C156">
        <v>13450</v>
      </c>
    </row>
    <row r="157" spans="2:3">
      <c r="B157">
        <v>1</v>
      </c>
      <c r="C157">
        <v>13440</v>
      </c>
    </row>
    <row r="158" spans="2:3">
      <c r="B158">
        <v>1</v>
      </c>
      <c r="C158">
        <v>13430</v>
      </c>
    </row>
    <row r="159" spans="2:3">
      <c r="B159">
        <v>1</v>
      </c>
      <c r="C159">
        <v>13420</v>
      </c>
    </row>
    <row r="160" spans="2:3">
      <c r="B160">
        <v>1</v>
      </c>
      <c r="C160">
        <v>13410</v>
      </c>
    </row>
    <row r="161" spans="2:3">
      <c r="B161">
        <v>1</v>
      </c>
      <c r="C161">
        <v>13400</v>
      </c>
    </row>
    <row r="162" spans="2:3">
      <c r="B162">
        <v>1</v>
      </c>
      <c r="C162">
        <v>13390</v>
      </c>
    </row>
    <row r="163" spans="2:3">
      <c r="B163">
        <v>1</v>
      </c>
      <c r="C163">
        <v>13380</v>
      </c>
    </row>
    <row r="164" spans="2:3">
      <c r="B164">
        <v>1</v>
      </c>
      <c r="C164">
        <v>13370</v>
      </c>
    </row>
    <row r="165" spans="2:3">
      <c r="B165">
        <v>1</v>
      </c>
      <c r="C165">
        <v>13360</v>
      </c>
    </row>
    <row r="166" spans="2:3">
      <c r="B166">
        <v>1</v>
      </c>
      <c r="C166">
        <v>13350</v>
      </c>
    </row>
    <row r="167" spans="2:3">
      <c r="B167">
        <v>1</v>
      </c>
      <c r="C167">
        <v>13340</v>
      </c>
    </row>
    <row r="168" spans="2:3">
      <c r="B168">
        <v>1</v>
      </c>
      <c r="C168">
        <v>13330</v>
      </c>
    </row>
    <row r="169" spans="2:3">
      <c r="B169">
        <v>1</v>
      </c>
      <c r="C169">
        <v>13320</v>
      </c>
    </row>
    <row r="170" spans="2:3">
      <c r="B170">
        <v>1</v>
      </c>
      <c r="C170">
        <v>13310</v>
      </c>
    </row>
    <row r="171" spans="2:3">
      <c r="B171">
        <v>1</v>
      </c>
      <c r="C171">
        <v>13300</v>
      </c>
    </row>
    <row r="172" spans="2:3">
      <c r="B172">
        <v>1</v>
      </c>
      <c r="C172">
        <v>13290</v>
      </c>
    </row>
    <row r="173" spans="2:3">
      <c r="B173">
        <v>1</v>
      </c>
      <c r="C173">
        <v>13280</v>
      </c>
    </row>
    <row r="174" spans="2:3">
      <c r="B174">
        <v>1</v>
      </c>
      <c r="C174">
        <v>13270</v>
      </c>
    </row>
    <row r="175" spans="2:3">
      <c r="B175">
        <v>1</v>
      </c>
      <c r="C175">
        <v>13260</v>
      </c>
    </row>
    <row r="176" spans="2:3">
      <c r="B176">
        <v>1</v>
      </c>
      <c r="C176">
        <v>13250</v>
      </c>
    </row>
    <row r="177" spans="2:3">
      <c r="B177">
        <v>1</v>
      </c>
      <c r="C177">
        <v>13240</v>
      </c>
    </row>
    <row r="178" spans="2:3">
      <c r="B178">
        <v>1</v>
      </c>
      <c r="C178">
        <v>13230</v>
      </c>
    </row>
    <row r="179" spans="2:3">
      <c r="B179">
        <v>1</v>
      </c>
      <c r="C179">
        <v>13220</v>
      </c>
    </row>
    <row r="180" spans="2:3">
      <c r="B180">
        <v>1</v>
      </c>
      <c r="C180">
        <v>13210</v>
      </c>
    </row>
    <row r="181" spans="2:3">
      <c r="B181">
        <v>1</v>
      </c>
      <c r="C181">
        <v>13200</v>
      </c>
    </row>
    <row r="182" spans="2:3">
      <c r="B182">
        <v>1</v>
      </c>
      <c r="C182">
        <v>13190</v>
      </c>
    </row>
    <row r="183" spans="2:3">
      <c r="B183">
        <v>1</v>
      </c>
      <c r="C183">
        <v>13180</v>
      </c>
    </row>
    <row r="184" spans="2:3">
      <c r="B184">
        <v>1</v>
      </c>
      <c r="C184">
        <v>13170</v>
      </c>
    </row>
    <row r="185" spans="2:3">
      <c r="B185">
        <v>1</v>
      </c>
      <c r="C185">
        <v>13160</v>
      </c>
    </row>
    <row r="186" spans="2:3">
      <c r="B186">
        <v>1</v>
      </c>
      <c r="C186">
        <v>13150</v>
      </c>
    </row>
    <row r="187" spans="2:3">
      <c r="B187">
        <v>1</v>
      </c>
      <c r="C187">
        <v>13140</v>
      </c>
    </row>
    <row r="188" spans="2:3">
      <c r="B188">
        <v>1</v>
      </c>
      <c r="C188">
        <v>13130</v>
      </c>
    </row>
    <row r="189" spans="2:3">
      <c r="B189">
        <v>1</v>
      </c>
      <c r="C189">
        <v>13120</v>
      </c>
    </row>
    <row r="190" spans="2:3">
      <c r="B190">
        <v>1</v>
      </c>
      <c r="C190">
        <v>13110</v>
      </c>
    </row>
    <row r="191" spans="2:3">
      <c r="B191">
        <v>1</v>
      </c>
      <c r="C191">
        <v>13100</v>
      </c>
    </row>
    <row r="192" spans="2:3">
      <c r="B192">
        <v>1</v>
      </c>
      <c r="C192">
        <v>13090</v>
      </c>
    </row>
    <row r="193" spans="2:3">
      <c r="B193">
        <v>1</v>
      </c>
      <c r="C193">
        <v>13080</v>
      </c>
    </row>
    <row r="194" spans="2:3">
      <c r="B194">
        <v>1</v>
      </c>
      <c r="C194">
        <v>13070</v>
      </c>
    </row>
    <row r="195" spans="2:3">
      <c r="B195">
        <v>1</v>
      </c>
      <c r="C195">
        <v>13060</v>
      </c>
    </row>
    <row r="196" spans="2:3">
      <c r="B196">
        <v>1</v>
      </c>
      <c r="C196">
        <v>13050</v>
      </c>
    </row>
    <row r="197" spans="2:3">
      <c r="B197">
        <v>1</v>
      </c>
      <c r="C197">
        <v>13040</v>
      </c>
    </row>
    <row r="198" spans="2:3">
      <c r="B198">
        <v>1</v>
      </c>
      <c r="C198">
        <v>13030</v>
      </c>
    </row>
    <row r="199" spans="2:3">
      <c r="B199">
        <v>1</v>
      </c>
      <c r="C199">
        <v>13020</v>
      </c>
    </row>
    <row r="200" spans="2:3">
      <c r="B200">
        <v>1</v>
      </c>
      <c r="C200">
        <v>13010</v>
      </c>
    </row>
    <row r="201" spans="2:3">
      <c r="B201">
        <v>1</v>
      </c>
      <c r="C201">
        <v>13000</v>
      </c>
    </row>
    <row r="202" spans="2:3">
      <c r="B202">
        <v>1</v>
      </c>
      <c r="C202">
        <v>12990</v>
      </c>
    </row>
    <row r="203" spans="2:3">
      <c r="B203">
        <v>1</v>
      </c>
      <c r="C203">
        <v>12980</v>
      </c>
    </row>
    <row r="204" spans="2:3">
      <c r="B204">
        <v>1</v>
      </c>
      <c r="C204">
        <v>12970</v>
      </c>
    </row>
    <row r="205" spans="2:3">
      <c r="B205">
        <v>1</v>
      </c>
      <c r="C205">
        <v>12960</v>
      </c>
    </row>
    <row r="206" spans="2:3">
      <c r="B206">
        <v>1</v>
      </c>
      <c r="C206">
        <v>12950</v>
      </c>
    </row>
    <row r="207" spans="2:3">
      <c r="B207">
        <v>1</v>
      </c>
      <c r="C207">
        <v>12940</v>
      </c>
    </row>
    <row r="208" spans="2:3">
      <c r="B208">
        <v>1</v>
      </c>
      <c r="C208">
        <v>12930</v>
      </c>
    </row>
    <row r="209" spans="2:3">
      <c r="B209">
        <v>1</v>
      </c>
      <c r="C209">
        <v>12920</v>
      </c>
    </row>
    <row r="210" spans="2:3">
      <c r="B210">
        <v>1</v>
      </c>
      <c r="C210">
        <v>12910</v>
      </c>
    </row>
    <row r="211" spans="2:3">
      <c r="B211">
        <v>1</v>
      </c>
      <c r="C211">
        <v>12900</v>
      </c>
    </row>
    <row r="212" spans="2:3">
      <c r="B212">
        <v>1</v>
      </c>
      <c r="C212">
        <v>12890</v>
      </c>
    </row>
    <row r="213" spans="2:3">
      <c r="B213">
        <v>1</v>
      </c>
      <c r="C213">
        <v>12880</v>
      </c>
    </row>
    <row r="214" spans="2:3">
      <c r="B214">
        <v>1</v>
      </c>
      <c r="C214">
        <v>12870</v>
      </c>
    </row>
    <row r="215" spans="2:3">
      <c r="B215">
        <v>1</v>
      </c>
      <c r="C215">
        <v>12860</v>
      </c>
    </row>
    <row r="216" spans="2:3">
      <c r="B216">
        <v>1</v>
      </c>
      <c r="C216">
        <v>12850</v>
      </c>
    </row>
    <row r="217" spans="2:3">
      <c r="B217">
        <v>1</v>
      </c>
      <c r="C217">
        <v>12840</v>
      </c>
    </row>
    <row r="218" spans="2:3">
      <c r="B218">
        <v>1</v>
      </c>
      <c r="C218">
        <v>12830</v>
      </c>
    </row>
    <row r="219" spans="2:3">
      <c r="B219">
        <v>1</v>
      </c>
      <c r="C219">
        <v>12820</v>
      </c>
    </row>
    <row r="220" spans="2:3">
      <c r="B220">
        <v>1</v>
      </c>
      <c r="C220">
        <v>12810</v>
      </c>
    </row>
    <row r="221" spans="2:3">
      <c r="B221">
        <v>1</v>
      </c>
      <c r="C221">
        <v>12800</v>
      </c>
    </row>
    <row r="222" spans="2:3">
      <c r="B222">
        <v>1</v>
      </c>
      <c r="C222">
        <v>12790</v>
      </c>
    </row>
    <row r="223" spans="2:3">
      <c r="B223">
        <v>1</v>
      </c>
      <c r="C223">
        <v>12780</v>
      </c>
    </row>
    <row r="224" spans="2:3">
      <c r="B224">
        <v>1</v>
      </c>
      <c r="C224">
        <v>12770</v>
      </c>
    </row>
    <row r="225" spans="2:3">
      <c r="B225">
        <v>1</v>
      </c>
      <c r="C225">
        <v>12760</v>
      </c>
    </row>
    <row r="226" spans="2:3">
      <c r="B226">
        <v>1</v>
      </c>
      <c r="C226">
        <v>12750</v>
      </c>
    </row>
    <row r="227" spans="2:3">
      <c r="B227">
        <v>1</v>
      </c>
      <c r="C227">
        <v>12740</v>
      </c>
    </row>
    <row r="228" spans="2:3">
      <c r="B228">
        <v>1</v>
      </c>
      <c r="C228">
        <v>12730</v>
      </c>
    </row>
    <row r="229" spans="2:3">
      <c r="B229">
        <v>1</v>
      </c>
      <c r="C229">
        <v>12720</v>
      </c>
    </row>
    <row r="230" spans="2:3">
      <c r="B230">
        <v>1</v>
      </c>
      <c r="C230">
        <v>12710</v>
      </c>
    </row>
    <row r="231" spans="2:3">
      <c r="B231">
        <v>1</v>
      </c>
      <c r="C231">
        <v>12700</v>
      </c>
    </row>
    <row r="232" spans="2:3">
      <c r="B232">
        <v>1</v>
      </c>
      <c r="C232">
        <v>12690</v>
      </c>
    </row>
    <row r="233" spans="2:3">
      <c r="B233">
        <v>1</v>
      </c>
      <c r="C233">
        <v>12680</v>
      </c>
    </row>
    <row r="234" spans="2:3">
      <c r="B234">
        <v>1</v>
      </c>
      <c r="C234">
        <v>12670</v>
      </c>
    </row>
    <row r="235" spans="2:3">
      <c r="B235">
        <v>1</v>
      </c>
      <c r="C235">
        <v>12660</v>
      </c>
    </row>
    <row r="236" spans="2:3">
      <c r="B236">
        <v>1</v>
      </c>
      <c r="C236">
        <v>12650</v>
      </c>
    </row>
    <row r="237" spans="2:3">
      <c r="B237">
        <v>1</v>
      </c>
      <c r="C237">
        <v>12640</v>
      </c>
    </row>
    <row r="238" spans="2:3">
      <c r="B238">
        <v>1</v>
      </c>
      <c r="C238">
        <v>12630</v>
      </c>
    </row>
    <row r="239" spans="2:3">
      <c r="B239">
        <v>1</v>
      </c>
      <c r="C239">
        <v>12620</v>
      </c>
    </row>
    <row r="240" spans="2:3">
      <c r="B240">
        <v>1</v>
      </c>
      <c r="C240">
        <v>12610</v>
      </c>
    </row>
    <row r="241" spans="2:3">
      <c r="B241">
        <v>1</v>
      </c>
      <c r="C241">
        <v>12600</v>
      </c>
    </row>
    <row r="242" spans="2:3">
      <c r="B242">
        <v>1</v>
      </c>
      <c r="C242">
        <v>12590</v>
      </c>
    </row>
    <row r="243" spans="2:3">
      <c r="B243">
        <v>1</v>
      </c>
      <c r="C243">
        <v>12580</v>
      </c>
    </row>
    <row r="244" spans="2:3">
      <c r="B244">
        <v>1</v>
      </c>
      <c r="C244">
        <v>12570</v>
      </c>
    </row>
    <row r="245" spans="2:3">
      <c r="B245">
        <v>1</v>
      </c>
      <c r="C245">
        <v>12560</v>
      </c>
    </row>
    <row r="246" spans="2:3">
      <c r="B246">
        <v>1</v>
      </c>
      <c r="C246">
        <v>12550</v>
      </c>
    </row>
    <row r="247" spans="2:3">
      <c r="B247">
        <v>1</v>
      </c>
      <c r="C247">
        <v>12540</v>
      </c>
    </row>
    <row r="248" spans="2:3">
      <c r="B248">
        <v>1</v>
      </c>
      <c r="C248">
        <v>12530</v>
      </c>
    </row>
    <row r="249" spans="2:3">
      <c r="B249">
        <v>1</v>
      </c>
      <c r="C249">
        <v>12520</v>
      </c>
    </row>
    <row r="250" spans="2:3">
      <c r="B250">
        <v>1</v>
      </c>
      <c r="C250">
        <v>12510</v>
      </c>
    </row>
    <row r="251" spans="2:3">
      <c r="B251">
        <v>1</v>
      </c>
      <c r="C251">
        <v>12500</v>
      </c>
    </row>
    <row r="252" spans="2:3">
      <c r="B252">
        <v>1</v>
      </c>
      <c r="C252">
        <v>12490</v>
      </c>
    </row>
    <row r="253" spans="2:3">
      <c r="B253">
        <v>1</v>
      </c>
      <c r="C253">
        <v>12480</v>
      </c>
    </row>
    <row r="254" spans="2:3">
      <c r="B254">
        <v>1</v>
      </c>
      <c r="C254">
        <v>12470</v>
      </c>
    </row>
    <row r="255" spans="2:3">
      <c r="B255">
        <v>1</v>
      </c>
      <c r="C255">
        <v>12460</v>
      </c>
    </row>
    <row r="256" spans="2:3">
      <c r="B256">
        <v>1</v>
      </c>
      <c r="C256">
        <v>12450</v>
      </c>
    </row>
    <row r="257" spans="2:3">
      <c r="B257">
        <v>1</v>
      </c>
      <c r="C257">
        <v>12440</v>
      </c>
    </row>
    <row r="258" spans="2:3">
      <c r="B258">
        <v>1</v>
      </c>
      <c r="C258">
        <v>12430</v>
      </c>
    </row>
    <row r="259" spans="2:3">
      <c r="B259">
        <v>1</v>
      </c>
      <c r="C259">
        <v>12420</v>
      </c>
    </row>
    <row r="260" spans="2:3">
      <c r="B260">
        <v>1</v>
      </c>
      <c r="C260">
        <v>12410</v>
      </c>
    </row>
    <row r="261" spans="2:3">
      <c r="B261">
        <v>1</v>
      </c>
      <c r="C261">
        <v>12400</v>
      </c>
    </row>
    <row r="262" spans="2:3">
      <c r="B262">
        <v>1</v>
      </c>
      <c r="C262">
        <v>12390</v>
      </c>
    </row>
    <row r="263" spans="2:3">
      <c r="B263">
        <v>1</v>
      </c>
      <c r="C263">
        <v>12380</v>
      </c>
    </row>
    <row r="264" spans="2:3">
      <c r="B264">
        <v>1</v>
      </c>
      <c r="C264">
        <v>12370</v>
      </c>
    </row>
    <row r="265" spans="2:3">
      <c r="B265">
        <v>1</v>
      </c>
      <c r="C265">
        <v>12360</v>
      </c>
    </row>
    <row r="266" spans="2:3">
      <c r="B266">
        <v>1</v>
      </c>
      <c r="C266">
        <v>12350</v>
      </c>
    </row>
    <row r="267" spans="2:3">
      <c r="B267">
        <v>1</v>
      </c>
      <c r="C267">
        <v>12340</v>
      </c>
    </row>
    <row r="268" spans="2:3">
      <c r="B268">
        <v>1</v>
      </c>
      <c r="C268">
        <v>12330</v>
      </c>
    </row>
    <row r="269" spans="2:3">
      <c r="B269">
        <v>1</v>
      </c>
      <c r="C269">
        <v>12320</v>
      </c>
    </row>
    <row r="270" spans="2:3">
      <c r="B270">
        <v>1</v>
      </c>
      <c r="C270">
        <v>12310</v>
      </c>
    </row>
    <row r="271" spans="2:3">
      <c r="B271">
        <v>1</v>
      </c>
      <c r="C271">
        <v>12300</v>
      </c>
    </row>
    <row r="272" spans="2:3">
      <c r="B272">
        <v>1</v>
      </c>
      <c r="C272">
        <v>12290</v>
      </c>
    </row>
    <row r="273" spans="2:3">
      <c r="B273">
        <v>1</v>
      </c>
      <c r="C273">
        <v>12280</v>
      </c>
    </row>
    <row r="274" spans="2:3">
      <c r="B274">
        <v>1</v>
      </c>
      <c r="C274">
        <v>12270</v>
      </c>
    </row>
    <row r="275" spans="2:3">
      <c r="B275">
        <v>1</v>
      </c>
      <c r="C275">
        <v>12260</v>
      </c>
    </row>
    <row r="276" spans="2:3">
      <c r="B276">
        <v>1</v>
      </c>
      <c r="C276">
        <v>12250</v>
      </c>
    </row>
    <row r="277" spans="2:3">
      <c r="B277">
        <v>1</v>
      </c>
      <c r="C277">
        <v>12240</v>
      </c>
    </row>
    <row r="278" spans="2:3">
      <c r="B278">
        <v>1</v>
      </c>
      <c r="C278">
        <v>12230</v>
      </c>
    </row>
    <row r="279" spans="2:3">
      <c r="B279">
        <v>1</v>
      </c>
      <c r="C279">
        <v>12220</v>
      </c>
    </row>
    <row r="280" spans="2:3">
      <c r="B280">
        <v>1</v>
      </c>
      <c r="C280">
        <v>12210</v>
      </c>
    </row>
    <row r="281" spans="2:3">
      <c r="B281">
        <v>1</v>
      </c>
      <c r="C281">
        <v>12200</v>
      </c>
    </row>
    <row r="282" spans="2:3">
      <c r="B282">
        <v>1</v>
      </c>
      <c r="C282">
        <v>12190</v>
      </c>
    </row>
    <row r="283" spans="2:3">
      <c r="B283">
        <v>1</v>
      </c>
      <c r="C283">
        <v>12180</v>
      </c>
    </row>
    <row r="284" spans="2:3">
      <c r="B284">
        <v>1</v>
      </c>
      <c r="C284">
        <v>12170</v>
      </c>
    </row>
    <row r="285" spans="2:3">
      <c r="B285">
        <v>1</v>
      </c>
      <c r="C285">
        <v>12160</v>
      </c>
    </row>
    <row r="286" spans="2:3">
      <c r="B286">
        <v>1</v>
      </c>
      <c r="C286">
        <v>12150</v>
      </c>
    </row>
    <row r="287" spans="2:3">
      <c r="B287">
        <v>1</v>
      </c>
      <c r="C287">
        <v>12140</v>
      </c>
    </row>
    <row r="288" spans="2:3">
      <c r="B288">
        <v>1</v>
      </c>
      <c r="C288">
        <v>12130</v>
      </c>
    </row>
    <row r="289" spans="2:3">
      <c r="B289">
        <v>1</v>
      </c>
      <c r="C289">
        <v>12120</v>
      </c>
    </row>
    <row r="290" spans="2:3">
      <c r="B290">
        <v>1</v>
      </c>
      <c r="C290">
        <v>12110</v>
      </c>
    </row>
    <row r="291" spans="2:3">
      <c r="B291">
        <v>1</v>
      </c>
      <c r="C291">
        <v>12100</v>
      </c>
    </row>
    <row r="292" spans="2:3">
      <c r="B292">
        <v>1</v>
      </c>
      <c r="C292">
        <v>12090</v>
      </c>
    </row>
    <row r="293" spans="2:3">
      <c r="B293">
        <v>1</v>
      </c>
      <c r="C293">
        <v>12080</v>
      </c>
    </row>
    <row r="294" spans="2:3">
      <c r="B294">
        <v>1</v>
      </c>
      <c r="C294">
        <v>12070</v>
      </c>
    </row>
    <row r="295" spans="2:3">
      <c r="B295">
        <v>1</v>
      </c>
      <c r="C295">
        <v>12060</v>
      </c>
    </row>
    <row r="296" spans="2:3">
      <c r="B296">
        <v>1</v>
      </c>
      <c r="C296">
        <v>12050</v>
      </c>
    </row>
    <row r="297" spans="2:3">
      <c r="B297">
        <v>1</v>
      </c>
      <c r="C297">
        <v>12040</v>
      </c>
    </row>
    <row r="298" spans="2:3">
      <c r="B298">
        <v>1</v>
      </c>
      <c r="C298">
        <v>12030</v>
      </c>
    </row>
    <row r="299" spans="2:3">
      <c r="B299">
        <v>1</v>
      </c>
      <c r="C299">
        <v>12020</v>
      </c>
    </row>
    <row r="300" spans="2:3">
      <c r="B300">
        <v>1</v>
      </c>
      <c r="C300">
        <v>12010</v>
      </c>
    </row>
    <row r="301" spans="2:3">
      <c r="B301">
        <v>1</v>
      </c>
      <c r="C301">
        <v>12000</v>
      </c>
    </row>
    <row r="302" spans="2:3">
      <c r="B302">
        <v>1</v>
      </c>
      <c r="C302">
        <v>11990</v>
      </c>
    </row>
    <row r="303" spans="2:3">
      <c r="B303">
        <v>1</v>
      </c>
      <c r="C303">
        <v>11980</v>
      </c>
    </row>
    <row r="304" spans="2:3">
      <c r="B304">
        <v>1</v>
      </c>
      <c r="C304">
        <v>11970</v>
      </c>
    </row>
    <row r="305" spans="2:3">
      <c r="B305">
        <v>1</v>
      </c>
      <c r="C305">
        <v>11960</v>
      </c>
    </row>
    <row r="306" spans="2:3">
      <c r="B306">
        <v>1</v>
      </c>
      <c r="C306">
        <v>11950</v>
      </c>
    </row>
    <row r="307" spans="2:3">
      <c r="B307">
        <v>1</v>
      </c>
      <c r="C307">
        <v>11940</v>
      </c>
    </row>
    <row r="308" spans="2:3">
      <c r="B308">
        <v>1</v>
      </c>
      <c r="C308">
        <v>11930</v>
      </c>
    </row>
    <row r="309" spans="2:3">
      <c r="B309">
        <v>1</v>
      </c>
      <c r="C309">
        <v>11920</v>
      </c>
    </row>
    <row r="310" spans="2:3">
      <c r="B310">
        <v>1</v>
      </c>
      <c r="C310">
        <v>11910</v>
      </c>
    </row>
    <row r="311" spans="2:3">
      <c r="B311">
        <v>1</v>
      </c>
      <c r="C311">
        <v>11900</v>
      </c>
    </row>
    <row r="312" spans="2:3">
      <c r="B312">
        <v>1</v>
      </c>
      <c r="C312">
        <v>11890</v>
      </c>
    </row>
    <row r="313" spans="2:3">
      <c r="B313">
        <v>1</v>
      </c>
      <c r="C313">
        <v>11880</v>
      </c>
    </row>
    <row r="314" spans="2:3">
      <c r="B314">
        <v>1</v>
      </c>
      <c r="C314">
        <v>11870</v>
      </c>
    </row>
    <row r="315" spans="2:3">
      <c r="B315">
        <v>1</v>
      </c>
      <c r="C315">
        <v>11860</v>
      </c>
    </row>
    <row r="316" spans="2:3">
      <c r="B316">
        <v>1</v>
      </c>
      <c r="C316">
        <v>11850</v>
      </c>
    </row>
    <row r="317" spans="2:3">
      <c r="B317">
        <v>1</v>
      </c>
      <c r="C317">
        <v>11840</v>
      </c>
    </row>
    <row r="318" spans="2:3">
      <c r="B318">
        <v>1</v>
      </c>
      <c r="C318">
        <v>11830</v>
      </c>
    </row>
    <row r="319" spans="2:3">
      <c r="B319">
        <v>1</v>
      </c>
      <c r="C319">
        <v>11820</v>
      </c>
    </row>
    <row r="320" spans="2:3">
      <c r="B320">
        <v>1</v>
      </c>
      <c r="C320">
        <v>11810</v>
      </c>
    </row>
    <row r="321" spans="2:3">
      <c r="B321">
        <v>1</v>
      </c>
      <c r="C321">
        <v>11800</v>
      </c>
    </row>
    <row r="322" spans="2:3">
      <c r="B322">
        <v>1</v>
      </c>
      <c r="C322">
        <v>11790</v>
      </c>
    </row>
    <row r="323" spans="2:3">
      <c r="B323">
        <v>1</v>
      </c>
      <c r="C323">
        <v>11780</v>
      </c>
    </row>
    <row r="324" spans="2:3">
      <c r="B324">
        <v>1</v>
      </c>
      <c r="C324">
        <v>11770</v>
      </c>
    </row>
    <row r="325" spans="2:3">
      <c r="B325">
        <v>1</v>
      </c>
      <c r="C325">
        <v>11760</v>
      </c>
    </row>
    <row r="326" spans="2:3">
      <c r="B326">
        <v>1</v>
      </c>
      <c r="C326">
        <v>11750</v>
      </c>
    </row>
    <row r="327" spans="2:3">
      <c r="B327">
        <v>1</v>
      </c>
      <c r="C327">
        <v>11740</v>
      </c>
    </row>
    <row r="328" spans="2:3">
      <c r="B328">
        <v>1</v>
      </c>
      <c r="C328">
        <v>11730</v>
      </c>
    </row>
    <row r="329" spans="2:3">
      <c r="B329">
        <v>1</v>
      </c>
      <c r="C329">
        <v>11720</v>
      </c>
    </row>
    <row r="330" spans="2:3">
      <c r="B330">
        <v>1</v>
      </c>
      <c r="C330">
        <v>11710</v>
      </c>
    </row>
    <row r="331" spans="2:3">
      <c r="B331">
        <v>1</v>
      </c>
      <c r="C331">
        <v>11700</v>
      </c>
    </row>
    <row r="332" spans="2:3">
      <c r="B332">
        <v>1</v>
      </c>
      <c r="C332">
        <v>11690</v>
      </c>
    </row>
    <row r="333" spans="2:3">
      <c r="B333">
        <v>1</v>
      </c>
      <c r="C333">
        <v>11680</v>
      </c>
    </row>
    <row r="334" spans="2:3">
      <c r="B334">
        <v>1</v>
      </c>
      <c r="C334">
        <v>11670</v>
      </c>
    </row>
    <row r="335" spans="2:3">
      <c r="B335">
        <v>1</v>
      </c>
      <c r="C335">
        <v>11660</v>
      </c>
    </row>
    <row r="336" spans="2:3">
      <c r="B336">
        <v>1</v>
      </c>
      <c r="C336">
        <v>11650</v>
      </c>
    </row>
    <row r="337" spans="2:3">
      <c r="B337">
        <v>1</v>
      </c>
      <c r="C337">
        <v>11640</v>
      </c>
    </row>
    <row r="338" spans="2:3">
      <c r="B338">
        <v>1</v>
      </c>
      <c r="C338">
        <v>11630</v>
      </c>
    </row>
    <row r="339" spans="2:3">
      <c r="B339">
        <v>1</v>
      </c>
      <c r="C339">
        <v>11620</v>
      </c>
    </row>
    <row r="340" spans="2:3">
      <c r="B340">
        <v>1</v>
      </c>
      <c r="C340">
        <v>11610</v>
      </c>
    </row>
    <row r="341" spans="2:3">
      <c r="B341">
        <v>1</v>
      </c>
      <c r="C341">
        <v>11600</v>
      </c>
    </row>
    <row r="342" spans="2:3">
      <c r="B342">
        <v>1</v>
      </c>
      <c r="C342">
        <v>11590</v>
      </c>
    </row>
    <row r="343" spans="2:3">
      <c r="B343">
        <v>1</v>
      </c>
      <c r="C343">
        <v>11580</v>
      </c>
    </row>
    <row r="344" spans="2:3">
      <c r="B344">
        <v>1</v>
      </c>
      <c r="C344">
        <v>11570</v>
      </c>
    </row>
    <row r="345" spans="2:3">
      <c r="B345">
        <v>1</v>
      </c>
      <c r="C345">
        <v>11560</v>
      </c>
    </row>
    <row r="346" spans="2:3">
      <c r="B346">
        <v>1</v>
      </c>
      <c r="C346">
        <v>11550</v>
      </c>
    </row>
    <row r="347" spans="2:3">
      <c r="B347">
        <v>1</v>
      </c>
      <c r="C347">
        <v>11540</v>
      </c>
    </row>
    <row r="348" spans="2:3">
      <c r="B348">
        <v>1</v>
      </c>
      <c r="C348">
        <v>11530</v>
      </c>
    </row>
    <row r="349" spans="2:3">
      <c r="B349">
        <v>1</v>
      </c>
      <c r="C349">
        <v>11520</v>
      </c>
    </row>
    <row r="350" spans="2:3">
      <c r="B350">
        <v>1</v>
      </c>
      <c r="C350">
        <v>11510</v>
      </c>
    </row>
    <row r="351" spans="2:3">
      <c r="B351">
        <v>1</v>
      </c>
      <c r="C351">
        <v>11500</v>
      </c>
    </row>
    <row r="352" spans="2:3">
      <c r="B352">
        <v>1</v>
      </c>
      <c r="C352">
        <v>11490</v>
      </c>
    </row>
    <row r="353" spans="2:3">
      <c r="B353">
        <v>1</v>
      </c>
      <c r="C353">
        <v>11480</v>
      </c>
    </row>
    <row r="354" spans="2:3">
      <c r="B354">
        <v>1</v>
      </c>
      <c r="C354">
        <v>11470</v>
      </c>
    </row>
    <row r="355" spans="2:3">
      <c r="B355">
        <v>1</v>
      </c>
      <c r="C355">
        <v>11460</v>
      </c>
    </row>
    <row r="356" spans="2:3">
      <c r="B356">
        <v>1</v>
      </c>
      <c r="C356">
        <v>11450</v>
      </c>
    </row>
    <row r="357" spans="2:3">
      <c r="B357">
        <v>1</v>
      </c>
      <c r="C357">
        <v>11440</v>
      </c>
    </row>
    <row r="358" spans="2:3">
      <c r="B358">
        <v>1</v>
      </c>
      <c r="C358">
        <v>11430</v>
      </c>
    </row>
    <row r="359" spans="2:3">
      <c r="B359">
        <v>1</v>
      </c>
      <c r="C359">
        <v>11420</v>
      </c>
    </row>
    <row r="360" spans="2:3">
      <c r="B360">
        <v>1</v>
      </c>
      <c r="C360">
        <v>11410</v>
      </c>
    </row>
    <row r="361" spans="2:3">
      <c r="B361">
        <v>1</v>
      </c>
      <c r="C361">
        <v>11400</v>
      </c>
    </row>
    <row r="362" spans="2:3">
      <c r="B362">
        <v>1</v>
      </c>
      <c r="C362">
        <v>11390</v>
      </c>
    </row>
    <row r="363" spans="2:3">
      <c r="B363">
        <v>1</v>
      </c>
      <c r="C363">
        <v>11380</v>
      </c>
    </row>
    <row r="364" spans="2:3">
      <c r="B364">
        <v>1</v>
      </c>
      <c r="C364">
        <v>11370</v>
      </c>
    </row>
    <row r="365" spans="2:3">
      <c r="B365">
        <v>1</v>
      </c>
      <c r="C365">
        <v>11360</v>
      </c>
    </row>
    <row r="366" spans="2:3">
      <c r="B366">
        <v>1</v>
      </c>
      <c r="C366">
        <v>11350</v>
      </c>
    </row>
    <row r="367" spans="2:3">
      <c r="B367">
        <v>1</v>
      </c>
      <c r="C367">
        <v>11340</v>
      </c>
    </row>
    <row r="368" spans="2:3">
      <c r="B368">
        <v>1</v>
      </c>
      <c r="C368">
        <v>11330</v>
      </c>
    </row>
    <row r="369" spans="2:3">
      <c r="B369">
        <v>1</v>
      </c>
      <c r="C369">
        <v>11320</v>
      </c>
    </row>
    <row r="370" spans="2:3">
      <c r="B370">
        <v>1</v>
      </c>
      <c r="C370">
        <v>11310</v>
      </c>
    </row>
    <row r="371" spans="2:3">
      <c r="B371">
        <v>1</v>
      </c>
      <c r="C371">
        <v>11300</v>
      </c>
    </row>
    <row r="372" spans="2:3">
      <c r="B372">
        <v>1</v>
      </c>
      <c r="C372">
        <v>11290</v>
      </c>
    </row>
    <row r="373" spans="2:3">
      <c r="B373">
        <v>1</v>
      </c>
      <c r="C373">
        <v>11280</v>
      </c>
    </row>
    <row r="374" spans="2:3">
      <c r="B374">
        <v>1</v>
      </c>
      <c r="C374">
        <v>11270</v>
      </c>
    </row>
    <row r="375" spans="2:3">
      <c r="B375">
        <v>1</v>
      </c>
      <c r="C375">
        <v>11260</v>
      </c>
    </row>
    <row r="376" spans="2:3">
      <c r="B376">
        <v>1</v>
      </c>
      <c r="C376">
        <v>11250</v>
      </c>
    </row>
    <row r="377" spans="2:3">
      <c r="B377">
        <v>1</v>
      </c>
      <c r="C377">
        <v>11240</v>
      </c>
    </row>
    <row r="378" spans="2:3">
      <c r="B378">
        <v>1</v>
      </c>
      <c r="C378">
        <v>11230</v>
      </c>
    </row>
    <row r="379" spans="2:3">
      <c r="B379">
        <v>1</v>
      </c>
      <c r="C379">
        <v>11220</v>
      </c>
    </row>
    <row r="380" spans="2:3">
      <c r="B380">
        <v>1</v>
      </c>
      <c r="C380">
        <v>11210</v>
      </c>
    </row>
    <row r="381" spans="2:3">
      <c r="B381">
        <v>1</v>
      </c>
      <c r="C381">
        <v>11200</v>
      </c>
    </row>
    <row r="382" spans="2:3">
      <c r="B382">
        <v>1</v>
      </c>
      <c r="C382">
        <v>11190</v>
      </c>
    </row>
    <row r="383" spans="2:3">
      <c r="B383">
        <v>1</v>
      </c>
      <c r="C383">
        <v>11180</v>
      </c>
    </row>
    <row r="384" spans="2:3">
      <c r="B384">
        <v>1</v>
      </c>
      <c r="C384">
        <v>11170</v>
      </c>
    </row>
    <row r="385" spans="2:3">
      <c r="B385">
        <v>1</v>
      </c>
      <c r="C385">
        <v>11160</v>
      </c>
    </row>
    <row r="386" spans="2:3">
      <c r="B386">
        <v>1</v>
      </c>
      <c r="C386">
        <v>11150</v>
      </c>
    </row>
    <row r="387" spans="2:3">
      <c r="B387">
        <v>1</v>
      </c>
      <c r="C387">
        <v>11140</v>
      </c>
    </row>
    <row r="388" spans="2:3">
      <c r="B388">
        <v>1</v>
      </c>
      <c r="C388">
        <v>11130</v>
      </c>
    </row>
    <row r="389" spans="2:3">
      <c r="B389">
        <v>1</v>
      </c>
      <c r="C389">
        <v>11120</v>
      </c>
    </row>
    <row r="390" spans="2:3">
      <c r="B390">
        <v>1</v>
      </c>
      <c r="C390">
        <v>11110</v>
      </c>
    </row>
    <row r="391" spans="2:3">
      <c r="B391">
        <v>1</v>
      </c>
      <c r="C391">
        <v>11100</v>
      </c>
    </row>
    <row r="392" spans="2:3">
      <c r="B392">
        <v>1</v>
      </c>
      <c r="C392">
        <v>11090</v>
      </c>
    </row>
    <row r="393" spans="2:3">
      <c r="B393">
        <v>1</v>
      </c>
      <c r="C393">
        <v>11080</v>
      </c>
    </row>
    <row r="394" spans="2:3">
      <c r="B394">
        <v>1</v>
      </c>
      <c r="C394">
        <v>11070</v>
      </c>
    </row>
    <row r="395" spans="2:3">
      <c r="B395">
        <v>1</v>
      </c>
      <c r="C395">
        <v>11060</v>
      </c>
    </row>
    <row r="396" spans="2:3">
      <c r="B396">
        <v>1</v>
      </c>
      <c r="C396">
        <v>11050</v>
      </c>
    </row>
    <row r="397" spans="2:3">
      <c r="B397">
        <v>1</v>
      </c>
      <c r="C397">
        <v>11040</v>
      </c>
    </row>
    <row r="398" spans="2:3">
      <c r="B398">
        <v>1</v>
      </c>
      <c r="C398">
        <v>11030</v>
      </c>
    </row>
    <row r="399" spans="2:3">
      <c r="B399">
        <v>1</v>
      </c>
      <c r="C399">
        <v>11020</v>
      </c>
    </row>
    <row r="400" spans="2:3">
      <c r="B400">
        <v>1</v>
      </c>
      <c r="C400">
        <v>11010</v>
      </c>
    </row>
    <row r="401" spans="2:3">
      <c r="B401">
        <v>1</v>
      </c>
      <c r="C401">
        <v>11000</v>
      </c>
    </row>
    <row r="402" spans="2:3">
      <c r="B402">
        <v>1</v>
      </c>
      <c r="C402">
        <v>10990</v>
      </c>
    </row>
    <row r="403" spans="2:3">
      <c r="B403">
        <v>1</v>
      </c>
      <c r="C403">
        <v>10980</v>
      </c>
    </row>
    <row r="404" spans="2:3">
      <c r="B404">
        <v>1</v>
      </c>
      <c r="C404">
        <v>10970</v>
      </c>
    </row>
    <row r="405" spans="2:3">
      <c r="B405">
        <v>1</v>
      </c>
      <c r="C405">
        <v>10960</v>
      </c>
    </row>
    <row r="406" spans="2:3">
      <c r="B406">
        <v>1</v>
      </c>
      <c r="C406">
        <v>10950</v>
      </c>
    </row>
    <row r="407" spans="2:3">
      <c r="B407">
        <v>1</v>
      </c>
      <c r="C407">
        <v>10940</v>
      </c>
    </row>
    <row r="408" spans="2:3">
      <c r="B408">
        <v>1</v>
      </c>
      <c r="C408">
        <v>10930</v>
      </c>
    </row>
    <row r="409" spans="2:3">
      <c r="B409">
        <v>1</v>
      </c>
      <c r="C409">
        <v>10920</v>
      </c>
    </row>
    <row r="410" spans="2:3">
      <c r="B410">
        <v>1</v>
      </c>
      <c r="C410">
        <v>10910</v>
      </c>
    </row>
    <row r="411" spans="2:3">
      <c r="B411">
        <v>1</v>
      </c>
      <c r="C411">
        <v>10900</v>
      </c>
    </row>
    <row r="412" spans="2:3">
      <c r="B412">
        <v>1</v>
      </c>
      <c r="C412">
        <v>10890</v>
      </c>
    </row>
    <row r="413" spans="2:3">
      <c r="B413">
        <v>1</v>
      </c>
      <c r="C413">
        <v>10880</v>
      </c>
    </row>
    <row r="414" spans="2:3">
      <c r="B414">
        <v>1</v>
      </c>
      <c r="C414">
        <v>10870</v>
      </c>
    </row>
    <row r="415" spans="2:3">
      <c r="B415">
        <v>1</v>
      </c>
      <c r="C415">
        <v>10860</v>
      </c>
    </row>
    <row r="416" spans="2:3">
      <c r="B416">
        <v>1</v>
      </c>
      <c r="C416">
        <v>10850</v>
      </c>
    </row>
    <row r="417" spans="2:3">
      <c r="B417">
        <v>1</v>
      </c>
      <c r="C417">
        <v>10840</v>
      </c>
    </row>
    <row r="418" spans="2:3">
      <c r="B418">
        <v>1</v>
      </c>
      <c r="C418">
        <v>10830</v>
      </c>
    </row>
    <row r="419" spans="2:3">
      <c r="B419">
        <v>1</v>
      </c>
      <c r="C419">
        <v>10820</v>
      </c>
    </row>
    <row r="420" spans="2:3">
      <c r="B420">
        <v>1</v>
      </c>
      <c r="C420">
        <v>10810</v>
      </c>
    </row>
    <row r="421" spans="2:3">
      <c r="B421">
        <v>1</v>
      </c>
      <c r="C421">
        <v>10800</v>
      </c>
    </row>
    <row r="422" spans="2:3">
      <c r="B422">
        <v>1</v>
      </c>
      <c r="C422">
        <v>10790</v>
      </c>
    </row>
    <row r="423" spans="2:3">
      <c r="B423">
        <v>1</v>
      </c>
      <c r="C423">
        <v>10780</v>
      </c>
    </row>
    <row r="424" spans="2:3">
      <c r="B424">
        <v>1</v>
      </c>
      <c r="C424">
        <v>10770</v>
      </c>
    </row>
    <row r="425" spans="2:3">
      <c r="B425">
        <v>1</v>
      </c>
      <c r="C425">
        <v>10760</v>
      </c>
    </row>
    <row r="426" spans="2:3">
      <c r="B426">
        <v>1</v>
      </c>
      <c r="C426">
        <v>10750</v>
      </c>
    </row>
    <row r="427" spans="2:3">
      <c r="B427">
        <v>1</v>
      </c>
      <c r="C427">
        <v>10740</v>
      </c>
    </row>
    <row r="428" spans="2:3">
      <c r="B428">
        <v>1</v>
      </c>
      <c r="C428">
        <v>10730</v>
      </c>
    </row>
    <row r="429" spans="2:3">
      <c r="B429">
        <v>1</v>
      </c>
      <c r="C429">
        <v>10720</v>
      </c>
    </row>
    <row r="430" spans="2:3">
      <c r="B430">
        <v>1</v>
      </c>
      <c r="C430">
        <v>10710</v>
      </c>
    </row>
    <row r="431" spans="2:3">
      <c r="B431">
        <v>1</v>
      </c>
      <c r="C431">
        <v>10700</v>
      </c>
    </row>
    <row r="432" spans="2:3">
      <c r="B432">
        <v>1</v>
      </c>
      <c r="C432">
        <v>10690</v>
      </c>
    </row>
    <row r="433" spans="2:3">
      <c r="B433">
        <v>1</v>
      </c>
      <c r="C433">
        <v>10680</v>
      </c>
    </row>
    <row r="434" spans="2:3">
      <c r="B434">
        <v>1</v>
      </c>
      <c r="C434">
        <v>10670</v>
      </c>
    </row>
    <row r="435" spans="2:3">
      <c r="B435">
        <v>1</v>
      </c>
      <c r="C435">
        <v>10660</v>
      </c>
    </row>
    <row r="436" spans="2:3">
      <c r="B436">
        <v>1</v>
      </c>
      <c r="C436">
        <v>10650</v>
      </c>
    </row>
    <row r="437" spans="2:3">
      <c r="B437">
        <v>1</v>
      </c>
      <c r="C437">
        <v>10640</v>
      </c>
    </row>
    <row r="438" spans="2:3">
      <c r="B438">
        <v>1</v>
      </c>
      <c r="C438">
        <v>10630</v>
      </c>
    </row>
    <row r="439" spans="2:3">
      <c r="B439">
        <v>1</v>
      </c>
      <c r="C439">
        <v>10620</v>
      </c>
    </row>
    <row r="440" spans="2:3">
      <c r="B440">
        <v>1</v>
      </c>
      <c r="C440">
        <v>10610</v>
      </c>
    </row>
    <row r="441" spans="2:3">
      <c r="B441">
        <v>1</v>
      </c>
      <c r="C441">
        <v>10600</v>
      </c>
    </row>
    <row r="442" spans="2:3">
      <c r="B442">
        <v>1</v>
      </c>
      <c r="C442">
        <v>10590</v>
      </c>
    </row>
    <row r="443" spans="2:3">
      <c r="B443">
        <v>1</v>
      </c>
      <c r="C443">
        <v>10580</v>
      </c>
    </row>
    <row r="444" spans="2:3">
      <c r="B444">
        <v>1</v>
      </c>
      <c r="C444">
        <v>10570</v>
      </c>
    </row>
    <row r="445" spans="2:3">
      <c r="B445">
        <v>1</v>
      </c>
      <c r="C445">
        <v>10560</v>
      </c>
    </row>
    <row r="446" spans="2:3">
      <c r="B446">
        <v>1</v>
      </c>
      <c r="C446">
        <v>10550</v>
      </c>
    </row>
    <row r="447" spans="2:3">
      <c r="B447">
        <v>1</v>
      </c>
      <c r="C447">
        <v>10540</v>
      </c>
    </row>
    <row r="448" spans="2:3">
      <c r="B448">
        <v>1</v>
      </c>
      <c r="C448">
        <v>10530</v>
      </c>
    </row>
    <row r="449" spans="2:3">
      <c r="B449">
        <v>1</v>
      </c>
      <c r="C449">
        <v>10520</v>
      </c>
    </row>
    <row r="450" spans="2:3">
      <c r="B450">
        <v>1</v>
      </c>
      <c r="C450">
        <v>10510</v>
      </c>
    </row>
    <row r="451" spans="2:3">
      <c r="B451">
        <v>1</v>
      </c>
      <c r="C451">
        <v>10500</v>
      </c>
    </row>
    <row r="452" spans="2:3">
      <c r="B452">
        <v>1</v>
      </c>
      <c r="C452">
        <v>10490</v>
      </c>
    </row>
    <row r="453" spans="2:3">
      <c r="B453">
        <v>1</v>
      </c>
      <c r="C453">
        <v>10480</v>
      </c>
    </row>
    <row r="454" spans="2:3">
      <c r="B454">
        <v>1</v>
      </c>
      <c r="C454">
        <v>10470</v>
      </c>
    </row>
    <row r="455" spans="2:3">
      <c r="B455">
        <v>1</v>
      </c>
      <c r="C455">
        <v>10460</v>
      </c>
    </row>
    <row r="456" spans="2:3">
      <c r="B456">
        <v>1</v>
      </c>
      <c r="C456">
        <v>10450</v>
      </c>
    </row>
    <row r="457" spans="2:3">
      <c r="B457">
        <v>1</v>
      </c>
      <c r="C457">
        <v>10440</v>
      </c>
    </row>
    <row r="458" spans="2:3">
      <c r="B458">
        <v>1</v>
      </c>
      <c r="C458">
        <v>10430</v>
      </c>
    </row>
    <row r="459" spans="2:3">
      <c r="B459">
        <v>1</v>
      </c>
      <c r="C459">
        <v>10420</v>
      </c>
    </row>
    <row r="460" spans="2:3">
      <c r="B460">
        <v>1</v>
      </c>
      <c r="C460">
        <v>10410</v>
      </c>
    </row>
    <row r="461" spans="2:3">
      <c r="B461">
        <v>1</v>
      </c>
      <c r="C461">
        <v>10400</v>
      </c>
    </row>
    <row r="462" spans="2:3">
      <c r="B462">
        <v>1</v>
      </c>
      <c r="C462">
        <v>10390</v>
      </c>
    </row>
    <row r="463" spans="2:3">
      <c r="B463">
        <v>1</v>
      </c>
      <c r="C463">
        <v>10380</v>
      </c>
    </row>
    <row r="464" spans="2:3">
      <c r="B464">
        <v>1</v>
      </c>
      <c r="C464">
        <v>10370</v>
      </c>
    </row>
    <row r="465" spans="2:3">
      <c r="B465">
        <v>1</v>
      </c>
      <c r="C465">
        <v>10360</v>
      </c>
    </row>
    <row r="466" spans="2:3">
      <c r="B466">
        <v>1</v>
      </c>
      <c r="C466">
        <v>10350</v>
      </c>
    </row>
    <row r="467" spans="2:3">
      <c r="B467">
        <v>1</v>
      </c>
      <c r="C467">
        <v>10340</v>
      </c>
    </row>
    <row r="468" spans="2:3">
      <c r="B468">
        <v>1</v>
      </c>
      <c r="C468">
        <v>10330</v>
      </c>
    </row>
    <row r="469" spans="2:3">
      <c r="B469">
        <v>1</v>
      </c>
      <c r="C469">
        <v>10320</v>
      </c>
    </row>
    <row r="470" spans="2:3">
      <c r="B470">
        <v>1</v>
      </c>
      <c r="C470">
        <v>10310</v>
      </c>
    </row>
    <row r="471" spans="2:3">
      <c r="B471">
        <v>1</v>
      </c>
      <c r="C471">
        <v>10300</v>
      </c>
    </row>
    <row r="472" spans="2:3">
      <c r="B472">
        <v>1</v>
      </c>
      <c r="C472">
        <v>10290</v>
      </c>
    </row>
    <row r="473" spans="2:3">
      <c r="B473">
        <v>1</v>
      </c>
      <c r="C473">
        <v>10280</v>
      </c>
    </row>
    <row r="474" spans="2:3">
      <c r="B474">
        <v>1</v>
      </c>
      <c r="C474">
        <v>10270</v>
      </c>
    </row>
    <row r="475" spans="2:3">
      <c r="B475">
        <v>1</v>
      </c>
      <c r="C475">
        <v>10260</v>
      </c>
    </row>
    <row r="476" spans="2:3">
      <c r="B476">
        <v>1</v>
      </c>
      <c r="C476">
        <v>10250</v>
      </c>
    </row>
    <row r="477" spans="2:3">
      <c r="B477">
        <v>1</v>
      </c>
      <c r="C477">
        <v>10240</v>
      </c>
    </row>
    <row r="478" spans="2:3">
      <c r="B478">
        <v>1</v>
      </c>
      <c r="C478">
        <v>10230</v>
      </c>
    </row>
    <row r="479" spans="2:3">
      <c r="B479">
        <v>1</v>
      </c>
      <c r="C479">
        <v>10220</v>
      </c>
    </row>
    <row r="480" spans="2:3">
      <c r="B480">
        <v>1</v>
      </c>
      <c r="C480">
        <v>10210</v>
      </c>
    </row>
    <row r="481" spans="2:3">
      <c r="B481">
        <v>1</v>
      </c>
      <c r="C481">
        <v>10200</v>
      </c>
    </row>
    <row r="482" spans="2:3">
      <c r="B482">
        <v>1</v>
      </c>
      <c r="C482">
        <v>10190</v>
      </c>
    </row>
    <row r="483" spans="2:3">
      <c r="B483">
        <v>1</v>
      </c>
      <c r="C483">
        <v>10180</v>
      </c>
    </row>
    <row r="484" spans="2:3">
      <c r="B484">
        <v>1</v>
      </c>
      <c r="C484">
        <v>10170</v>
      </c>
    </row>
    <row r="485" spans="2:3">
      <c r="B485">
        <v>1</v>
      </c>
      <c r="C485">
        <v>10160</v>
      </c>
    </row>
    <row r="486" spans="2:3">
      <c r="B486">
        <v>1</v>
      </c>
      <c r="C486">
        <v>10150</v>
      </c>
    </row>
    <row r="487" spans="2:3">
      <c r="B487">
        <v>1</v>
      </c>
      <c r="C487">
        <v>10140</v>
      </c>
    </row>
    <row r="488" spans="2:3">
      <c r="B488">
        <v>1</v>
      </c>
      <c r="C488">
        <v>10130</v>
      </c>
    </row>
    <row r="489" spans="2:3">
      <c r="B489">
        <v>1</v>
      </c>
      <c r="C489">
        <v>10120</v>
      </c>
    </row>
    <row r="490" spans="2:3">
      <c r="B490">
        <v>1</v>
      </c>
      <c r="C490">
        <v>10110</v>
      </c>
    </row>
    <row r="491" spans="2:3">
      <c r="B491">
        <v>1</v>
      </c>
      <c r="C491">
        <v>10100</v>
      </c>
    </row>
    <row r="492" spans="2:3">
      <c r="B492">
        <v>1</v>
      </c>
      <c r="C492">
        <v>10090</v>
      </c>
    </row>
    <row r="493" spans="2:3">
      <c r="B493">
        <v>1</v>
      </c>
      <c r="C493">
        <v>10080</v>
      </c>
    </row>
    <row r="494" spans="2:3">
      <c r="B494">
        <v>1</v>
      </c>
      <c r="C494">
        <v>10070</v>
      </c>
    </row>
    <row r="495" spans="2:3">
      <c r="B495">
        <v>1</v>
      </c>
      <c r="C495">
        <v>10060</v>
      </c>
    </row>
    <row r="496" spans="2:3">
      <c r="B496">
        <v>1</v>
      </c>
      <c r="C496">
        <v>10050</v>
      </c>
    </row>
    <row r="497" spans="2:3">
      <c r="B497">
        <v>1</v>
      </c>
      <c r="C497">
        <v>10040</v>
      </c>
    </row>
    <row r="498" spans="2:3">
      <c r="B498">
        <v>1</v>
      </c>
      <c r="C498">
        <v>10030</v>
      </c>
    </row>
    <row r="499" spans="2:3">
      <c r="B499">
        <v>1</v>
      </c>
      <c r="C499">
        <v>10020</v>
      </c>
    </row>
    <row r="500" spans="2:3">
      <c r="B500">
        <v>1</v>
      </c>
      <c r="C500">
        <v>10010</v>
      </c>
    </row>
    <row r="501" spans="2:3">
      <c r="B501">
        <v>372</v>
      </c>
      <c r="C501">
        <v>10000</v>
      </c>
    </row>
    <row r="502" spans="2:3">
      <c r="B502">
        <v>372</v>
      </c>
      <c r="C502">
        <v>9990</v>
      </c>
    </row>
    <row r="503" spans="2:3">
      <c r="B503">
        <v>373</v>
      </c>
      <c r="C503">
        <v>9980</v>
      </c>
    </row>
    <row r="504" spans="2:3">
      <c r="B504">
        <v>374</v>
      </c>
      <c r="C504">
        <v>9970</v>
      </c>
    </row>
    <row r="505" spans="2:3">
      <c r="B505">
        <v>375</v>
      </c>
      <c r="C505">
        <v>9960</v>
      </c>
    </row>
    <row r="506" spans="2:3">
      <c r="B506">
        <v>376</v>
      </c>
      <c r="C506">
        <v>9950</v>
      </c>
    </row>
    <row r="507" spans="2:3">
      <c r="B507">
        <v>377</v>
      </c>
      <c r="C507">
        <v>9940</v>
      </c>
    </row>
    <row r="508" spans="2:3">
      <c r="B508">
        <v>377</v>
      </c>
      <c r="C508">
        <v>9930</v>
      </c>
    </row>
    <row r="509" spans="2:3">
      <c r="B509">
        <v>378</v>
      </c>
      <c r="C509">
        <v>9920</v>
      </c>
    </row>
    <row r="510" spans="2:3">
      <c r="B510">
        <v>379</v>
      </c>
      <c r="C510">
        <v>9910</v>
      </c>
    </row>
    <row r="511" spans="2:3">
      <c r="B511">
        <v>380</v>
      </c>
      <c r="C511">
        <v>9900</v>
      </c>
    </row>
    <row r="512" spans="2:3">
      <c r="B512">
        <v>381</v>
      </c>
      <c r="C512">
        <v>9890</v>
      </c>
    </row>
    <row r="513" spans="2:3">
      <c r="B513">
        <v>382</v>
      </c>
      <c r="C513">
        <v>9880</v>
      </c>
    </row>
    <row r="514" spans="2:3">
      <c r="B514">
        <v>383</v>
      </c>
      <c r="C514">
        <v>9870</v>
      </c>
    </row>
    <row r="515" spans="2:3">
      <c r="B515">
        <v>383</v>
      </c>
      <c r="C515">
        <v>9860</v>
      </c>
    </row>
    <row r="516" spans="2:3">
      <c r="B516">
        <v>384</v>
      </c>
      <c r="C516">
        <v>9850</v>
      </c>
    </row>
    <row r="517" spans="2:3">
      <c r="B517">
        <v>385</v>
      </c>
      <c r="C517">
        <v>9840</v>
      </c>
    </row>
    <row r="518" spans="2:3">
      <c r="B518">
        <v>386</v>
      </c>
      <c r="C518">
        <v>9830</v>
      </c>
    </row>
    <row r="519" spans="2:3">
      <c r="B519">
        <v>387</v>
      </c>
      <c r="C519">
        <v>9820</v>
      </c>
    </row>
    <row r="520" spans="2:3">
      <c r="B520">
        <v>388</v>
      </c>
      <c r="C520">
        <v>9810</v>
      </c>
    </row>
    <row r="521" spans="2:3">
      <c r="B521">
        <v>389</v>
      </c>
      <c r="C521">
        <v>9800</v>
      </c>
    </row>
    <row r="522" spans="2:3">
      <c r="B522">
        <v>389</v>
      </c>
      <c r="C522">
        <v>9790</v>
      </c>
    </row>
    <row r="523" spans="2:3">
      <c r="B523">
        <v>390</v>
      </c>
      <c r="C523">
        <v>9780</v>
      </c>
    </row>
    <row r="524" spans="2:3">
      <c r="B524">
        <v>391</v>
      </c>
      <c r="C524">
        <v>9770</v>
      </c>
    </row>
    <row r="525" spans="2:3">
      <c r="B525">
        <v>392</v>
      </c>
      <c r="C525">
        <v>9760</v>
      </c>
    </row>
    <row r="526" spans="2:3">
      <c r="B526">
        <v>393</v>
      </c>
      <c r="C526">
        <v>9750</v>
      </c>
    </row>
    <row r="527" spans="2:3">
      <c r="B527">
        <v>394</v>
      </c>
      <c r="C527">
        <v>9740</v>
      </c>
    </row>
    <row r="528" spans="2:3">
      <c r="B528">
        <v>394</v>
      </c>
      <c r="C528">
        <v>9730</v>
      </c>
    </row>
    <row r="529" spans="2:3">
      <c r="B529">
        <v>395</v>
      </c>
      <c r="C529">
        <v>9720</v>
      </c>
    </row>
    <row r="530" spans="2:3">
      <c r="B530">
        <v>396</v>
      </c>
      <c r="C530">
        <v>9710</v>
      </c>
    </row>
    <row r="531" spans="2:3">
      <c r="B531">
        <v>397</v>
      </c>
      <c r="C531">
        <v>9700</v>
      </c>
    </row>
    <row r="532" spans="2:3">
      <c r="B532">
        <v>398</v>
      </c>
      <c r="C532">
        <v>9690</v>
      </c>
    </row>
    <row r="533" spans="2:3">
      <c r="B533">
        <v>399</v>
      </c>
      <c r="C533">
        <v>9680</v>
      </c>
    </row>
    <row r="534" spans="2:3">
      <c r="B534">
        <v>400</v>
      </c>
      <c r="C534">
        <v>9670</v>
      </c>
    </row>
    <row r="535" spans="2:3">
      <c r="B535">
        <v>400</v>
      </c>
      <c r="C535">
        <v>9660</v>
      </c>
    </row>
    <row r="536" spans="2:3">
      <c r="B536">
        <v>401</v>
      </c>
      <c r="C536">
        <v>9650</v>
      </c>
    </row>
    <row r="537" spans="2:3">
      <c r="B537">
        <v>402</v>
      </c>
      <c r="C537">
        <v>9640</v>
      </c>
    </row>
    <row r="538" spans="2:3">
      <c r="B538">
        <v>403</v>
      </c>
      <c r="C538">
        <v>9630</v>
      </c>
    </row>
    <row r="539" spans="2:3">
      <c r="B539">
        <v>404</v>
      </c>
      <c r="C539">
        <v>9620</v>
      </c>
    </row>
    <row r="540" spans="2:3">
      <c r="B540">
        <v>405</v>
      </c>
      <c r="C540">
        <v>9610</v>
      </c>
    </row>
    <row r="541" spans="2:3">
      <c r="B541">
        <v>406</v>
      </c>
      <c r="C541">
        <v>9600</v>
      </c>
    </row>
    <row r="542" spans="2:3">
      <c r="B542">
        <v>406</v>
      </c>
      <c r="C542">
        <v>9590</v>
      </c>
    </row>
    <row r="543" spans="2:3">
      <c r="B543">
        <v>407</v>
      </c>
      <c r="C543">
        <v>9580</v>
      </c>
    </row>
    <row r="544" spans="2:3">
      <c r="B544">
        <v>408</v>
      </c>
      <c r="C544">
        <v>9570</v>
      </c>
    </row>
    <row r="545" spans="2:3">
      <c r="B545">
        <v>409</v>
      </c>
      <c r="C545">
        <v>9560</v>
      </c>
    </row>
    <row r="546" spans="2:3">
      <c r="B546">
        <v>410</v>
      </c>
      <c r="C546">
        <v>9550</v>
      </c>
    </row>
    <row r="547" spans="2:3">
      <c r="B547">
        <v>411</v>
      </c>
      <c r="C547">
        <v>9540</v>
      </c>
    </row>
    <row r="548" spans="2:3">
      <c r="B548">
        <v>411</v>
      </c>
      <c r="C548">
        <v>9530</v>
      </c>
    </row>
    <row r="549" spans="2:3">
      <c r="B549">
        <v>412</v>
      </c>
      <c r="C549">
        <v>9520</v>
      </c>
    </row>
    <row r="550" spans="2:3">
      <c r="B550">
        <v>413</v>
      </c>
      <c r="C550">
        <v>9510</v>
      </c>
    </row>
    <row r="551" spans="2:3">
      <c r="B551">
        <v>414</v>
      </c>
      <c r="C551">
        <v>9500</v>
      </c>
    </row>
    <row r="552" spans="2:3">
      <c r="B552">
        <v>415</v>
      </c>
      <c r="C552">
        <v>9490</v>
      </c>
    </row>
    <row r="553" spans="2:3">
      <c r="B553">
        <v>416</v>
      </c>
      <c r="C553">
        <v>9480</v>
      </c>
    </row>
    <row r="554" spans="2:3">
      <c r="B554">
        <v>417</v>
      </c>
      <c r="C554">
        <v>9470</v>
      </c>
    </row>
    <row r="555" spans="2:3">
      <c r="B555">
        <v>417</v>
      </c>
      <c r="C555">
        <v>9460</v>
      </c>
    </row>
    <row r="556" spans="2:3">
      <c r="B556">
        <v>418</v>
      </c>
      <c r="C556">
        <v>9450</v>
      </c>
    </row>
    <row r="557" spans="2:3">
      <c r="B557">
        <v>419</v>
      </c>
      <c r="C557">
        <v>9440</v>
      </c>
    </row>
    <row r="558" spans="2:3">
      <c r="B558">
        <v>420</v>
      </c>
      <c r="C558">
        <v>9430</v>
      </c>
    </row>
    <row r="559" spans="2:3">
      <c r="B559">
        <v>421</v>
      </c>
      <c r="C559">
        <v>9420</v>
      </c>
    </row>
    <row r="560" spans="2:3">
      <c r="B560">
        <v>422</v>
      </c>
      <c r="C560">
        <v>9410</v>
      </c>
    </row>
    <row r="561" spans="2:3">
      <c r="B561">
        <v>423</v>
      </c>
      <c r="C561">
        <v>9400</v>
      </c>
    </row>
    <row r="562" spans="2:3">
      <c r="B562">
        <v>423</v>
      </c>
      <c r="C562">
        <v>9390</v>
      </c>
    </row>
    <row r="563" spans="2:3">
      <c r="B563">
        <v>424</v>
      </c>
      <c r="C563">
        <v>9380</v>
      </c>
    </row>
    <row r="564" spans="2:3">
      <c r="B564">
        <v>425</v>
      </c>
      <c r="C564">
        <v>9370</v>
      </c>
    </row>
    <row r="565" spans="2:3">
      <c r="B565">
        <v>426</v>
      </c>
      <c r="C565">
        <v>9360</v>
      </c>
    </row>
    <row r="566" spans="2:3">
      <c r="B566">
        <v>427</v>
      </c>
      <c r="C566">
        <v>9350</v>
      </c>
    </row>
    <row r="567" spans="2:3">
      <c r="B567">
        <v>428</v>
      </c>
      <c r="C567">
        <v>9340</v>
      </c>
    </row>
    <row r="568" spans="2:3">
      <c r="B568">
        <v>428</v>
      </c>
      <c r="C568">
        <v>9330</v>
      </c>
    </row>
    <row r="569" spans="2:3">
      <c r="B569">
        <v>429</v>
      </c>
      <c r="C569">
        <v>9320</v>
      </c>
    </row>
    <row r="570" spans="2:3">
      <c r="B570">
        <v>430</v>
      </c>
      <c r="C570">
        <v>9310</v>
      </c>
    </row>
    <row r="571" spans="2:3">
      <c r="B571">
        <v>431</v>
      </c>
      <c r="C571">
        <v>9300</v>
      </c>
    </row>
    <row r="572" spans="2:3">
      <c r="B572">
        <v>432</v>
      </c>
      <c r="C572">
        <v>9290</v>
      </c>
    </row>
    <row r="573" spans="2:3">
      <c r="B573">
        <v>433</v>
      </c>
      <c r="C573">
        <v>9280</v>
      </c>
    </row>
    <row r="574" spans="2:3">
      <c r="B574">
        <v>434</v>
      </c>
      <c r="C574">
        <v>9270</v>
      </c>
    </row>
    <row r="575" spans="2:3">
      <c r="B575">
        <v>434</v>
      </c>
      <c r="C575">
        <v>9260</v>
      </c>
    </row>
    <row r="576" spans="2:3">
      <c r="B576">
        <v>435</v>
      </c>
      <c r="C576">
        <v>9250</v>
      </c>
    </row>
    <row r="577" spans="2:3">
      <c r="B577">
        <v>436</v>
      </c>
      <c r="C577">
        <v>9240</v>
      </c>
    </row>
    <row r="578" spans="2:3">
      <c r="B578">
        <v>437</v>
      </c>
      <c r="C578">
        <v>9230</v>
      </c>
    </row>
    <row r="579" spans="2:3">
      <c r="B579">
        <v>438</v>
      </c>
      <c r="C579">
        <v>9220</v>
      </c>
    </row>
    <row r="580" spans="2:3">
      <c r="B580">
        <v>439</v>
      </c>
      <c r="C580">
        <v>9210</v>
      </c>
    </row>
    <row r="581" spans="2:3">
      <c r="B581">
        <v>440</v>
      </c>
      <c r="C581">
        <v>9200</v>
      </c>
    </row>
    <row r="582" spans="2:3">
      <c r="B582">
        <v>440</v>
      </c>
      <c r="C582">
        <v>9190</v>
      </c>
    </row>
    <row r="583" spans="2:3">
      <c r="B583">
        <v>441</v>
      </c>
      <c r="C583">
        <v>9180</v>
      </c>
    </row>
    <row r="584" spans="2:3">
      <c r="B584">
        <v>442</v>
      </c>
      <c r="C584">
        <v>9170</v>
      </c>
    </row>
    <row r="585" spans="2:3">
      <c r="B585">
        <v>443</v>
      </c>
      <c r="C585">
        <v>9160</v>
      </c>
    </row>
    <row r="586" spans="2:3">
      <c r="B586">
        <v>444</v>
      </c>
      <c r="C586">
        <v>9150</v>
      </c>
    </row>
    <row r="587" spans="2:3">
      <c r="B587">
        <v>445</v>
      </c>
      <c r="C587">
        <v>9140</v>
      </c>
    </row>
    <row r="588" spans="2:3">
      <c r="B588">
        <v>445</v>
      </c>
      <c r="C588">
        <v>9130</v>
      </c>
    </row>
    <row r="589" spans="2:3">
      <c r="B589">
        <v>446</v>
      </c>
      <c r="C589">
        <v>9120</v>
      </c>
    </row>
    <row r="590" spans="2:3">
      <c r="B590">
        <v>447</v>
      </c>
      <c r="C590">
        <v>9110</v>
      </c>
    </row>
    <row r="591" spans="2:3">
      <c r="B591">
        <v>448</v>
      </c>
      <c r="C591">
        <v>9100</v>
      </c>
    </row>
    <row r="592" spans="2:3">
      <c r="B592">
        <v>449</v>
      </c>
      <c r="C592">
        <v>9090</v>
      </c>
    </row>
    <row r="593" spans="2:3">
      <c r="B593">
        <v>450</v>
      </c>
      <c r="C593">
        <v>9080</v>
      </c>
    </row>
    <row r="594" spans="2:3">
      <c r="B594">
        <v>451</v>
      </c>
      <c r="C594">
        <v>9070</v>
      </c>
    </row>
    <row r="595" spans="2:3">
      <c r="B595">
        <v>451</v>
      </c>
      <c r="C595">
        <v>9060</v>
      </c>
    </row>
    <row r="596" spans="2:3">
      <c r="B596">
        <v>452</v>
      </c>
      <c r="C596">
        <v>9050</v>
      </c>
    </row>
    <row r="597" spans="2:3">
      <c r="B597">
        <v>453</v>
      </c>
      <c r="C597">
        <v>9040</v>
      </c>
    </row>
    <row r="598" spans="2:3">
      <c r="B598">
        <v>454</v>
      </c>
      <c r="C598">
        <v>9030</v>
      </c>
    </row>
    <row r="599" spans="2:3">
      <c r="B599">
        <v>455</v>
      </c>
      <c r="C599">
        <v>9020</v>
      </c>
    </row>
    <row r="600" spans="2:3">
      <c r="B600">
        <v>456</v>
      </c>
      <c r="C600">
        <v>9010</v>
      </c>
    </row>
    <row r="601" spans="2:3">
      <c r="B601">
        <v>457</v>
      </c>
      <c r="C601">
        <v>9000</v>
      </c>
    </row>
    <row r="602" spans="2:3">
      <c r="B602">
        <v>457</v>
      </c>
      <c r="C602">
        <v>8990</v>
      </c>
    </row>
    <row r="603" spans="2:3">
      <c r="B603">
        <v>458</v>
      </c>
      <c r="C603">
        <v>8980</v>
      </c>
    </row>
    <row r="604" spans="2:3">
      <c r="B604">
        <v>459</v>
      </c>
      <c r="C604">
        <v>8970</v>
      </c>
    </row>
    <row r="605" spans="2:3">
      <c r="B605">
        <v>460</v>
      </c>
      <c r="C605">
        <v>8960</v>
      </c>
    </row>
    <row r="606" spans="2:3">
      <c r="B606">
        <v>461</v>
      </c>
      <c r="C606">
        <v>8950</v>
      </c>
    </row>
    <row r="607" spans="2:3">
      <c r="B607">
        <v>462</v>
      </c>
      <c r="C607">
        <v>8940</v>
      </c>
    </row>
    <row r="608" spans="2:3">
      <c r="B608">
        <v>463</v>
      </c>
      <c r="C608">
        <v>8930</v>
      </c>
    </row>
    <row r="609" spans="2:3">
      <c r="B609">
        <v>463</v>
      </c>
      <c r="C609">
        <v>8920</v>
      </c>
    </row>
    <row r="610" spans="2:3">
      <c r="B610">
        <v>464</v>
      </c>
      <c r="C610">
        <v>8910</v>
      </c>
    </row>
    <row r="611" spans="2:3">
      <c r="B611">
        <v>465</v>
      </c>
      <c r="C611">
        <v>8900</v>
      </c>
    </row>
    <row r="612" spans="2:3">
      <c r="B612">
        <v>466</v>
      </c>
      <c r="C612">
        <v>8890</v>
      </c>
    </row>
    <row r="613" spans="2:3">
      <c r="B613">
        <v>467</v>
      </c>
      <c r="C613">
        <v>8880</v>
      </c>
    </row>
    <row r="614" spans="2:3">
      <c r="B614">
        <v>468</v>
      </c>
      <c r="C614">
        <v>8870</v>
      </c>
    </row>
    <row r="615" spans="2:3">
      <c r="B615">
        <v>469</v>
      </c>
      <c r="C615">
        <v>8860</v>
      </c>
    </row>
    <row r="616" spans="2:3">
      <c r="B616">
        <v>470</v>
      </c>
      <c r="C616">
        <v>8850</v>
      </c>
    </row>
    <row r="617" spans="2:3">
      <c r="B617">
        <v>470</v>
      </c>
      <c r="C617">
        <v>8840</v>
      </c>
    </row>
    <row r="618" spans="2:3">
      <c r="B618">
        <v>471</v>
      </c>
      <c r="C618">
        <v>8830</v>
      </c>
    </row>
    <row r="619" spans="2:3">
      <c r="B619">
        <v>472</v>
      </c>
      <c r="C619">
        <v>8820</v>
      </c>
    </row>
    <row r="620" spans="2:3">
      <c r="B620">
        <v>473</v>
      </c>
      <c r="C620">
        <v>8810</v>
      </c>
    </row>
    <row r="621" spans="2:3">
      <c r="B621">
        <v>474</v>
      </c>
      <c r="C621">
        <v>8800</v>
      </c>
    </row>
    <row r="622" spans="2:3">
      <c r="B622">
        <v>475</v>
      </c>
      <c r="C622">
        <v>8790</v>
      </c>
    </row>
    <row r="623" spans="2:3">
      <c r="B623">
        <v>476</v>
      </c>
      <c r="C623">
        <v>8780</v>
      </c>
    </row>
    <row r="624" spans="2:3">
      <c r="B624">
        <v>477</v>
      </c>
      <c r="C624">
        <v>8770</v>
      </c>
    </row>
    <row r="625" spans="2:3">
      <c r="B625">
        <v>477</v>
      </c>
      <c r="C625">
        <v>8760</v>
      </c>
    </row>
    <row r="626" spans="2:3">
      <c r="B626">
        <v>478</v>
      </c>
      <c r="C626">
        <v>8750</v>
      </c>
    </row>
    <row r="627" spans="2:3">
      <c r="B627">
        <v>479</v>
      </c>
      <c r="C627">
        <v>8740</v>
      </c>
    </row>
    <row r="628" spans="2:3">
      <c r="B628">
        <v>480</v>
      </c>
      <c r="C628">
        <v>8730</v>
      </c>
    </row>
    <row r="629" spans="2:3">
      <c r="B629">
        <v>481</v>
      </c>
      <c r="C629">
        <v>8720</v>
      </c>
    </row>
    <row r="630" spans="2:3">
      <c r="B630">
        <v>482</v>
      </c>
      <c r="C630">
        <v>8710</v>
      </c>
    </row>
    <row r="631" spans="2:3">
      <c r="B631">
        <v>483</v>
      </c>
      <c r="C631">
        <v>8700</v>
      </c>
    </row>
    <row r="632" spans="2:3">
      <c r="B632">
        <v>483</v>
      </c>
      <c r="C632">
        <v>8690</v>
      </c>
    </row>
    <row r="633" spans="2:3">
      <c r="B633">
        <v>484</v>
      </c>
      <c r="C633">
        <v>8680</v>
      </c>
    </row>
    <row r="634" spans="2:3">
      <c r="B634">
        <v>485</v>
      </c>
      <c r="C634">
        <v>8670</v>
      </c>
    </row>
    <row r="635" spans="2:3">
      <c r="B635">
        <v>486</v>
      </c>
      <c r="C635">
        <v>8660</v>
      </c>
    </row>
    <row r="636" spans="2:3">
      <c r="B636">
        <v>487</v>
      </c>
      <c r="C636">
        <v>8650</v>
      </c>
    </row>
    <row r="637" spans="2:3">
      <c r="B637">
        <v>488</v>
      </c>
      <c r="C637">
        <v>8640</v>
      </c>
    </row>
    <row r="638" spans="2:3">
      <c r="B638">
        <v>489</v>
      </c>
      <c r="C638">
        <v>8630</v>
      </c>
    </row>
    <row r="639" spans="2:3">
      <c r="B639">
        <v>490</v>
      </c>
      <c r="C639">
        <v>8620</v>
      </c>
    </row>
    <row r="640" spans="2:3">
      <c r="B640">
        <v>490</v>
      </c>
      <c r="C640">
        <v>8610</v>
      </c>
    </row>
    <row r="641" spans="2:3">
      <c r="B641">
        <v>491</v>
      </c>
      <c r="C641">
        <v>8600</v>
      </c>
    </row>
    <row r="642" spans="2:3">
      <c r="B642">
        <v>492</v>
      </c>
      <c r="C642">
        <v>8590</v>
      </c>
    </row>
    <row r="643" spans="2:3">
      <c r="B643">
        <v>493</v>
      </c>
      <c r="C643">
        <v>8580</v>
      </c>
    </row>
    <row r="644" spans="2:3">
      <c r="B644">
        <v>494</v>
      </c>
      <c r="C644">
        <v>8570</v>
      </c>
    </row>
    <row r="645" spans="2:3">
      <c r="B645">
        <v>495</v>
      </c>
      <c r="C645">
        <v>8560</v>
      </c>
    </row>
    <row r="646" spans="2:3">
      <c r="B646">
        <v>496</v>
      </c>
      <c r="C646">
        <v>8550</v>
      </c>
    </row>
    <row r="647" spans="2:3">
      <c r="B647">
        <v>497</v>
      </c>
      <c r="C647">
        <v>8540</v>
      </c>
    </row>
    <row r="648" spans="2:3">
      <c r="B648">
        <v>497</v>
      </c>
      <c r="C648">
        <v>8530</v>
      </c>
    </row>
    <row r="649" spans="2:3">
      <c r="B649">
        <v>498</v>
      </c>
      <c r="C649">
        <v>8520</v>
      </c>
    </row>
    <row r="650" spans="2:3">
      <c r="B650">
        <v>499</v>
      </c>
      <c r="C650">
        <v>8510</v>
      </c>
    </row>
    <row r="651" spans="2:3">
      <c r="B651">
        <v>500</v>
      </c>
      <c r="C651">
        <v>8500</v>
      </c>
    </row>
    <row r="652" spans="2:3">
      <c r="B652">
        <v>501</v>
      </c>
      <c r="C652">
        <v>8490</v>
      </c>
    </row>
    <row r="653" spans="2:3">
      <c r="B653">
        <v>502</v>
      </c>
      <c r="C653">
        <v>8480</v>
      </c>
    </row>
    <row r="654" spans="2:3">
      <c r="B654">
        <v>503</v>
      </c>
      <c r="C654">
        <v>8470</v>
      </c>
    </row>
    <row r="655" spans="2:3">
      <c r="B655">
        <v>503</v>
      </c>
      <c r="C655">
        <v>8460</v>
      </c>
    </row>
    <row r="656" spans="2:3">
      <c r="B656">
        <v>504</v>
      </c>
      <c r="C656">
        <v>8450</v>
      </c>
    </row>
    <row r="657" spans="2:3">
      <c r="B657">
        <v>505</v>
      </c>
      <c r="C657">
        <v>8440</v>
      </c>
    </row>
    <row r="658" spans="2:3">
      <c r="B658">
        <v>506</v>
      </c>
      <c r="C658">
        <v>8430</v>
      </c>
    </row>
    <row r="659" spans="2:3">
      <c r="B659">
        <v>507</v>
      </c>
      <c r="C659">
        <v>8420</v>
      </c>
    </row>
    <row r="660" spans="2:3">
      <c r="B660">
        <v>508</v>
      </c>
      <c r="C660">
        <v>8410</v>
      </c>
    </row>
    <row r="661" spans="2:3">
      <c r="B661">
        <v>509</v>
      </c>
      <c r="C661">
        <v>8400</v>
      </c>
    </row>
    <row r="662" spans="2:3">
      <c r="B662">
        <v>510</v>
      </c>
      <c r="C662">
        <v>8390</v>
      </c>
    </row>
    <row r="663" spans="2:3">
      <c r="B663">
        <v>510</v>
      </c>
      <c r="C663">
        <v>8380</v>
      </c>
    </row>
    <row r="664" spans="2:3">
      <c r="B664">
        <v>511</v>
      </c>
      <c r="C664">
        <v>8370</v>
      </c>
    </row>
    <row r="665" spans="2:3">
      <c r="B665">
        <v>512</v>
      </c>
      <c r="C665">
        <v>8360</v>
      </c>
    </row>
    <row r="666" spans="2:3">
      <c r="B666">
        <v>513</v>
      </c>
      <c r="C666">
        <v>8350</v>
      </c>
    </row>
    <row r="667" spans="2:3">
      <c r="B667">
        <v>514</v>
      </c>
      <c r="C667">
        <v>8340</v>
      </c>
    </row>
    <row r="668" spans="2:3">
      <c r="B668">
        <v>515</v>
      </c>
      <c r="C668">
        <v>8330</v>
      </c>
    </row>
    <row r="669" spans="2:3">
      <c r="B669">
        <v>516</v>
      </c>
      <c r="C669">
        <v>8320</v>
      </c>
    </row>
    <row r="670" spans="2:3">
      <c r="B670">
        <v>517</v>
      </c>
      <c r="C670">
        <v>8310</v>
      </c>
    </row>
    <row r="671" spans="2:3">
      <c r="B671">
        <v>517</v>
      </c>
      <c r="C671">
        <v>8300</v>
      </c>
    </row>
    <row r="672" spans="2:3">
      <c r="B672">
        <v>518</v>
      </c>
      <c r="C672">
        <v>8290</v>
      </c>
    </row>
    <row r="673" spans="2:3">
      <c r="B673">
        <v>519</v>
      </c>
      <c r="C673">
        <v>8280</v>
      </c>
    </row>
    <row r="674" spans="2:3">
      <c r="B674">
        <v>520</v>
      </c>
      <c r="C674">
        <v>8270</v>
      </c>
    </row>
    <row r="675" spans="2:3">
      <c r="B675">
        <v>521</v>
      </c>
      <c r="C675">
        <v>8260</v>
      </c>
    </row>
    <row r="676" spans="2:3">
      <c r="B676">
        <v>522</v>
      </c>
      <c r="C676">
        <v>8250</v>
      </c>
    </row>
    <row r="677" spans="2:3">
      <c r="B677">
        <v>523</v>
      </c>
      <c r="C677">
        <v>8240</v>
      </c>
    </row>
    <row r="678" spans="2:3">
      <c r="B678">
        <v>523</v>
      </c>
      <c r="C678">
        <v>8230</v>
      </c>
    </row>
    <row r="679" spans="2:3">
      <c r="B679">
        <v>524</v>
      </c>
      <c r="C679">
        <v>8220</v>
      </c>
    </row>
    <row r="680" spans="2:3">
      <c r="B680">
        <v>525</v>
      </c>
      <c r="C680">
        <v>8210</v>
      </c>
    </row>
    <row r="681" spans="2:3">
      <c r="B681">
        <v>526</v>
      </c>
      <c r="C681">
        <v>8200</v>
      </c>
    </row>
    <row r="682" spans="2:3">
      <c r="B682">
        <v>527</v>
      </c>
      <c r="C682">
        <v>8190</v>
      </c>
    </row>
    <row r="683" spans="2:3">
      <c r="B683">
        <v>528</v>
      </c>
      <c r="C683">
        <v>8180</v>
      </c>
    </row>
    <row r="684" spans="2:3">
      <c r="B684">
        <v>529</v>
      </c>
      <c r="C684">
        <v>8170</v>
      </c>
    </row>
    <row r="685" spans="2:3">
      <c r="B685">
        <v>530</v>
      </c>
      <c r="C685">
        <v>8160</v>
      </c>
    </row>
    <row r="686" spans="2:3">
      <c r="B686">
        <v>530</v>
      </c>
      <c r="C686">
        <v>8150</v>
      </c>
    </row>
    <row r="687" spans="2:3">
      <c r="B687">
        <v>531</v>
      </c>
      <c r="C687">
        <v>8140</v>
      </c>
    </row>
    <row r="688" spans="2:3">
      <c r="B688">
        <v>532</v>
      </c>
      <c r="C688">
        <v>8130</v>
      </c>
    </row>
    <row r="689" spans="2:3">
      <c r="B689">
        <v>533</v>
      </c>
      <c r="C689">
        <v>8120</v>
      </c>
    </row>
    <row r="690" spans="2:3">
      <c r="B690">
        <v>534</v>
      </c>
      <c r="C690">
        <v>8110</v>
      </c>
    </row>
    <row r="691" spans="2:3">
      <c r="B691">
        <v>535</v>
      </c>
      <c r="C691">
        <v>8100</v>
      </c>
    </row>
    <row r="692" spans="2:3">
      <c r="B692">
        <v>536</v>
      </c>
      <c r="C692">
        <v>8090</v>
      </c>
    </row>
    <row r="693" spans="2:3">
      <c r="B693">
        <v>537</v>
      </c>
      <c r="C693">
        <v>8080</v>
      </c>
    </row>
    <row r="694" spans="2:3">
      <c r="B694">
        <v>537</v>
      </c>
      <c r="C694">
        <v>8070</v>
      </c>
    </row>
    <row r="695" spans="2:3">
      <c r="B695">
        <v>538</v>
      </c>
      <c r="C695">
        <v>8060</v>
      </c>
    </row>
    <row r="696" spans="2:3">
      <c r="B696">
        <v>539</v>
      </c>
      <c r="C696">
        <v>8050</v>
      </c>
    </row>
    <row r="697" spans="2:3">
      <c r="B697">
        <v>540</v>
      </c>
      <c r="C697">
        <v>8040</v>
      </c>
    </row>
    <row r="698" spans="2:3">
      <c r="B698">
        <v>541</v>
      </c>
      <c r="C698">
        <v>8030</v>
      </c>
    </row>
    <row r="699" spans="2:3">
      <c r="B699">
        <v>542</v>
      </c>
      <c r="C699">
        <v>8020</v>
      </c>
    </row>
    <row r="700" spans="2:3">
      <c r="B700">
        <v>543</v>
      </c>
      <c r="C700">
        <v>8010</v>
      </c>
    </row>
    <row r="701" spans="2:3">
      <c r="B701">
        <v>544</v>
      </c>
      <c r="C701">
        <v>8000</v>
      </c>
    </row>
    <row r="702" spans="2:3">
      <c r="B702">
        <v>544</v>
      </c>
      <c r="C702">
        <v>7990</v>
      </c>
    </row>
    <row r="703" spans="2:3">
      <c r="B703">
        <v>545</v>
      </c>
      <c r="C703">
        <v>7980</v>
      </c>
    </row>
    <row r="704" spans="2:3">
      <c r="B704">
        <v>546</v>
      </c>
      <c r="C704">
        <v>7970</v>
      </c>
    </row>
    <row r="705" spans="2:3">
      <c r="B705">
        <v>547</v>
      </c>
      <c r="C705">
        <v>7960</v>
      </c>
    </row>
    <row r="706" spans="2:3">
      <c r="B706">
        <v>548</v>
      </c>
      <c r="C706">
        <v>7950</v>
      </c>
    </row>
    <row r="707" spans="2:3">
      <c r="B707">
        <v>549</v>
      </c>
      <c r="C707">
        <v>7940</v>
      </c>
    </row>
    <row r="708" spans="2:3">
      <c r="B708">
        <v>550</v>
      </c>
      <c r="C708">
        <v>7930</v>
      </c>
    </row>
    <row r="709" spans="2:3">
      <c r="B709">
        <v>550</v>
      </c>
      <c r="C709">
        <v>7920</v>
      </c>
    </row>
    <row r="710" spans="2:3">
      <c r="B710">
        <v>551</v>
      </c>
      <c r="C710">
        <v>7910</v>
      </c>
    </row>
    <row r="711" spans="2:3">
      <c r="B711">
        <v>552</v>
      </c>
      <c r="C711">
        <v>7900</v>
      </c>
    </row>
    <row r="712" spans="2:3">
      <c r="B712">
        <v>553</v>
      </c>
      <c r="C712">
        <v>7890</v>
      </c>
    </row>
    <row r="713" spans="2:3">
      <c r="B713">
        <v>554</v>
      </c>
      <c r="C713">
        <v>7880</v>
      </c>
    </row>
    <row r="714" spans="2:3">
      <c r="B714">
        <v>555</v>
      </c>
      <c r="C714">
        <v>7870</v>
      </c>
    </row>
    <row r="715" spans="2:3">
      <c r="B715">
        <v>556</v>
      </c>
      <c r="C715">
        <v>7860</v>
      </c>
    </row>
    <row r="716" spans="2:3">
      <c r="B716">
        <v>556</v>
      </c>
      <c r="C716">
        <v>7850</v>
      </c>
    </row>
    <row r="717" spans="2:3">
      <c r="B717">
        <v>557</v>
      </c>
      <c r="C717">
        <v>7840</v>
      </c>
    </row>
    <row r="718" spans="2:3">
      <c r="B718">
        <v>558</v>
      </c>
      <c r="C718">
        <v>7830</v>
      </c>
    </row>
    <row r="719" spans="2:3">
      <c r="B719">
        <v>559</v>
      </c>
      <c r="C719">
        <v>7820</v>
      </c>
    </row>
    <row r="720" spans="2:3">
      <c r="B720">
        <v>560</v>
      </c>
      <c r="C720">
        <v>7810</v>
      </c>
    </row>
    <row r="721" spans="2:3">
      <c r="B721">
        <v>561</v>
      </c>
      <c r="C721">
        <v>7800</v>
      </c>
    </row>
    <row r="722" spans="2:3">
      <c r="B722">
        <v>562</v>
      </c>
      <c r="C722">
        <v>7790</v>
      </c>
    </row>
    <row r="723" spans="2:3">
      <c r="B723">
        <v>562</v>
      </c>
      <c r="C723">
        <v>7780</v>
      </c>
    </row>
    <row r="724" spans="2:3">
      <c r="B724">
        <v>563</v>
      </c>
      <c r="C724">
        <v>7770</v>
      </c>
    </row>
    <row r="725" spans="2:3">
      <c r="B725">
        <v>564</v>
      </c>
      <c r="C725">
        <v>7760</v>
      </c>
    </row>
    <row r="726" spans="2:3">
      <c r="B726">
        <v>565</v>
      </c>
      <c r="C726">
        <v>7750</v>
      </c>
    </row>
    <row r="727" spans="2:3">
      <c r="B727">
        <v>566</v>
      </c>
      <c r="C727">
        <v>7740</v>
      </c>
    </row>
    <row r="728" spans="2:3">
      <c r="B728">
        <v>567</v>
      </c>
      <c r="C728">
        <v>7730</v>
      </c>
    </row>
    <row r="729" spans="2:3">
      <c r="B729">
        <v>568</v>
      </c>
      <c r="C729">
        <v>7720</v>
      </c>
    </row>
    <row r="730" spans="2:3">
      <c r="B730">
        <v>568</v>
      </c>
      <c r="C730">
        <v>7710</v>
      </c>
    </row>
    <row r="731" spans="2:3">
      <c r="B731">
        <v>569</v>
      </c>
      <c r="C731">
        <v>7700</v>
      </c>
    </row>
    <row r="732" spans="2:3">
      <c r="B732">
        <v>570</v>
      </c>
      <c r="C732">
        <v>7690</v>
      </c>
    </row>
    <row r="733" spans="2:3">
      <c r="B733">
        <v>571</v>
      </c>
      <c r="C733">
        <v>7680</v>
      </c>
    </row>
    <row r="734" spans="2:3">
      <c r="B734">
        <v>572</v>
      </c>
      <c r="C734">
        <v>7670</v>
      </c>
    </row>
    <row r="735" spans="2:3">
      <c r="B735">
        <v>573</v>
      </c>
      <c r="C735">
        <v>7660</v>
      </c>
    </row>
    <row r="736" spans="2:3">
      <c r="B736">
        <v>574</v>
      </c>
      <c r="C736">
        <v>7650</v>
      </c>
    </row>
    <row r="737" spans="2:3">
      <c r="B737">
        <v>574</v>
      </c>
      <c r="C737">
        <v>7640</v>
      </c>
    </row>
    <row r="738" spans="2:3">
      <c r="B738">
        <v>575</v>
      </c>
      <c r="C738">
        <v>7630</v>
      </c>
    </row>
    <row r="739" spans="2:3">
      <c r="B739">
        <v>576</v>
      </c>
      <c r="C739">
        <v>7620</v>
      </c>
    </row>
    <row r="740" spans="2:3">
      <c r="B740">
        <v>577</v>
      </c>
      <c r="C740">
        <v>7610</v>
      </c>
    </row>
    <row r="741" spans="2:3">
      <c r="B741">
        <v>578</v>
      </c>
      <c r="C741">
        <v>7600</v>
      </c>
    </row>
    <row r="742" spans="2:3">
      <c r="B742">
        <v>579</v>
      </c>
      <c r="C742">
        <v>7590</v>
      </c>
    </row>
    <row r="743" spans="2:3">
      <c r="B743">
        <v>580</v>
      </c>
      <c r="C743">
        <v>7580</v>
      </c>
    </row>
    <row r="744" spans="2:3">
      <c r="B744">
        <v>580</v>
      </c>
      <c r="C744">
        <v>7570</v>
      </c>
    </row>
    <row r="745" spans="2:3">
      <c r="B745">
        <v>581</v>
      </c>
      <c r="C745">
        <v>7560</v>
      </c>
    </row>
    <row r="746" spans="2:3">
      <c r="B746">
        <v>582</v>
      </c>
      <c r="C746">
        <v>7550</v>
      </c>
    </row>
    <row r="747" spans="2:3">
      <c r="B747">
        <v>583</v>
      </c>
      <c r="C747">
        <v>7540</v>
      </c>
    </row>
    <row r="748" spans="2:3">
      <c r="B748">
        <v>584</v>
      </c>
      <c r="C748">
        <v>7530</v>
      </c>
    </row>
    <row r="749" spans="2:3">
      <c r="B749">
        <v>585</v>
      </c>
      <c r="C749">
        <v>7520</v>
      </c>
    </row>
    <row r="750" spans="2:3">
      <c r="B750">
        <v>586</v>
      </c>
      <c r="C750">
        <v>7510</v>
      </c>
    </row>
    <row r="751" spans="2:3">
      <c r="B751">
        <v>587</v>
      </c>
      <c r="C751">
        <v>7500</v>
      </c>
    </row>
    <row r="752" spans="2:3">
      <c r="B752">
        <v>587</v>
      </c>
      <c r="C752">
        <v>7490</v>
      </c>
    </row>
    <row r="753" spans="2:3">
      <c r="B753">
        <v>588</v>
      </c>
      <c r="C753">
        <v>7480</v>
      </c>
    </row>
    <row r="754" spans="2:3">
      <c r="B754">
        <v>589</v>
      </c>
      <c r="C754">
        <v>7470</v>
      </c>
    </row>
    <row r="755" spans="2:3">
      <c r="B755">
        <v>590</v>
      </c>
      <c r="C755">
        <v>7460</v>
      </c>
    </row>
    <row r="756" spans="2:3">
      <c r="B756">
        <v>591</v>
      </c>
      <c r="C756">
        <v>7450</v>
      </c>
    </row>
    <row r="757" spans="2:3">
      <c r="B757">
        <v>592</v>
      </c>
      <c r="C757">
        <v>7440</v>
      </c>
    </row>
    <row r="758" spans="2:3">
      <c r="B758">
        <v>593</v>
      </c>
      <c r="C758">
        <v>7430</v>
      </c>
    </row>
    <row r="759" spans="2:3">
      <c r="B759">
        <v>593</v>
      </c>
      <c r="C759">
        <v>7420</v>
      </c>
    </row>
    <row r="760" spans="2:3">
      <c r="B760">
        <v>594</v>
      </c>
      <c r="C760">
        <v>7410</v>
      </c>
    </row>
    <row r="761" spans="2:3">
      <c r="B761">
        <v>595</v>
      </c>
      <c r="C761">
        <v>7400</v>
      </c>
    </row>
    <row r="762" spans="2:3">
      <c r="B762">
        <v>596</v>
      </c>
      <c r="C762">
        <v>7390</v>
      </c>
    </row>
    <row r="763" spans="2:3">
      <c r="B763">
        <v>597</v>
      </c>
      <c r="C763">
        <v>7380</v>
      </c>
    </row>
    <row r="764" spans="2:3">
      <c r="B764">
        <v>598</v>
      </c>
      <c r="C764">
        <v>7370</v>
      </c>
    </row>
    <row r="765" spans="2:3">
      <c r="B765">
        <v>599</v>
      </c>
      <c r="C765">
        <v>7360</v>
      </c>
    </row>
    <row r="766" spans="2:3">
      <c r="B766">
        <v>599</v>
      </c>
      <c r="C766">
        <v>7350</v>
      </c>
    </row>
    <row r="767" spans="2:3">
      <c r="B767">
        <v>600</v>
      </c>
      <c r="C767">
        <v>7340</v>
      </c>
    </row>
    <row r="768" spans="2:3">
      <c r="B768">
        <v>601</v>
      </c>
      <c r="C768">
        <v>7330</v>
      </c>
    </row>
    <row r="769" spans="2:3">
      <c r="B769">
        <v>602</v>
      </c>
      <c r="C769">
        <v>7320</v>
      </c>
    </row>
    <row r="770" spans="2:3">
      <c r="B770">
        <v>603</v>
      </c>
      <c r="C770">
        <v>7310</v>
      </c>
    </row>
    <row r="771" spans="2:3">
      <c r="B771">
        <v>604</v>
      </c>
      <c r="C771">
        <v>7300</v>
      </c>
    </row>
    <row r="772" spans="2:3">
      <c r="B772">
        <v>605</v>
      </c>
      <c r="C772">
        <v>7290</v>
      </c>
    </row>
    <row r="773" spans="2:3">
      <c r="B773">
        <v>605</v>
      </c>
      <c r="C773">
        <v>7280</v>
      </c>
    </row>
    <row r="774" spans="2:3">
      <c r="B774">
        <v>606</v>
      </c>
      <c r="C774">
        <v>7270</v>
      </c>
    </row>
    <row r="775" spans="2:3">
      <c r="B775">
        <v>607</v>
      </c>
      <c r="C775">
        <v>7260</v>
      </c>
    </row>
    <row r="776" spans="2:3">
      <c r="B776">
        <v>608</v>
      </c>
      <c r="C776">
        <v>7250</v>
      </c>
    </row>
    <row r="777" spans="2:3">
      <c r="B777">
        <v>609</v>
      </c>
      <c r="C777">
        <v>7240</v>
      </c>
    </row>
    <row r="778" spans="2:3">
      <c r="B778">
        <v>610</v>
      </c>
      <c r="C778">
        <v>7230</v>
      </c>
    </row>
    <row r="779" spans="2:3">
      <c r="B779">
        <v>611</v>
      </c>
      <c r="C779">
        <v>7220</v>
      </c>
    </row>
    <row r="780" spans="2:3">
      <c r="B780">
        <v>611</v>
      </c>
      <c r="C780">
        <v>7210</v>
      </c>
    </row>
    <row r="781" spans="2:3">
      <c r="B781">
        <v>612</v>
      </c>
      <c r="C781">
        <v>7200</v>
      </c>
    </row>
    <row r="782" spans="2:3">
      <c r="B782">
        <v>613</v>
      </c>
      <c r="C782">
        <v>7190</v>
      </c>
    </row>
    <row r="783" spans="2:3">
      <c r="B783">
        <v>614</v>
      </c>
      <c r="C783">
        <v>7180</v>
      </c>
    </row>
    <row r="784" spans="2:3">
      <c r="B784">
        <v>615</v>
      </c>
      <c r="C784">
        <v>7170</v>
      </c>
    </row>
    <row r="785" spans="2:3">
      <c r="B785">
        <v>616</v>
      </c>
      <c r="C785">
        <v>7160</v>
      </c>
    </row>
    <row r="786" spans="2:3">
      <c r="B786">
        <v>617</v>
      </c>
      <c r="C786">
        <v>7150</v>
      </c>
    </row>
    <row r="787" spans="2:3">
      <c r="B787">
        <v>617</v>
      </c>
      <c r="C787">
        <v>7140</v>
      </c>
    </row>
    <row r="788" spans="2:3">
      <c r="B788">
        <v>618</v>
      </c>
      <c r="C788">
        <v>7130</v>
      </c>
    </row>
    <row r="789" spans="2:3">
      <c r="B789">
        <v>619</v>
      </c>
      <c r="C789">
        <v>7120</v>
      </c>
    </row>
    <row r="790" spans="2:3">
      <c r="B790">
        <v>620</v>
      </c>
      <c r="C790">
        <v>7110</v>
      </c>
    </row>
    <row r="791" spans="2:3">
      <c r="B791">
        <v>621</v>
      </c>
      <c r="C791">
        <v>7100</v>
      </c>
    </row>
    <row r="792" spans="2:3">
      <c r="B792">
        <v>622</v>
      </c>
      <c r="C792">
        <v>7090</v>
      </c>
    </row>
    <row r="793" spans="2:3">
      <c r="B793">
        <v>623</v>
      </c>
      <c r="C793">
        <v>7080</v>
      </c>
    </row>
    <row r="794" spans="2:3">
      <c r="B794">
        <v>623</v>
      </c>
      <c r="C794">
        <v>7070</v>
      </c>
    </row>
    <row r="795" spans="2:3">
      <c r="B795">
        <v>624</v>
      </c>
      <c r="C795">
        <v>7060</v>
      </c>
    </row>
    <row r="796" spans="2:3">
      <c r="B796">
        <v>625</v>
      </c>
      <c r="C796">
        <v>7050</v>
      </c>
    </row>
    <row r="797" spans="2:3">
      <c r="B797">
        <v>626</v>
      </c>
      <c r="C797">
        <v>7040</v>
      </c>
    </row>
    <row r="798" spans="2:3">
      <c r="B798">
        <v>627</v>
      </c>
      <c r="C798">
        <v>7030</v>
      </c>
    </row>
    <row r="799" spans="2:3">
      <c r="B799">
        <v>628</v>
      </c>
      <c r="C799">
        <v>7020</v>
      </c>
    </row>
    <row r="800" spans="2:3">
      <c r="B800">
        <v>629</v>
      </c>
      <c r="C800">
        <v>7010</v>
      </c>
    </row>
    <row r="801" spans="2:3">
      <c r="B801">
        <v>630</v>
      </c>
      <c r="C801">
        <v>7000</v>
      </c>
    </row>
    <row r="802" spans="2:3">
      <c r="B802">
        <v>630</v>
      </c>
      <c r="C802">
        <v>6990</v>
      </c>
    </row>
    <row r="803" spans="2:3">
      <c r="B803">
        <v>631</v>
      </c>
      <c r="C803">
        <v>6980</v>
      </c>
    </row>
    <row r="804" spans="2:3">
      <c r="B804">
        <v>632</v>
      </c>
      <c r="C804">
        <v>6970</v>
      </c>
    </row>
    <row r="805" spans="2:3">
      <c r="B805">
        <v>633</v>
      </c>
      <c r="C805">
        <v>6960</v>
      </c>
    </row>
    <row r="806" spans="2:3">
      <c r="B806">
        <v>634</v>
      </c>
      <c r="C806">
        <v>6950</v>
      </c>
    </row>
    <row r="807" spans="2:3">
      <c r="B807">
        <v>635</v>
      </c>
      <c r="C807">
        <v>6940</v>
      </c>
    </row>
    <row r="808" spans="2:3">
      <c r="B808">
        <v>635</v>
      </c>
      <c r="C808">
        <v>6930</v>
      </c>
    </row>
    <row r="809" spans="2:3">
      <c r="B809">
        <v>636</v>
      </c>
      <c r="C809">
        <v>6920</v>
      </c>
    </row>
    <row r="810" spans="2:3">
      <c r="B810">
        <v>637</v>
      </c>
      <c r="C810">
        <v>6910</v>
      </c>
    </row>
    <row r="811" spans="2:3">
      <c r="B811">
        <v>638</v>
      </c>
      <c r="C811">
        <v>6900</v>
      </c>
    </row>
    <row r="812" spans="2:3">
      <c r="B812">
        <v>639</v>
      </c>
      <c r="C812">
        <v>6890</v>
      </c>
    </row>
    <row r="813" spans="2:3">
      <c r="B813">
        <v>640</v>
      </c>
      <c r="C813">
        <v>6880</v>
      </c>
    </row>
    <row r="814" spans="2:3">
      <c r="B814">
        <v>640</v>
      </c>
      <c r="C814">
        <v>6870</v>
      </c>
    </row>
    <row r="815" spans="2:3">
      <c r="B815">
        <v>641</v>
      </c>
      <c r="C815">
        <v>6860</v>
      </c>
    </row>
    <row r="816" spans="2:3">
      <c r="B816">
        <v>642</v>
      </c>
      <c r="C816">
        <v>6850</v>
      </c>
    </row>
    <row r="817" spans="2:3">
      <c r="B817">
        <v>643</v>
      </c>
      <c r="C817">
        <v>6840</v>
      </c>
    </row>
    <row r="818" spans="2:3">
      <c r="B818">
        <v>644</v>
      </c>
      <c r="C818">
        <v>6830</v>
      </c>
    </row>
    <row r="819" spans="2:3">
      <c r="B819">
        <v>645</v>
      </c>
      <c r="C819">
        <v>6820</v>
      </c>
    </row>
    <row r="820" spans="2:3">
      <c r="B820">
        <v>645</v>
      </c>
      <c r="C820">
        <v>6810</v>
      </c>
    </row>
    <row r="821" spans="2:3">
      <c r="B821">
        <v>646</v>
      </c>
      <c r="C821">
        <v>6800</v>
      </c>
    </row>
    <row r="822" spans="2:3">
      <c r="B822">
        <v>647</v>
      </c>
      <c r="C822">
        <v>6790</v>
      </c>
    </row>
    <row r="823" spans="2:3">
      <c r="B823">
        <v>648</v>
      </c>
      <c r="C823">
        <v>6780</v>
      </c>
    </row>
    <row r="824" spans="2:3">
      <c r="B824">
        <v>649</v>
      </c>
      <c r="C824">
        <v>6770</v>
      </c>
    </row>
    <row r="825" spans="2:3">
      <c r="B825">
        <v>650</v>
      </c>
      <c r="C825">
        <v>6760</v>
      </c>
    </row>
    <row r="826" spans="2:3">
      <c r="B826">
        <v>651</v>
      </c>
      <c r="C826">
        <v>6750</v>
      </c>
    </row>
    <row r="827" spans="2:3">
      <c r="B827">
        <v>651</v>
      </c>
      <c r="C827">
        <v>6740</v>
      </c>
    </row>
    <row r="828" spans="2:3">
      <c r="B828">
        <v>652</v>
      </c>
      <c r="C828">
        <v>6730</v>
      </c>
    </row>
    <row r="829" spans="2:3">
      <c r="B829">
        <v>653</v>
      </c>
      <c r="C829">
        <v>6720</v>
      </c>
    </row>
    <row r="830" spans="2:3">
      <c r="B830">
        <v>654</v>
      </c>
      <c r="C830">
        <v>6710</v>
      </c>
    </row>
    <row r="831" spans="2:3">
      <c r="B831">
        <v>655</v>
      </c>
      <c r="C831">
        <v>6700</v>
      </c>
    </row>
    <row r="832" spans="2:3">
      <c r="B832">
        <v>656</v>
      </c>
      <c r="C832">
        <v>6690</v>
      </c>
    </row>
    <row r="833" spans="2:3">
      <c r="B833">
        <v>656</v>
      </c>
      <c r="C833">
        <v>6680</v>
      </c>
    </row>
    <row r="834" spans="2:3">
      <c r="B834">
        <v>657</v>
      </c>
      <c r="C834">
        <v>6670</v>
      </c>
    </row>
    <row r="835" spans="2:3">
      <c r="B835">
        <v>658</v>
      </c>
      <c r="C835">
        <v>6660</v>
      </c>
    </row>
    <row r="836" spans="2:3">
      <c r="B836">
        <v>659</v>
      </c>
      <c r="C836">
        <v>6650</v>
      </c>
    </row>
    <row r="837" spans="2:3">
      <c r="B837">
        <v>660</v>
      </c>
      <c r="C837">
        <v>6640</v>
      </c>
    </row>
    <row r="838" spans="2:3">
      <c r="B838">
        <v>661</v>
      </c>
      <c r="C838">
        <v>6630</v>
      </c>
    </row>
    <row r="839" spans="2:3">
      <c r="B839">
        <v>661</v>
      </c>
      <c r="C839">
        <v>6620</v>
      </c>
    </row>
    <row r="840" spans="2:3">
      <c r="B840">
        <v>662</v>
      </c>
      <c r="C840">
        <v>6610</v>
      </c>
    </row>
    <row r="841" spans="2:3">
      <c r="B841">
        <v>663</v>
      </c>
      <c r="C841">
        <v>6600</v>
      </c>
    </row>
    <row r="842" spans="2:3">
      <c r="B842">
        <v>664</v>
      </c>
      <c r="C842">
        <v>6590</v>
      </c>
    </row>
    <row r="843" spans="2:3">
      <c r="B843">
        <v>665</v>
      </c>
      <c r="C843">
        <v>6580</v>
      </c>
    </row>
    <row r="844" spans="2:3">
      <c r="B844">
        <v>666</v>
      </c>
      <c r="C844">
        <v>6570</v>
      </c>
    </row>
    <row r="845" spans="2:3">
      <c r="B845">
        <v>666</v>
      </c>
      <c r="C845">
        <v>6560</v>
      </c>
    </row>
    <row r="846" spans="2:3">
      <c r="B846">
        <v>667</v>
      </c>
      <c r="C846">
        <v>6550</v>
      </c>
    </row>
    <row r="847" spans="2:3">
      <c r="B847">
        <v>668</v>
      </c>
      <c r="C847">
        <v>6540</v>
      </c>
    </row>
    <row r="848" spans="2:3">
      <c r="B848">
        <v>669</v>
      </c>
      <c r="C848">
        <v>6530</v>
      </c>
    </row>
    <row r="849" spans="2:3">
      <c r="B849">
        <v>670</v>
      </c>
      <c r="C849">
        <v>6520</v>
      </c>
    </row>
    <row r="850" spans="2:3">
      <c r="B850">
        <v>671</v>
      </c>
      <c r="C850">
        <v>6510</v>
      </c>
    </row>
    <row r="851" spans="2:3">
      <c r="B851">
        <v>672</v>
      </c>
      <c r="C851">
        <v>6500</v>
      </c>
    </row>
    <row r="852" spans="2:3">
      <c r="B852">
        <v>672</v>
      </c>
      <c r="C852">
        <v>6490</v>
      </c>
    </row>
    <row r="853" spans="2:3">
      <c r="B853">
        <v>673</v>
      </c>
      <c r="C853">
        <v>6480</v>
      </c>
    </row>
    <row r="854" spans="2:3">
      <c r="B854">
        <v>674</v>
      </c>
      <c r="C854">
        <v>6470</v>
      </c>
    </row>
    <row r="855" spans="2:3">
      <c r="B855">
        <v>675</v>
      </c>
      <c r="C855">
        <v>6460</v>
      </c>
    </row>
    <row r="856" spans="2:3">
      <c r="B856">
        <v>676</v>
      </c>
      <c r="C856">
        <v>6450</v>
      </c>
    </row>
    <row r="857" spans="2:3">
      <c r="B857">
        <v>677</v>
      </c>
      <c r="C857">
        <v>6440</v>
      </c>
    </row>
    <row r="858" spans="2:3">
      <c r="B858">
        <v>677</v>
      </c>
      <c r="C858">
        <v>6430</v>
      </c>
    </row>
    <row r="859" spans="2:3">
      <c r="B859">
        <v>678</v>
      </c>
      <c r="C859">
        <v>6420</v>
      </c>
    </row>
    <row r="860" spans="2:3">
      <c r="B860">
        <v>679</v>
      </c>
      <c r="C860">
        <v>6410</v>
      </c>
    </row>
    <row r="861" spans="2:3">
      <c r="B861">
        <v>680</v>
      </c>
      <c r="C861">
        <v>6400</v>
      </c>
    </row>
    <row r="862" spans="2:3">
      <c r="B862">
        <v>681</v>
      </c>
      <c r="C862">
        <v>6390</v>
      </c>
    </row>
    <row r="863" spans="2:3">
      <c r="B863">
        <v>682</v>
      </c>
      <c r="C863">
        <v>6380</v>
      </c>
    </row>
    <row r="864" spans="2:3">
      <c r="B864">
        <v>682</v>
      </c>
      <c r="C864">
        <v>6370</v>
      </c>
    </row>
    <row r="865" spans="2:3">
      <c r="B865">
        <v>683</v>
      </c>
      <c r="C865">
        <v>6360</v>
      </c>
    </row>
    <row r="866" spans="2:3">
      <c r="B866">
        <v>684</v>
      </c>
      <c r="C866">
        <v>6350</v>
      </c>
    </row>
    <row r="867" spans="2:3">
      <c r="B867">
        <v>685</v>
      </c>
      <c r="C867">
        <v>6340</v>
      </c>
    </row>
    <row r="868" spans="2:3">
      <c r="B868">
        <v>686</v>
      </c>
      <c r="C868">
        <v>6330</v>
      </c>
    </row>
    <row r="869" spans="2:3">
      <c r="B869">
        <v>687</v>
      </c>
      <c r="C869">
        <v>6320</v>
      </c>
    </row>
    <row r="870" spans="2:3">
      <c r="B870">
        <v>687</v>
      </c>
      <c r="C870">
        <v>6310</v>
      </c>
    </row>
    <row r="871" spans="2:3">
      <c r="B871">
        <v>688</v>
      </c>
      <c r="C871">
        <v>6300</v>
      </c>
    </row>
    <row r="872" spans="2:3">
      <c r="B872">
        <v>689</v>
      </c>
      <c r="C872">
        <v>6290</v>
      </c>
    </row>
    <row r="873" spans="2:3">
      <c r="B873">
        <v>690</v>
      </c>
      <c r="C873">
        <v>6280</v>
      </c>
    </row>
    <row r="874" spans="2:3">
      <c r="B874">
        <v>691</v>
      </c>
      <c r="C874">
        <v>6270</v>
      </c>
    </row>
    <row r="875" spans="2:3">
      <c r="B875">
        <v>692</v>
      </c>
      <c r="C875">
        <v>6260</v>
      </c>
    </row>
    <row r="876" spans="2:3">
      <c r="B876">
        <v>693</v>
      </c>
      <c r="C876">
        <v>6250</v>
      </c>
    </row>
    <row r="877" spans="2:3">
      <c r="B877">
        <v>693</v>
      </c>
      <c r="C877">
        <v>6240</v>
      </c>
    </row>
    <row r="878" spans="2:3">
      <c r="B878">
        <v>694</v>
      </c>
      <c r="C878">
        <v>6230</v>
      </c>
    </row>
    <row r="879" spans="2:3">
      <c r="B879">
        <v>695</v>
      </c>
      <c r="C879">
        <v>6220</v>
      </c>
    </row>
    <row r="880" spans="2:3">
      <c r="B880">
        <v>696</v>
      </c>
      <c r="C880">
        <v>6210</v>
      </c>
    </row>
    <row r="881" spans="2:3">
      <c r="B881">
        <v>697</v>
      </c>
      <c r="C881">
        <v>6200</v>
      </c>
    </row>
    <row r="882" spans="2:3">
      <c r="B882">
        <v>698</v>
      </c>
      <c r="C882">
        <v>6190</v>
      </c>
    </row>
    <row r="883" spans="2:3">
      <c r="B883">
        <v>698</v>
      </c>
      <c r="C883">
        <v>6180</v>
      </c>
    </row>
    <row r="884" spans="2:3">
      <c r="B884">
        <v>699</v>
      </c>
      <c r="C884">
        <v>6170</v>
      </c>
    </row>
    <row r="885" spans="2:3">
      <c r="B885">
        <v>700</v>
      </c>
      <c r="C885">
        <v>6160</v>
      </c>
    </row>
    <row r="886" spans="2:3">
      <c r="B886">
        <v>701</v>
      </c>
      <c r="C886">
        <v>6150</v>
      </c>
    </row>
    <row r="887" spans="2:3">
      <c r="B887">
        <v>702</v>
      </c>
      <c r="C887">
        <v>6140</v>
      </c>
    </row>
    <row r="888" spans="2:3">
      <c r="B888">
        <v>703</v>
      </c>
      <c r="C888">
        <v>6130</v>
      </c>
    </row>
    <row r="889" spans="2:3">
      <c r="B889">
        <v>703</v>
      </c>
      <c r="C889">
        <v>6120</v>
      </c>
    </row>
    <row r="890" spans="2:3">
      <c r="B890">
        <v>704</v>
      </c>
      <c r="C890">
        <v>6110</v>
      </c>
    </row>
    <row r="891" spans="2:3">
      <c r="B891">
        <v>705</v>
      </c>
      <c r="C891">
        <v>6100</v>
      </c>
    </row>
    <row r="892" spans="2:3">
      <c r="B892">
        <v>706</v>
      </c>
      <c r="C892">
        <v>6090</v>
      </c>
    </row>
    <row r="893" spans="2:3">
      <c r="B893">
        <v>707</v>
      </c>
      <c r="C893">
        <v>6080</v>
      </c>
    </row>
    <row r="894" spans="2:3">
      <c r="B894">
        <v>708</v>
      </c>
      <c r="C894">
        <v>6070</v>
      </c>
    </row>
    <row r="895" spans="2:3">
      <c r="B895">
        <v>708</v>
      </c>
      <c r="C895">
        <v>6060</v>
      </c>
    </row>
    <row r="896" spans="2:3">
      <c r="B896">
        <v>709</v>
      </c>
      <c r="C896">
        <v>6050</v>
      </c>
    </row>
    <row r="897" spans="2:3">
      <c r="B897">
        <v>710</v>
      </c>
      <c r="C897">
        <v>6040</v>
      </c>
    </row>
    <row r="898" spans="2:3">
      <c r="B898">
        <v>711</v>
      </c>
      <c r="C898">
        <v>6030</v>
      </c>
    </row>
    <row r="899" spans="2:3">
      <c r="B899">
        <v>712</v>
      </c>
      <c r="C899">
        <v>6020</v>
      </c>
    </row>
    <row r="900" spans="2:3">
      <c r="B900">
        <v>713</v>
      </c>
      <c r="C900">
        <v>6010</v>
      </c>
    </row>
    <row r="901" spans="2:3">
      <c r="B901">
        <v>714</v>
      </c>
      <c r="C901">
        <v>6000</v>
      </c>
    </row>
    <row r="902" spans="2:3">
      <c r="C902">
        <v>5990</v>
      </c>
    </row>
    <row r="903" spans="2:3">
      <c r="C903">
        <v>5980</v>
      </c>
    </row>
    <row r="904" spans="2:3">
      <c r="C904">
        <v>5970</v>
      </c>
    </row>
    <row r="905" spans="2:3">
      <c r="C905">
        <v>5960</v>
      </c>
    </row>
    <row r="906" spans="2:3">
      <c r="C906">
        <v>5950</v>
      </c>
    </row>
    <row r="907" spans="2:3">
      <c r="C907">
        <v>5940</v>
      </c>
    </row>
    <row r="908" spans="2:3">
      <c r="C908">
        <v>5930</v>
      </c>
    </row>
    <row r="909" spans="2:3">
      <c r="C909">
        <v>5920</v>
      </c>
    </row>
    <row r="910" spans="2:3">
      <c r="C910">
        <v>5910</v>
      </c>
    </row>
    <row r="911" spans="2:3">
      <c r="C911">
        <v>5900</v>
      </c>
    </row>
    <row r="912" spans="2:3">
      <c r="C912">
        <v>5890</v>
      </c>
    </row>
    <row r="913" spans="3:3">
      <c r="C913">
        <v>5880</v>
      </c>
    </row>
    <row r="914" spans="3:3">
      <c r="C914">
        <v>5870</v>
      </c>
    </row>
    <row r="915" spans="3:3">
      <c r="C915">
        <v>5860</v>
      </c>
    </row>
    <row r="916" spans="3:3">
      <c r="C916">
        <v>5850</v>
      </c>
    </row>
    <row r="917" spans="3:3">
      <c r="C917">
        <v>5840</v>
      </c>
    </row>
    <row r="918" spans="3:3">
      <c r="C918">
        <v>5830</v>
      </c>
    </row>
    <row r="919" spans="3:3">
      <c r="C919">
        <v>5820</v>
      </c>
    </row>
    <row r="920" spans="3:3">
      <c r="C920">
        <v>5810</v>
      </c>
    </row>
    <row r="921" spans="3:3">
      <c r="C921">
        <v>5800</v>
      </c>
    </row>
    <row r="922" spans="3:3">
      <c r="C922">
        <v>5790</v>
      </c>
    </row>
    <row r="923" spans="3:3">
      <c r="C923">
        <v>5780</v>
      </c>
    </row>
    <row r="924" spans="3:3">
      <c r="C924">
        <v>5770</v>
      </c>
    </row>
    <row r="925" spans="3:3">
      <c r="C925">
        <v>5760</v>
      </c>
    </row>
    <row r="926" spans="3:3">
      <c r="C926">
        <v>5750</v>
      </c>
    </row>
    <row r="927" spans="3:3">
      <c r="C927">
        <v>5740</v>
      </c>
    </row>
    <row r="928" spans="3:3">
      <c r="C928">
        <v>5730</v>
      </c>
    </row>
    <row r="929" spans="3:3">
      <c r="C929">
        <v>5720</v>
      </c>
    </row>
    <row r="930" spans="3:3">
      <c r="C930">
        <v>5710</v>
      </c>
    </row>
    <row r="931" spans="3:3">
      <c r="C931">
        <v>5700</v>
      </c>
    </row>
    <row r="932" spans="3:3">
      <c r="C932">
        <v>5690</v>
      </c>
    </row>
    <row r="933" spans="3:3">
      <c r="C933">
        <v>5680</v>
      </c>
    </row>
    <row r="934" spans="3:3">
      <c r="C934">
        <v>5670</v>
      </c>
    </row>
    <row r="935" spans="3:3">
      <c r="C935">
        <v>5660</v>
      </c>
    </row>
    <row r="936" spans="3:3">
      <c r="C936">
        <v>5650</v>
      </c>
    </row>
    <row r="937" spans="3:3">
      <c r="C937">
        <v>5640</v>
      </c>
    </row>
    <row r="938" spans="3:3">
      <c r="C938">
        <v>5630</v>
      </c>
    </row>
    <row r="939" spans="3:3">
      <c r="C939">
        <v>5620</v>
      </c>
    </row>
    <row r="940" spans="3:3">
      <c r="C940">
        <v>5610</v>
      </c>
    </row>
    <row r="941" spans="3:3">
      <c r="C941">
        <v>5600</v>
      </c>
    </row>
    <row r="942" spans="3:3">
      <c r="C942">
        <v>5590</v>
      </c>
    </row>
    <row r="943" spans="3:3">
      <c r="C943">
        <v>5580</v>
      </c>
    </row>
    <row r="944" spans="3:3">
      <c r="C944">
        <v>5570</v>
      </c>
    </row>
    <row r="945" spans="3:3">
      <c r="C945">
        <v>5560</v>
      </c>
    </row>
    <row r="946" spans="3:3">
      <c r="C946">
        <v>5550</v>
      </c>
    </row>
    <row r="947" spans="3:3">
      <c r="C947">
        <v>5540</v>
      </c>
    </row>
    <row r="948" spans="3:3">
      <c r="C948">
        <v>5530</v>
      </c>
    </row>
    <row r="949" spans="3:3">
      <c r="C949">
        <v>5520</v>
      </c>
    </row>
    <row r="950" spans="3:3">
      <c r="C950">
        <v>5510</v>
      </c>
    </row>
    <row r="951" spans="3:3">
      <c r="C951">
        <v>5500</v>
      </c>
    </row>
    <row r="952" spans="3:3">
      <c r="C952">
        <v>5490</v>
      </c>
    </row>
    <row r="953" spans="3:3">
      <c r="C953">
        <v>5480</v>
      </c>
    </row>
    <row r="954" spans="3:3">
      <c r="C954">
        <v>5470</v>
      </c>
    </row>
    <row r="955" spans="3:3">
      <c r="C955">
        <v>5460</v>
      </c>
    </row>
    <row r="956" spans="3:3">
      <c r="C956">
        <v>5450</v>
      </c>
    </row>
    <row r="957" spans="3:3">
      <c r="C957">
        <v>5440</v>
      </c>
    </row>
    <row r="958" spans="3:3">
      <c r="C958">
        <v>5430</v>
      </c>
    </row>
    <row r="959" spans="3:3">
      <c r="C959">
        <v>5420</v>
      </c>
    </row>
    <row r="960" spans="3:3">
      <c r="C960">
        <v>5410</v>
      </c>
    </row>
    <row r="961" spans="3:3">
      <c r="C961">
        <v>5400</v>
      </c>
    </row>
    <row r="962" spans="3:3">
      <c r="C962">
        <v>5390</v>
      </c>
    </row>
    <row r="963" spans="3:3">
      <c r="C963">
        <v>5380</v>
      </c>
    </row>
    <row r="964" spans="3:3">
      <c r="C964">
        <v>5370</v>
      </c>
    </row>
    <row r="965" spans="3:3">
      <c r="C965">
        <v>5360</v>
      </c>
    </row>
    <row r="966" spans="3:3">
      <c r="C966">
        <v>5350</v>
      </c>
    </row>
    <row r="967" spans="3:3">
      <c r="C967">
        <v>5340</v>
      </c>
    </row>
    <row r="968" spans="3:3">
      <c r="C968">
        <v>5330</v>
      </c>
    </row>
    <row r="969" spans="3:3">
      <c r="C969">
        <v>5320</v>
      </c>
    </row>
    <row r="970" spans="3:3">
      <c r="C970">
        <v>5310</v>
      </c>
    </row>
    <row r="971" spans="3:3">
      <c r="C971">
        <v>5300</v>
      </c>
    </row>
    <row r="972" spans="3:3">
      <c r="C972">
        <v>5290</v>
      </c>
    </row>
    <row r="973" spans="3:3">
      <c r="C973">
        <v>5280</v>
      </c>
    </row>
    <row r="974" spans="3:3">
      <c r="C974">
        <v>5270</v>
      </c>
    </row>
    <row r="975" spans="3:3">
      <c r="C975">
        <v>5260</v>
      </c>
    </row>
    <row r="976" spans="3:3">
      <c r="C976">
        <v>5250</v>
      </c>
    </row>
    <row r="977" spans="3:3">
      <c r="C977">
        <v>5240</v>
      </c>
    </row>
    <row r="978" spans="3:3">
      <c r="C978">
        <v>5230</v>
      </c>
    </row>
    <row r="979" spans="3:3">
      <c r="C979">
        <v>5220</v>
      </c>
    </row>
    <row r="980" spans="3:3">
      <c r="C980">
        <v>5210</v>
      </c>
    </row>
    <row r="981" spans="3:3">
      <c r="C981">
        <v>5200</v>
      </c>
    </row>
    <row r="982" spans="3:3">
      <c r="C982">
        <v>5190</v>
      </c>
    </row>
    <row r="983" spans="3:3">
      <c r="C983">
        <v>5180</v>
      </c>
    </row>
    <row r="984" spans="3:3">
      <c r="C984">
        <v>5170</v>
      </c>
    </row>
    <row r="985" spans="3:3">
      <c r="C985">
        <v>5160</v>
      </c>
    </row>
    <row r="986" spans="3:3">
      <c r="C986">
        <v>5150</v>
      </c>
    </row>
    <row r="987" spans="3:3">
      <c r="C987">
        <v>5140</v>
      </c>
    </row>
    <row r="988" spans="3:3">
      <c r="C988">
        <v>5130</v>
      </c>
    </row>
    <row r="989" spans="3:3">
      <c r="C989">
        <v>5120</v>
      </c>
    </row>
    <row r="990" spans="3:3">
      <c r="C990">
        <v>5110</v>
      </c>
    </row>
    <row r="991" spans="3:3">
      <c r="C991">
        <v>5100</v>
      </c>
    </row>
    <row r="992" spans="3:3">
      <c r="C992">
        <v>5090</v>
      </c>
    </row>
    <row r="993" spans="2:3">
      <c r="C993">
        <v>5080</v>
      </c>
    </row>
    <row r="994" spans="2:3">
      <c r="C994">
        <v>5070</v>
      </c>
    </row>
    <row r="995" spans="2:3">
      <c r="C995">
        <v>5060</v>
      </c>
    </row>
    <row r="996" spans="2:3">
      <c r="C996">
        <v>5050</v>
      </c>
    </row>
    <row r="997" spans="2:3">
      <c r="C997">
        <v>5040</v>
      </c>
    </row>
    <row r="998" spans="2:3">
      <c r="C998">
        <v>5030</v>
      </c>
    </row>
    <row r="999" spans="2:3">
      <c r="C999">
        <v>5020</v>
      </c>
    </row>
    <row r="1000" spans="2:3">
      <c r="C1000">
        <v>5010</v>
      </c>
    </row>
    <row r="1001" spans="2:3">
      <c r="B1001">
        <v>801</v>
      </c>
      <c r="C1001">
        <v>5000</v>
      </c>
    </row>
    <row r="1002" spans="2:3">
      <c r="C1002">
        <v>4990</v>
      </c>
    </row>
    <row r="1003" spans="2:3">
      <c r="C1003">
        <v>4980</v>
      </c>
    </row>
    <row r="1004" spans="2:3">
      <c r="C1004">
        <v>4970</v>
      </c>
    </row>
    <row r="1005" spans="2:3">
      <c r="C1005">
        <v>4960</v>
      </c>
    </row>
    <row r="1006" spans="2:3">
      <c r="C1006">
        <v>4950</v>
      </c>
    </row>
    <row r="1007" spans="2:3">
      <c r="C1007">
        <v>4940</v>
      </c>
    </row>
    <row r="1008" spans="2:3">
      <c r="C1008">
        <v>4930</v>
      </c>
    </row>
    <row r="1009" spans="3:3">
      <c r="C1009">
        <v>4920</v>
      </c>
    </row>
    <row r="1010" spans="3:3">
      <c r="C1010">
        <v>4910</v>
      </c>
    </row>
    <row r="1011" spans="3:3">
      <c r="C1011">
        <v>4900</v>
      </c>
    </row>
    <row r="1012" spans="3:3">
      <c r="C1012">
        <v>4890</v>
      </c>
    </row>
    <row r="1013" spans="3:3">
      <c r="C1013">
        <v>4880</v>
      </c>
    </row>
    <row r="1014" spans="3:3">
      <c r="C1014">
        <v>4870</v>
      </c>
    </row>
    <row r="1015" spans="3:3">
      <c r="C1015">
        <v>4860</v>
      </c>
    </row>
    <row r="1016" spans="3:3">
      <c r="C1016">
        <v>4850</v>
      </c>
    </row>
    <row r="1017" spans="3:3">
      <c r="C1017">
        <v>4840</v>
      </c>
    </row>
    <row r="1018" spans="3:3">
      <c r="C1018">
        <v>4830</v>
      </c>
    </row>
    <row r="1019" spans="3:3">
      <c r="C1019">
        <v>4820</v>
      </c>
    </row>
    <row r="1020" spans="3:3">
      <c r="C1020">
        <v>4810</v>
      </c>
    </row>
    <row r="1021" spans="3:3">
      <c r="C1021">
        <v>4800</v>
      </c>
    </row>
    <row r="1022" spans="3:3">
      <c r="C1022">
        <v>4790</v>
      </c>
    </row>
    <row r="1023" spans="3:3">
      <c r="C1023">
        <v>4780</v>
      </c>
    </row>
    <row r="1024" spans="3:3">
      <c r="C1024">
        <v>4770</v>
      </c>
    </row>
    <row r="1025" spans="3:3">
      <c r="C1025">
        <v>4760</v>
      </c>
    </row>
    <row r="1026" spans="3:3">
      <c r="C1026">
        <v>4750</v>
      </c>
    </row>
    <row r="1027" spans="3:3">
      <c r="C1027">
        <v>4740</v>
      </c>
    </row>
    <row r="1028" spans="3:3">
      <c r="C1028">
        <v>4730</v>
      </c>
    </row>
    <row r="1029" spans="3:3">
      <c r="C1029">
        <v>4720</v>
      </c>
    </row>
    <row r="1030" spans="3:3">
      <c r="C1030">
        <v>4710</v>
      </c>
    </row>
    <row r="1031" spans="3:3">
      <c r="C1031">
        <v>4700</v>
      </c>
    </row>
    <row r="1032" spans="3:3">
      <c r="C1032">
        <v>4690</v>
      </c>
    </row>
    <row r="1033" spans="3:3">
      <c r="C1033">
        <v>4680</v>
      </c>
    </row>
    <row r="1034" spans="3:3">
      <c r="C1034">
        <v>4670</v>
      </c>
    </row>
    <row r="1035" spans="3:3">
      <c r="C1035">
        <v>4660</v>
      </c>
    </row>
    <row r="1036" spans="3:3">
      <c r="C1036">
        <v>4650</v>
      </c>
    </row>
    <row r="1037" spans="3:3">
      <c r="C1037">
        <v>4640</v>
      </c>
    </row>
    <row r="1038" spans="3:3">
      <c r="C1038">
        <v>4630</v>
      </c>
    </row>
    <row r="1039" spans="3:3">
      <c r="C1039">
        <v>4620</v>
      </c>
    </row>
    <row r="1040" spans="3:3">
      <c r="C1040">
        <v>4610</v>
      </c>
    </row>
    <row r="1041" spans="3:3">
      <c r="C1041">
        <v>4600</v>
      </c>
    </row>
    <row r="1042" spans="3:3">
      <c r="C1042">
        <v>4590</v>
      </c>
    </row>
    <row r="1043" spans="3:3">
      <c r="C1043">
        <v>4580</v>
      </c>
    </row>
    <row r="1044" spans="3:3">
      <c r="C1044">
        <v>4570</v>
      </c>
    </row>
    <row r="1045" spans="3:3">
      <c r="C1045">
        <v>4560</v>
      </c>
    </row>
    <row r="1046" spans="3:3">
      <c r="C1046">
        <v>4550</v>
      </c>
    </row>
    <row r="1047" spans="3:3">
      <c r="C1047">
        <v>4540</v>
      </c>
    </row>
    <row r="1048" spans="3:3">
      <c r="C1048">
        <v>4530</v>
      </c>
    </row>
    <row r="1049" spans="3:3">
      <c r="C1049">
        <v>4520</v>
      </c>
    </row>
    <row r="1050" spans="3:3">
      <c r="C1050">
        <v>4510</v>
      </c>
    </row>
    <row r="1051" spans="3:3">
      <c r="C1051">
        <v>4500</v>
      </c>
    </row>
    <row r="1052" spans="3:3">
      <c r="C1052">
        <v>4490</v>
      </c>
    </row>
    <row r="1053" spans="3:3">
      <c r="C1053">
        <v>4480</v>
      </c>
    </row>
    <row r="1054" spans="3:3">
      <c r="C1054">
        <v>4470</v>
      </c>
    </row>
    <row r="1055" spans="3:3">
      <c r="C1055">
        <v>4460</v>
      </c>
    </row>
    <row r="1056" spans="3:3">
      <c r="C1056">
        <v>4450</v>
      </c>
    </row>
    <row r="1057" spans="3:3">
      <c r="C1057">
        <v>4440</v>
      </c>
    </row>
    <row r="1058" spans="3:3">
      <c r="C1058">
        <v>4430</v>
      </c>
    </row>
    <row r="1059" spans="3:3">
      <c r="C1059">
        <v>4420</v>
      </c>
    </row>
    <row r="1060" spans="3:3">
      <c r="C1060">
        <v>4410</v>
      </c>
    </row>
    <row r="1061" spans="3:3">
      <c r="C1061">
        <v>4400</v>
      </c>
    </row>
    <row r="1062" spans="3:3">
      <c r="C1062">
        <v>4390</v>
      </c>
    </row>
    <row r="1063" spans="3:3">
      <c r="C1063">
        <v>4380</v>
      </c>
    </row>
    <row r="1064" spans="3:3">
      <c r="C1064">
        <v>4370</v>
      </c>
    </row>
    <row r="1065" spans="3:3">
      <c r="C1065">
        <v>4360</v>
      </c>
    </row>
    <row r="1066" spans="3:3">
      <c r="C1066">
        <v>4350</v>
      </c>
    </row>
    <row r="1067" spans="3:3">
      <c r="C1067">
        <v>4340</v>
      </c>
    </row>
    <row r="1068" spans="3:3">
      <c r="C1068">
        <v>4330</v>
      </c>
    </row>
    <row r="1069" spans="3:3">
      <c r="C1069">
        <v>4320</v>
      </c>
    </row>
    <row r="1070" spans="3:3">
      <c r="C1070">
        <v>4310</v>
      </c>
    </row>
    <row r="1071" spans="3:3">
      <c r="C1071">
        <v>4300</v>
      </c>
    </row>
    <row r="1072" spans="3:3">
      <c r="C1072">
        <v>4290</v>
      </c>
    </row>
    <row r="1073" spans="3:3">
      <c r="C1073">
        <v>4280</v>
      </c>
    </row>
    <row r="1074" spans="3:3">
      <c r="C1074">
        <v>4270</v>
      </c>
    </row>
    <row r="1075" spans="3:3">
      <c r="C1075">
        <v>4260</v>
      </c>
    </row>
    <row r="1076" spans="3:3">
      <c r="C1076">
        <v>4250</v>
      </c>
    </row>
    <row r="1077" spans="3:3">
      <c r="C1077">
        <v>4240</v>
      </c>
    </row>
    <row r="1078" spans="3:3">
      <c r="C1078">
        <v>4230</v>
      </c>
    </row>
    <row r="1079" spans="3:3">
      <c r="C1079">
        <v>4220</v>
      </c>
    </row>
    <row r="1080" spans="3:3">
      <c r="C1080">
        <v>4210</v>
      </c>
    </row>
    <row r="1081" spans="3:3">
      <c r="C1081">
        <v>4200</v>
      </c>
    </row>
    <row r="1082" spans="3:3">
      <c r="C1082">
        <v>4190</v>
      </c>
    </row>
    <row r="1083" spans="3:3">
      <c r="C1083">
        <v>4180</v>
      </c>
    </row>
    <row r="1084" spans="3:3">
      <c r="C1084">
        <v>4170</v>
      </c>
    </row>
    <row r="1085" spans="3:3">
      <c r="C1085">
        <v>4160</v>
      </c>
    </row>
    <row r="1086" spans="3:3">
      <c r="C1086">
        <v>4150</v>
      </c>
    </row>
    <row r="1087" spans="3:3">
      <c r="C1087">
        <v>4140</v>
      </c>
    </row>
    <row r="1088" spans="3:3">
      <c r="C1088">
        <v>4130</v>
      </c>
    </row>
    <row r="1089" spans="2:3">
      <c r="C1089">
        <v>4120</v>
      </c>
    </row>
    <row r="1090" spans="2:3">
      <c r="C1090">
        <v>4110</v>
      </c>
    </row>
    <row r="1091" spans="2:3">
      <c r="C1091">
        <v>4100</v>
      </c>
    </row>
    <row r="1092" spans="2:3">
      <c r="C1092">
        <v>4090</v>
      </c>
    </row>
    <row r="1093" spans="2:3">
      <c r="C1093">
        <v>4080</v>
      </c>
    </row>
    <row r="1094" spans="2:3">
      <c r="C1094">
        <v>4070</v>
      </c>
    </row>
    <row r="1095" spans="2:3">
      <c r="C1095">
        <v>4060</v>
      </c>
    </row>
    <row r="1096" spans="2:3">
      <c r="C1096">
        <v>4050</v>
      </c>
    </row>
    <row r="1097" spans="2:3">
      <c r="C1097">
        <v>4040</v>
      </c>
    </row>
    <row r="1098" spans="2:3">
      <c r="C1098">
        <v>4030</v>
      </c>
    </row>
    <row r="1099" spans="2:3">
      <c r="C1099">
        <v>4020</v>
      </c>
    </row>
    <row r="1100" spans="2:3">
      <c r="C1100">
        <v>4010</v>
      </c>
    </row>
    <row r="1101" spans="2:3">
      <c r="B1101">
        <v>886</v>
      </c>
      <c r="C1101">
        <v>4000</v>
      </c>
    </row>
    <row r="1102" spans="2:3">
      <c r="C1102">
        <v>3990</v>
      </c>
    </row>
    <row r="1103" spans="2:3">
      <c r="C1103">
        <v>3980</v>
      </c>
    </row>
    <row r="1104" spans="2:3">
      <c r="C1104">
        <v>3970</v>
      </c>
    </row>
    <row r="1105" spans="3:3">
      <c r="C1105">
        <v>3960</v>
      </c>
    </row>
    <row r="1106" spans="3:3">
      <c r="C1106">
        <v>3950</v>
      </c>
    </row>
    <row r="1107" spans="3:3">
      <c r="C1107">
        <v>3940</v>
      </c>
    </row>
    <row r="1108" spans="3:3">
      <c r="C1108">
        <v>3930</v>
      </c>
    </row>
    <row r="1109" spans="3:3">
      <c r="C1109">
        <v>3920</v>
      </c>
    </row>
    <row r="1110" spans="3:3">
      <c r="C1110">
        <v>3910</v>
      </c>
    </row>
    <row r="1111" spans="3:3">
      <c r="C1111">
        <v>3900</v>
      </c>
    </row>
    <row r="1112" spans="3:3">
      <c r="C1112">
        <v>3890</v>
      </c>
    </row>
    <row r="1113" spans="3:3">
      <c r="C1113">
        <v>3880</v>
      </c>
    </row>
    <row r="1114" spans="3:3">
      <c r="C1114">
        <v>3870</v>
      </c>
    </row>
    <row r="1115" spans="3:3">
      <c r="C1115">
        <v>3860</v>
      </c>
    </row>
    <row r="1116" spans="3:3">
      <c r="C1116">
        <v>3850</v>
      </c>
    </row>
    <row r="1117" spans="3:3">
      <c r="C1117">
        <v>3840</v>
      </c>
    </row>
    <row r="1118" spans="3:3">
      <c r="C1118">
        <v>3830</v>
      </c>
    </row>
    <row r="1119" spans="3:3">
      <c r="C1119">
        <v>3820</v>
      </c>
    </row>
    <row r="1120" spans="3:3">
      <c r="C1120">
        <v>3810</v>
      </c>
    </row>
    <row r="1121" spans="3:3">
      <c r="C1121">
        <v>3800</v>
      </c>
    </row>
    <row r="1122" spans="3:3">
      <c r="C1122">
        <v>3790</v>
      </c>
    </row>
    <row r="1123" spans="3:3">
      <c r="C1123">
        <v>3780</v>
      </c>
    </row>
    <row r="1124" spans="3:3">
      <c r="C1124">
        <v>3770</v>
      </c>
    </row>
    <row r="1125" spans="3:3">
      <c r="C1125">
        <v>3760</v>
      </c>
    </row>
    <row r="1126" spans="3:3">
      <c r="C1126">
        <v>3750</v>
      </c>
    </row>
    <row r="1127" spans="3:3">
      <c r="C1127">
        <v>3740</v>
      </c>
    </row>
    <row r="1128" spans="3:3">
      <c r="C1128">
        <v>3730</v>
      </c>
    </row>
    <row r="1129" spans="3:3">
      <c r="C1129">
        <v>3720</v>
      </c>
    </row>
    <row r="1130" spans="3:3">
      <c r="C1130">
        <v>3710</v>
      </c>
    </row>
    <row r="1131" spans="3:3">
      <c r="C1131">
        <v>3700</v>
      </c>
    </row>
    <row r="1132" spans="3:3">
      <c r="C1132">
        <v>3690</v>
      </c>
    </row>
    <row r="1133" spans="3:3">
      <c r="C1133">
        <v>3680</v>
      </c>
    </row>
    <row r="1134" spans="3:3">
      <c r="C1134">
        <v>3670</v>
      </c>
    </row>
    <row r="1135" spans="3:3">
      <c r="C1135">
        <v>3660</v>
      </c>
    </row>
    <row r="1136" spans="3:3">
      <c r="C1136">
        <v>3650</v>
      </c>
    </row>
    <row r="1137" spans="3:3">
      <c r="C1137">
        <v>3640</v>
      </c>
    </row>
    <row r="1138" spans="3:3">
      <c r="C1138">
        <v>3630</v>
      </c>
    </row>
    <row r="1139" spans="3:3">
      <c r="C1139">
        <v>3620</v>
      </c>
    </row>
    <row r="1140" spans="3:3">
      <c r="C1140">
        <v>3610</v>
      </c>
    </row>
    <row r="1141" spans="3:3">
      <c r="C1141">
        <v>3600</v>
      </c>
    </row>
    <row r="1142" spans="3:3">
      <c r="C1142">
        <v>3590</v>
      </c>
    </row>
    <row r="1143" spans="3:3">
      <c r="C1143">
        <v>3580</v>
      </c>
    </row>
    <row r="1144" spans="3:3">
      <c r="C1144">
        <v>3570</v>
      </c>
    </row>
    <row r="1145" spans="3:3">
      <c r="C1145">
        <v>3560</v>
      </c>
    </row>
    <row r="1146" spans="3:3">
      <c r="C1146">
        <v>3550</v>
      </c>
    </row>
    <row r="1147" spans="3:3">
      <c r="C1147">
        <v>3540</v>
      </c>
    </row>
    <row r="1148" spans="3:3">
      <c r="C1148">
        <v>3530</v>
      </c>
    </row>
    <row r="1149" spans="3:3">
      <c r="C1149">
        <v>3520</v>
      </c>
    </row>
    <row r="1150" spans="3:3">
      <c r="C1150">
        <v>3510</v>
      </c>
    </row>
    <row r="1151" spans="3:3">
      <c r="C1151">
        <v>3500</v>
      </c>
    </row>
    <row r="1152" spans="3:3">
      <c r="C1152">
        <v>3490</v>
      </c>
    </row>
    <row r="1153" spans="3:3">
      <c r="C1153">
        <v>3480</v>
      </c>
    </row>
    <row r="1154" spans="3:3">
      <c r="C1154">
        <v>3470</v>
      </c>
    </row>
    <row r="1155" spans="3:3">
      <c r="C1155">
        <v>3460</v>
      </c>
    </row>
    <row r="1156" spans="3:3">
      <c r="C1156">
        <v>3450</v>
      </c>
    </row>
    <row r="1157" spans="3:3">
      <c r="C1157">
        <v>3440</v>
      </c>
    </row>
    <row r="1158" spans="3:3">
      <c r="C1158">
        <v>3430</v>
      </c>
    </row>
    <row r="1159" spans="3:3">
      <c r="C1159">
        <v>3420</v>
      </c>
    </row>
    <row r="1160" spans="3:3">
      <c r="C1160">
        <v>3410</v>
      </c>
    </row>
    <row r="1161" spans="3:3">
      <c r="C1161">
        <v>3400</v>
      </c>
    </row>
    <row r="1162" spans="3:3">
      <c r="C1162">
        <v>3390</v>
      </c>
    </row>
    <row r="1163" spans="3:3">
      <c r="C1163">
        <v>3380</v>
      </c>
    </row>
    <row r="1164" spans="3:3">
      <c r="C1164">
        <v>3370</v>
      </c>
    </row>
    <row r="1165" spans="3:3">
      <c r="C1165">
        <v>3360</v>
      </c>
    </row>
    <row r="1166" spans="3:3">
      <c r="C1166">
        <v>3350</v>
      </c>
    </row>
    <row r="1167" spans="3:3">
      <c r="C1167">
        <v>3340</v>
      </c>
    </row>
    <row r="1168" spans="3:3">
      <c r="C1168">
        <v>3330</v>
      </c>
    </row>
    <row r="1169" spans="3:3">
      <c r="C1169">
        <v>3320</v>
      </c>
    </row>
    <row r="1170" spans="3:3">
      <c r="C1170">
        <v>3310</v>
      </c>
    </row>
    <row r="1171" spans="3:3">
      <c r="C1171">
        <v>3300</v>
      </c>
    </row>
    <row r="1172" spans="3:3">
      <c r="C1172">
        <v>3290</v>
      </c>
    </row>
    <row r="1173" spans="3:3">
      <c r="C1173">
        <v>3280</v>
      </c>
    </row>
    <row r="1174" spans="3:3">
      <c r="C1174">
        <v>3270</v>
      </c>
    </row>
    <row r="1175" spans="3:3">
      <c r="C1175">
        <v>3260</v>
      </c>
    </row>
    <row r="1176" spans="3:3">
      <c r="C1176">
        <v>3250</v>
      </c>
    </row>
    <row r="1177" spans="3:3">
      <c r="C1177">
        <v>3240</v>
      </c>
    </row>
    <row r="1178" spans="3:3">
      <c r="C1178">
        <v>3230</v>
      </c>
    </row>
    <row r="1179" spans="3:3">
      <c r="C1179">
        <v>3220</v>
      </c>
    </row>
    <row r="1180" spans="3:3">
      <c r="C1180">
        <v>3210</v>
      </c>
    </row>
    <row r="1181" spans="3:3">
      <c r="C1181">
        <v>3200</v>
      </c>
    </row>
    <row r="1182" spans="3:3">
      <c r="C1182">
        <v>3190</v>
      </c>
    </row>
    <row r="1183" spans="3:3">
      <c r="C1183">
        <v>3180</v>
      </c>
    </row>
    <row r="1184" spans="3:3">
      <c r="C1184">
        <v>3170</v>
      </c>
    </row>
    <row r="1185" spans="3:3">
      <c r="C1185">
        <v>3160</v>
      </c>
    </row>
    <row r="1186" spans="3:3">
      <c r="C1186">
        <v>3150</v>
      </c>
    </row>
    <row r="1187" spans="3:3">
      <c r="C1187">
        <v>3140</v>
      </c>
    </row>
    <row r="1188" spans="3:3">
      <c r="C1188">
        <v>3130</v>
      </c>
    </row>
    <row r="1189" spans="3:3">
      <c r="C1189">
        <v>3120</v>
      </c>
    </row>
    <row r="1190" spans="3:3">
      <c r="C1190">
        <v>3110</v>
      </c>
    </row>
    <row r="1191" spans="3:3">
      <c r="C1191">
        <v>3100</v>
      </c>
    </row>
    <row r="1192" spans="3:3">
      <c r="C1192">
        <v>3090</v>
      </c>
    </row>
    <row r="1193" spans="3:3">
      <c r="C1193">
        <v>3080</v>
      </c>
    </row>
    <row r="1194" spans="3:3">
      <c r="C1194">
        <v>3070</v>
      </c>
    </row>
    <row r="1195" spans="3:3">
      <c r="C1195">
        <v>3060</v>
      </c>
    </row>
    <row r="1196" spans="3:3">
      <c r="C1196">
        <v>3050</v>
      </c>
    </row>
    <row r="1197" spans="3:3">
      <c r="C1197">
        <v>3040</v>
      </c>
    </row>
    <row r="1198" spans="3:3">
      <c r="C1198">
        <v>3030</v>
      </c>
    </row>
    <row r="1199" spans="3:3">
      <c r="C1199">
        <v>3020</v>
      </c>
    </row>
    <row r="1200" spans="3:3">
      <c r="C1200">
        <v>3010</v>
      </c>
    </row>
    <row r="1201" spans="2:3">
      <c r="B1201">
        <v>974</v>
      </c>
      <c r="C1201">
        <v>3000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6"/>
  <sheetViews>
    <sheetView zoomScaleNormal="100" workbookViewId="0">
      <selection activeCell="C27" sqref="C27"/>
    </sheetView>
  </sheetViews>
  <sheetFormatPr defaultRowHeight="15"/>
  <cols>
    <col min="2" max="2" width="21.5703125" customWidth="1"/>
    <col min="3" max="3" width="14.5703125" customWidth="1"/>
    <col min="4" max="4" width="15.7109375" customWidth="1"/>
  </cols>
  <sheetData>
    <row r="2" spans="2:6">
      <c r="C2" t="s">
        <v>33</v>
      </c>
      <c r="D2" t="s">
        <v>34</v>
      </c>
      <c r="E2" t="s">
        <v>23</v>
      </c>
      <c r="F2" t="s">
        <v>22</v>
      </c>
    </row>
    <row r="3" spans="2:6">
      <c r="B3" t="s">
        <v>20</v>
      </c>
      <c r="C3" s="24">
        <f>D3*1000</f>
        <v>23.746022596469725</v>
      </c>
      <c r="D3" s="24">
        <f>(PI()/4*POWER(E3,2))*F3</f>
        <v>2.3746022596469726E-2</v>
      </c>
      <c r="E3" s="3">
        <v>0.125</v>
      </c>
      <c r="F3" s="3">
        <v>1.9350000000000001</v>
      </c>
    </row>
    <row r="4" spans="2:6">
      <c r="B4" t="s">
        <v>28</v>
      </c>
      <c r="C4" s="24">
        <f>D4*1000</f>
        <v>23.746022596469725</v>
      </c>
      <c r="D4" s="24">
        <f>(PI()/4*POWER(E4,2))*F4</f>
        <v>2.3746022596469726E-2</v>
      </c>
      <c r="E4" s="3">
        <v>0.125</v>
      </c>
      <c r="F4" s="3">
        <v>1.9350000000000001</v>
      </c>
    </row>
    <row r="5" spans="2:6">
      <c r="B5" t="s">
        <v>21</v>
      </c>
      <c r="C5" s="24">
        <f>D5*1000</f>
        <v>248.98692576025906</v>
      </c>
      <c r="D5" s="24">
        <f>(PI()/4*POWER(E5,2))*F5</f>
        <v>0.24898692576025905</v>
      </c>
      <c r="E5" s="3">
        <v>0.22</v>
      </c>
      <c r="F5" s="3">
        <v>6.55</v>
      </c>
    </row>
    <row r="6" spans="2:6">
      <c r="B6" t="s">
        <v>24</v>
      </c>
      <c r="C6" s="24">
        <f t="shared" ref="C6:C14" si="0">D6*1000</f>
        <v>151.55042960917163</v>
      </c>
      <c r="D6" s="24">
        <f t="shared" ref="D6:D14" si="1">(PI()/4*POWER(E6,2))*F6</f>
        <v>0.15155042960917162</v>
      </c>
      <c r="E6" s="3">
        <v>0.24</v>
      </c>
      <c r="F6" s="3">
        <v>3.35</v>
      </c>
    </row>
    <row r="7" spans="2:6">
      <c r="B7" t="s">
        <v>25</v>
      </c>
      <c r="C7" s="24">
        <f t="shared" si="0"/>
        <v>151.55042960917163</v>
      </c>
      <c r="D7" s="24">
        <f t="shared" si="1"/>
        <v>0.15155042960917162</v>
      </c>
      <c r="E7" s="3">
        <v>0.24</v>
      </c>
      <c r="F7" s="3">
        <v>3.35</v>
      </c>
    </row>
    <row r="8" spans="2:6">
      <c r="B8" t="s">
        <v>37</v>
      </c>
      <c r="C8" s="24">
        <f t="shared" si="0"/>
        <v>215.0658932423886</v>
      </c>
      <c r="D8" s="24">
        <f>(PI()/4*POWER(E8,2))*F8*2</f>
        <v>0.21506589324238859</v>
      </c>
      <c r="E8" s="3">
        <v>0.24</v>
      </c>
      <c r="F8" s="3">
        <f>2.377</f>
        <v>2.3769999999999998</v>
      </c>
    </row>
    <row r="9" spans="2:6">
      <c r="B9" t="s">
        <v>26</v>
      </c>
      <c r="C9" s="24">
        <f t="shared" si="0"/>
        <v>151.55042960917163</v>
      </c>
      <c r="D9" s="24">
        <f t="shared" si="1"/>
        <v>0.15155042960917162</v>
      </c>
      <c r="E9" s="3">
        <v>0.24</v>
      </c>
      <c r="F9" s="3">
        <v>3.35</v>
      </c>
    </row>
    <row r="10" spans="2:6">
      <c r="B10" t="s">
        <v>38</v>
      </c>
      <c r="C10" s="24">
        <f t="shared" si="0"/>
        <v>12.271846303085129</v>
      </c>
      <c r="D10" s="24">
        <f t="shared" si="1"/>
        <v>1.2271846303085129E-2</v>
      </c>
      <c r="E10" s="3">
        <v>0.125</v>
      </c>
      <c r="F10" s="3">
        <v>1</v>
      </c>
    </row>
    <row r="11" spans="2:6">
      <c r="B11" t="s">
        <v>27</v>
      </c>
      <c r="C11" s="24">
        <f t="shared" si="0"/>
        <v>127.34445821326226</v>
      </c>
      <c r="D11" s="24">
        <f t="shared" si="1"/>
        <v>0.12734445821326226</v>
      </c>
      <c r="E11" s="3">
        <v>0.22</v>
      </c>
      <c r="F11" s="3">
        <v>3.35</v>
      </c>
    </row>
    <row r="12" spans="2:6">
      <c r="B12" t="s">
        <v>36</v>
      </c>
      <c r="C12" s="24">
        <f t="shared" si="0"/>
        <v>3.271183350550372</v>
      </c>
      <c r="D12" s="24">
        <f t="shared" si="1"/>
        <v>3.2711833505503721E-3</v>
      </c>
      <c r="E12" s="3">
        <v>7.0000000000000007E-2</v>
      </c>
      <c r="F12" s="3">
        <v>0.85</v>
      </c>
    </row>
    <row r="13" spans="2:6">
      <c r="B13" t="s">
        <v>29</v>
      </c>
      <c r="C13" s="24">
        <f t="shared" si="0"/>
        <v>6.6853091668390805</v>
      </c>
      <c r="D13" s="24">
        <f t="shared" si="1"/>
        <v>6.6853091668390803E-3</v>
      </c>
      <c r="E13" s="3">
        <v>0.08</v>
      </c>
      <c r="F13" s="3">
        <v>1.33</v>
      </c>
    </row>
    <row r="14" spans="2:6">
      <c r="B14" t="s">
        <v>30</v>
      </c>
      <c r="C14" s="24">
        <f t="shared" si="0"/>
        <v>7.1879639914134463</v>
      </c>
      <c r="D14" s="24">
        <f t="shared" si="1"/>
        <v>7.1879639914134465E-3</v>
      </c>
      <c r="E14" s="3">
        <v>0.08</v>
      </c>
      <c r="F14" s="3">
        <v>1.43</v>
      </c>
    </row>
    <row r="15" spans="2:6">
      <c r="C15" s="24"/>
      <c r="D15" s="24"/>
    </row>
    <row r="16" spans="2:6">
      <c r="C16" s="24"/>
      <c r="D16" s="24"/>
    </row>
    <row r="17" spans="2:5">
      <c r="C17" s="24"/>
      <c r="D17" s="24"/>
    </row>
    <row r="18" spans="2:5">
      <c r="B18" t="s">
        <v>31</v>
      </c>
      <c r="C18" s="24">
        <f>C3+C4+C6+C7+C8+C9</f>
        <v>717.20922726284289</v>
      </c>
      <c r="D18" s="24"/>
    </row>
    <row r="19" spans="2:5">
      <c r="B19" t="s">
        <v>32</v>
      </c>
      <c r="C19" s="24">
        <f>C18+C5*2</f>
        <v>1215.183078783361</v>
      </c>
      <c r="D19" s="24"/>
      <c r="E19" s="28"/>
    </row>
    <row r="20" spans="2:5">
      <c r="C20" s="24"/>
      <c r="D20" s="24"/>
    </row>
    <row r="21" spans="2:5">
      <c r="B21" t="s">
        <v>35</v>
      </c>
      <c r="C21" s="24">
        <f>C11*24</f>
        <v>3056.2669971182941</v>
      </c>
      <c r="D21" s="24"/>
    </row>
    <row r="22" spans="2:5">
      <c r="C22" s="24"/>
      <c r="D22" s="24"/>
    </row>
    <row r="23" spans="2:5">
      <c r="C23" s="24"/>
      <c r="D23" s="24"/>
    </row>
    <row r="24" spans="2:5">
      <c r="C24" s="24"/>
      <c r="D24" s="24"/>
    </row>
    <row r="25" spans="2:5">
      <c r="C25" s="24"/>
      <c r="D25" s="24"/>
    </row>
    <row r="26" spans="2:5">
      <c r="C26" s="24"/>
      <c r="D26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</vt:vector>
  </HeadingPairs>
  <TitlesOfParts>
    <vt:vector size="9" baseType="lpstr">
      <vt:lpstr>INPUT</vt:lpstr>
      <vt:lpstr>Sheet2</vt:lpstr>
      <vt:lpstr>Charts</vt:lpstr>
      <vt:lpstr>Pivot_all</vt:lpstr>
      <vt:lpstr>Pivot_since_last_fill</vt:lpstr>
      <vt:lpstr>Sounding table</vt:lpstr>
      <vt:lpstr>Volumes</vt:lpstr>
      <vt:lpstr>Chart_all</vt:lpstr>
      <vt:lpstr>Chart_since_last_fill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2023-02-01T08:40:10Z</dcterms:modified>
</cp:coreProperties>
</file>