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 acoustic interaction" sheetId="1" state="visible" r:id="rId2"/>
    <sheet name="Resume" sheetId="2" state="visible" r:id="rId3"/>
    <sheet name="With Acoustic interact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<sst xmlns="http://schemas.openxmlformats.org/spreadsheetml/2006/main" count="211" uniqueCount="52">
  <si>
    <t xml:space="preserve">Metrics for Evaluating Human-Robot Interactions</t>
  </si>
  <si>
    <t xml:space="preserve">Neglect tolerance is a measure of how the robot’s current task effectiveness declines over time when the robot is neglected by the user</t>
  </si>
  <si>
    <t xml:space="preserve">Average</t>
  </si>
  <si>
    <t xml:space="preserve">Median</t>
  </si>
  <si>
    <t xml:space="preserve">std dev</t>
  </si>
  <si>
    <t xml:space="preserve">no lisa 5</t>
  </si>
  <si>
    <t xml:space="preserve">Time</t>
  </si>
  <si>
    <t xml:space="preserve">Event</t>
  </si>
  <si>
    <t xml:space="preserve">ROBOT ALONE</t>
  </si>
  <si>
    <t xml:space="preserve">HUMAN INTERACT</t>
  </si>
  <si>
    <t xml:space="preserve">delta</t>
  </si>
  <si>
    <t xml:space="preserve">Neglected Time</t>
  </si>
  <si>
    <t xml:space="preserve">Interaction Time</t>
  </si>
  <si>
    <t xml:space="preserve">RAD</t>
  </si>
  <si>
    <t xml:space="preserve">FT</t>
  </si>
  <si>
    <t xml:space="preserve">start</t>
  </si>
  <si>
    <t xml:space="preserve">MAX FO</t>
  </si>
  <si>
    <t xml:space="preserve">End</t>
  </si>
  <si>
    <t xml:space="preserve">Total</t>
  </si>
  <si>
    <t xml:space="preserve">no lisa 6</t>
  </si>
  <si>
    <t xml:space="preserve">no lisa 3</t>
  </si>
  <si>
    <t xml:space="preserve">no lisa 7</t>
  </si>
  <si>
    <t xml:space="preserve">no lisa 8</t>
  </si>
  <si>
    <t xml:space="preserve">User</t>
  </si>
  <si>
    <t xml:space="preserve">Without LISA</t>
  </si>
  <si>
    <t xml:space="preserve">With LISA</t>
  </si>
  <si>
    <t xml:space="preserve">AVG</t>
  </si>
  <si>
    <t xml:space="preserve">MEDIAN</t>
  </si>
  <si>
    <t xml:space="preserve">STD DEV</t>
  </si>
  <si>
    <t xml:space="preserve">MIN</t>
  </si>
  <si>
    <t xml:space="preserve">Q1</t>
  </si>
  <si>
    <t xml:space="preserve">Q3</t>
  </si>
  <si>
    <t xml:space="preserve">MAX</t>
  </si>
  <si>
    <t xml:space="preserve">FOR STUPID EXCEL , WISKERS BOXES NOT AVAILABLE</t>
  </si>
  <si>
    <t xml:space="preserve">BOTTOM</t>
  </si>
  <si>
    <t xml:space="preserve">2Q BOX</t>
  </si>
  <si>
    <t xml:space="preserve">3Q BOX</t>
  </si>
  <si>
    <t xml:space="preserve">Whisker -</t>
  </si>
  <si>
    <t xml:space="preserve">Whisker +</t>
  </si>
  <si>
    <t xml:space="preserve">Offset</t>
  </si>
  <si>
    <t xml:space="preserve">FOR STUPID EXCEL , SOME FUNCTIONS DOESN’T SUPPORT N/A</t>
  </si>
  <si>
    <t xml:space="preserve">expert 1</t>
  </si>
  <si>
    <t xml:space="preserve"> </t>
  </si>
  <si>
    <t xml:space="preserve">expert 2</t>
  </si>
  <si>
    <t xml:space="preserve">non expert 3</t>
  </si>
  <si>
    <t xml:space="preserve">expert 4</t>
  </si>
  <si>
    <t xml:space="preserve">non expert 5</t>
  </si>
  <si>
    <t xml:space="preserve">non expert 6</t>
  </si>
  <si>
    <t xml:space="preserve">parallel work</t>
  </si>
  <si>
    <t xml:space="preserve">non expert 7</t>
  </si>
  <si>
    <t xml:space="preserve">non expert 8</t>
  </si>
  <si>
    <t xml:space="preserve">expert 9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</si>
</sst>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h]:mm:ss;@"/>
    <numFmt numFmtId="166" formatCode="0.00"/>
    <numFmt numFmtId="167" formatCode="0"/>
    <numFmt numFmtId="168" formatCode="0.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</font>
    <font>
      <b val="true"/>
      <i val="true"/>
      <sz val="10"/>
      <color rgb="FF595959"/>
      <name val="Calibri"/>
      <family val="2"/>
    </font>
    <font>
      <sz val="9"/>
      <color rgb="FF595959"/>
      <name val="Calibri"/>
      <family val="2"/>
    </font>
    <font>
      <sz val="9"/>
      <name val="Arial"/>
      <family val="2"/>
    </font>
    <font>
      <b val="true"/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ED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DB7"/>
      <rgbColor rgb="FFBFBFBF"/>
      <rgbColor rgb="FF808080"/>
      <rgbColor rgb="FF5B9BD5"/>
      <rgbColor rgb="FF822A9E"/>
      <rgbColor rgb="FFE8E8E8"/>
      <rgbColor rgb="FFCCFFFF"/>
      <rgbColor rgb="FF660066"/>
      <rgbColor rgb="FFE8886E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5DAF3"/>
      <rgbColor rgb="FFFF99CC"/>
      <rgbColor rgb="FFD7A3E7"/>
      <rgbColor rgb="FFFFCC99"/>
      <rgbColor rgb="FF3366FF"/>
      <rgbColor rgb="FF19AADE"/>
      <rgbColor rgb="FF99CC00"/>
      <rgbColor rgb="FFFFCC00"/>
      <rgbColor rgb="FFFF9900"/>
      <rgbColor rgb="FFDE5430"/>
      <rgbColor rgb="FF595959"/>
      <rgbColor rgb="FF969696"/>
      <rgbColor rgb="FF003366"/>
      <rgbColor rgb="FF339966"/>
      <rgbColor rgb="FF003300"/>
      <rgbColor rgb="FF333300"/>
      <rgbColor rgb="FFA9391B"/>
      <rgbColor rgb="FFAF48CE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it-IT" sz="1400" spc="12" strike="noStrike">
                <a:solidFill>
                  <a:srgbClr val="000000"/>
                </a:solidFill>
                <a:latin typeface="Calibri"/>
              </a:defRPr>
            </a:pPr>
            <a:r>
              <a:rPr b="1" lang="it-IT" sz="1400" spc="12" strike="noStrike">
                <a:solidFill>
                  <a:srgbClr val="000000"/>
                </a:solidFill>
                <a:latin typeface="Calibri"/>
              </a:rPr>
              <a:t>ROBOT ATTENTION DEMAND</a:t>
            </a:r>
          </a:p>
        </c:rich>
      </c:tx>
      <c:layout>
        <c:manualLayout>
          <c:xMode val="edge"/>
          <c:yMode val="edge"/>
          <c:x val="0.210300985988583"/>
          <c:y val="0.030656934306569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371220967951"/>
          <c:y val="0.169519020196285"/>
          <c:w val="0.792266770468405"/>
          <c:h val="0.688782545218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Resume!$B$25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0">
              <a:solidFill>
                <a:srgbClr val="d9d9d9">
                  <a:alpha val="0"/>
                </a:srgbClr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minus"/>
            <c:errValType val="cust"/>
            <c:noEndCap val="0"/>
            <c:minus>
              <c:numRef>
                <c:f>Resume!$C$28:$D$28</c:f>
                <c:numCache>
                  <c:formatCode>General</c:formatCode>
                  <c:ptCount val="2"/>
                  <c:pt idx="0">
                    <c:v>0.0194484760522496</c:v>
                  </c:pt>
                  <c:pt idx="1">
                    <c:v>0.0478267716535433</c:v>
                  </c:pt>
                </c:numCache>
              </c:numRef>
            </c:minus>
            <c:spPr>
              <a:ln w="6480">
                <a:solidFill>
                  <a:srgbClr val="000000"/>
                </a:solidFill>
                <a:round/>
              </a:ln>
            </c:spPr>
          </c:errBars>
          <c:cat>
            <c:strRef>
              <c:f>Resume!$C$13:$D$13</c:f>
              <c:strCache>
                <c:ptCount val="2"/>
                <c:pt idx="0">
                  <c:v>Without LISA</c:v>
                </c:pt>
                <c:pt idx="1">
                  <c:v>With LISA</c:v>
                </c:pt>
              </c:strCache>
            </c:strRef>
          </c:cat>
          <c:val>
            <c:numRef>
              <c:f>Resume!$C$25:$D$25</c:f>
              <c:numCache>
                <c:formatCode>General</c:formatCode>
                <c:ptCount val="2"/>
                <c:pt idx="0">
                  <c:v>0.230769230769231</c:v>
                </c:pt>
                <c:pt idx="1">
                  <c:v>0.162</c:v>
                </c:pt>
              </c:numCache>
            </c:numRef>
          </c:val>
        </c:ser>
        <c:ser>
          <c:idx val="1"/>
          <c:order val="1"/>
          <c:tx>
            <c:strRef>
              <c:f>Resume!$B$26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19aade"/>
            </a:solidFill>
            <a:ln w="22320">
              <a:solidFill>
                <a:srgbClr val="158db7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Resume!$C$13:$D$13</c:f>
              <c:strCache>
                <c:ptCount val="2"/>
                <c:pt idx="0">
                  <c:v>Without LISA</c:v>
                </c:pt>
                <c:pt idx="1">
                  <c:v>With LISA</c:v>
                </c:pt>
              </c:strCache>
            </c:strRef>
          </c:cat>
          <c:val>
            <c:numRef>
              <c:f>Resume!$C$26:$D$26</c:f>
              <c:numCache>
                <c:formatCode>General</c:formatCode>
                <c:ptCount val="2"/>
                <c:pt idx="0">
                  <c:v>0.0325641025641025</c:v>
                </c:pt>
                <c:pt idx="1">
                  <c:v>0.0887340029748761</c:v>
                </c:pt>
              </c:numCache>
            </c:numRef>
          </c:val>
        </c:ser>
        <c:ser>
          <c:idx val="2"/>
          <c:order val="2"/>
          <c:tx>
            <c:strRef>
              <c:f>Resume!$B$27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19aade"/>
            </a:solidFill>
            <a:ln w="22320">
              <a:solidFill>
                <a:srgbClr val="158db7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plus"/>
            <c:errValType val="cust"/>
            <c:noEndCap val="0"/>
            <c:plus>
              <c:numRef>
                <c:f>Resume!$C$29:$D$29</c:f>
                <c:numCache>
                  <c:formatCode>General</c:formatCode>
                  <c:ptCount val="2"/>
                  <c:pt idx="0">
                    <c:v>0.0400682011935208</c:v>
                  </c:pt>
                  <c:pt idx="1">
                    <c:v>0.109131317481313</c:v>
                  </c:pt>
                </c:numCache>
              </c:numRef>
            </c:plus>
            <c:spPr>
              <a:ln w="6480">
                <a:solidFill>
                  <a:srgbClr val="000000"/>
                </a:solidFill>
                <a:round/>
              </a:ln>
            </c:spPr>
          </c:errBars>
          <c:cat>
            <c:strRef>
              <c:f>Resume!$C$13:$D$13</c:f>
              <c:strCache>
                <c:ptCount val="2"/>
                <c:pt idx="0">
                  <c:v>Without LISA</c:v>
                </c:pt>
                <c:pt idx="1">
                  <c:v>With LISA</c:v>
                </c:pt>
              </c:strCache>
            </c:strRef>
          </c:cat>
          <c:val>
            <c:numRef>
              <c:f>Resume!$C$27:$D$27</c:f>
              <c:numCache>
                <c:formatCode>General</c:formatCode>
                <c:ptCount val="2"/>
                <c:pt idx="0">
                  <c:v>0.0154390451832908</c:v>
                </c:pt>
                <c:pt idx="1">
                  <c:v>0.0342024761539805</c:v>
                </c:pt>
              </c:numCache>
            </c:numRef>
          </c:val>
        </c:ser>
        <c:gapWidth val="319"/>
        <c:overlap val="100"/>
        <c:axId val="47991136"/>
        <c:axId val="18176086"/>
      </c:barChart>
      <c:lineChart>
        <c:grouping val="stacked"/>
        <c:varyColors val="0"/>
        <c:ser>
          <c:idx val="3"/>
          <c:order val="3"/>
          <c:spPr>
            <a:solidFill>
              <a:srgbClr val="95daf3"/>
            </a:solidFill>
            <a:ln w="19080">
              <a:noFill/>
            </a:ln>
          </c:spPr>
          <c:marker>
            <c:symbol val="diamond"/>
            <c:size val="10"/>
            <c:spPr>
              <a:solidFill>
                <a:srgbClr val="95daf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Resume!$C$13:$D$13</c:f>
              <c:strCache>
                <c:ptCount val="2"/>
                <c:pt idx="0">
                  <c:v>Without LISA</c:v>
                </c:pt>
                <c:pt idx="1">
                  <c:v>With LISA</c:v>
                </c:pt>
              </c:strCache>
            </c:strRef>
          </c:cat>
          <c:val>
            <c:numRef>
              <c:f>Resume!$C$14:$D$14</c:f>
              <c:numCache>
                <c:formatCode>General</c:formatCode>
                <c:ptCount val="2"/>
                <c:pt idx="0">
                  <c:v>0.260607255409263</c:v>
                </c:pt>
                <c:pt idx="1">
                  <c:v>0.239075228059682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7991136"/>
        <c:axId val="18176086"/>
      </c:lineChart>
      <c:catAx>
        <c:axId val="4799113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cap="rnd" w="9360">
            <a:solidFill>
              <a:srgbClr val="cccccc"/>
            </a:solidFill>
            <a:round/>
          </a:ln>
        </c:spPr>
        <c:txPr>
          <a:bodyPr/>
          <a:lstStyle/>
          <a:p>
            <a:pPr>
              <a:defRPr b="1" i="1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176086"/>
        <c:crosses val="autoZero"/>
        <c:auto val="1"/>
        <c:lblAlgn val="ctr"/>
        <c:lblOffset val="100"/>
        <c:noMultiLvlLbl val="0"/>
      </c:catAx>
      <c:valAx>
        <c:axId val="1817608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Fraction Time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cap="rnd"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991136"/>
        <c:crosses val="autoZero"/>
        <c:crossBetween val="between"/>
      </c:valAx>
      <c:spPr>
        <a:solidFill>
          <a:srgbClr val="f2ede8"/>
        </a:solidFill>
        <a:ln w="0">
          <a:noFill/>
        </a:ln>
      </c:spPr>
    </c:plotArea>
    <c:plotVisOnly val="1"/>
    <c:dispBlanksAs val="gap"/>
  </c:chart>
  <c:spPr>
    <a:solidFill>
      <a:srgbClr val="e8e8e8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it-IT" sz="1400" spc="12" strike="noStrike">
                <a:solidFill>
                  <a:srgbClr val="000000"/>
                </a:solidFill>
                <a:latin typeface="Calibri"/>
              </a:defRPr>
            </a:pPr>
            <a:r>
              <a:rPr b="1" lang="it-IT" sz="1400" spc="12" strike="noStrike">
                <a:solidFill>
                  <a:srgbClr val="000000"/>
                </a:solidFill>
                <a:latin typeface="Calibri"/>
              </a:rPr>
              <a:t>MAXIMAL THEROETICAL FANOUT</a:t>
            </a:r>
          </a:p>
        </c:rich>
      </c:tx>
      <c:layout>
        <c:manualLayout>
          <c:xMode val="edge"/>
          <c:yMode val="edge"/>
          <c:x val="0.187751394835864"/>
          <c:y val="0.030008110300081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471061510511"/>
          <c:y val="0.169600129775326"/>
          <c:w val="0.824292758889177"/>
          <c:h val="0.6889447643766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Resume!$B$25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minus"/>
            <c:errValType val="cust"/>
            <c:noEndCap val="0"/>
            <c:minus>
              <c:numRef>
                <c:f>Resume!$I$28:$J$28</c:f>
                <c:numCache>
                  <c:formatCode>General</c:formatCode>
                  <c:ptCount val="2"/>
                  <c:pt idx="0">
                    <c:v>0.450792326939115</c:v>
                  </c:pt>
                  <c:pt idx="1">
                    <c:v>0.971919731525238</c:v>
                  </c:pt>
                </c:numCache>
              </c:numRef>
            </c:minus>
            <c:spPr>
              <a:ln w="6480">
                <a:solidFill>
                  <a:srgbClr val="000000"/>
                </a:solidFill>
                <a:round/>
              </a:ln>
            </c:spPr>
          </c:errBars>
          <c:cat>
            <c:strRef>
              <c:f>Resume!$I$13:$J$13</c:f>
              <c:strCache>
                <c:ptCount val="2"/>
                <c:pt idx="0">
                  <c:v>Without LISA</c:v>
                </c:pt>
                <c:pt idx="1">
                  <c:v>With LISA</c:v>
                </c:pt>
              </c:strCache>
            </c:strRef>
          </c:cat>
          <c:val>
            <c:numRef>
              <c:f>Resume!$I$25:$J$25</c:f>
              <c:numCache>
                <c:formatCode>General</c:formatCode>
                <c:ptCount val="2"/>
                <c:pt idx="0">
                  <c:v>3.58715596330275</c:v>
                </c:pt>
                <c:pt idx="1">
                  <c:v>3.50955414012739</c:v>
                </c:pt>
              </c:numCache>
            </c:numRef>
          </c:val>
        </c:ser>
        <c:ser>
          <c:idx val="1"/>
          <c:order val="1"/>
          <c:tx>
            <c:strRef>
              <c:f>Resume!$B$26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de5430"/>
            </a:solidFill>
            <a:ln w="22320">
              <a:solidFill>
                <a:srgbClr val="a9391b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Resume!$I$13:$J$13</c:f>
              <c:strCache>
                <c:ptCount val="2"/>
                <c:pt idx="0">
                  <c:v>Without LISA</c:v>
                </c:pt>
                <c:pt idx="1">
                  <c:v>With LISA</c:v>
                </c:pt>
              </c:strCache>
            </c:strRef>
          </c:cat>
          <c:val>
            <c:numRef>
              <c:f>Resume!$I$26:$J$26</c:f>
              <c:numCache>
                <c:formatCode>General</c:formatCode>
                <c:ptCount val="2"/>
                <c:pt idx="0">
                  <c:v>0.210312391127628</c:v>
                </c:pt>
                <c:pt idx="1">
                  <c:v>0.48971325914001</c:v>
                </c:pt>
              </c:numCache>
            </c:numRef>
          </c:val>
        </c:ser>
        <c:ser>
          <c:idx val="2"/>
          <c:order val="2"/>
          <c:tx>
            <c:strRef>
              <c:f>Resume!$B$27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de5430"/>
            </a:solidFill>
            <a:ln w="22320">
              <a:solidFill>
                <a:srgbClr val="a9391b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plus"/>
            <c:errValType val="cust"/>
            <c:noEndCap val="0"/>
            <c:plus>
              <c:numRef>
                <c:f>Resume!$I$29:$J$29</c:f>
                <c:numCache>
                  <c:formatCode>General</c:formatCode>
                  <c:ptCount val="2"/>
                  <c:pt idx="0">
                    <c:v>0.398809523809524</c:v>
                  </c:pt>
                  <c:pt idx="1">
                    <c:v>2.58578118348233</c:v>
                  </c:pt>
                </c:numCache>
              </c:numRef>
            </c:plus>
            <c:spPr>
              <a:ln w="6480">
                <a:solidFill>
                  <a:srgbClr val="000000"/>
                </a:solidFill>
                <a:round/>
              </a:ln>
            </c:spPr>
          </c:errBars>
          <c:cat>
            <c:strRef>
              <c:f>Resume!$I$13:$J$13</c:f>
              <c:strCache>
                <c:ptCount val="2"/>
                <c:pt idx="0">
                  <c:v>Without LISA</c:v>
                </c:pt>
                <c:pt idx="1">
                  <c:v>With LISA</c:v>
                </c:pt>
              </c:strCache>
            </c:strRef>
          </c:cat>
          <c:val>
            <c:numRef>
              <c:f>Resume!$I$27:$J$27</c:f>
              <c:numCache>
                <c:formatCode>General</c:formatCode>
                <c:ptCount val="2"/>
                <c:pt idx="0">
                  <c:v>0.535864978902953</c:v>
                </c:pt>
                <c:pt idx="1">
                  <c:v>2.17357210690544</c:v>
                </c:pt>
              </c:numCache>
            </c:numRef>
          </c:val>
        </c:ser>
        <c:gapWidth val="319"/>
        <c:overlap val="100"/>
        <c:axId val="27278883"/>
        <c:axId val="22856666"/>
      </c:barChart>
      <c:lineChart>
        <c:grouping val="stacked"/>
        <c:varyColors val="0"/>
        <c:ser>
          <c:idx val="3"/>
          <c:order val="3"/>
          <c:spPr>
            <a:solidFill>
              <a:srgbClr val="e8886e"/>
            </a:solidFill>
            <a:ln w="19080">
              <a:noFill/>
            </a:ln>
          </c:spPr>
          <c:marker>
            <c:symbol val="diamond"/>
            <c:size val="10"/>
            <c:spPr>
              <a:solidFill>
                <a:srgbClr val="e8886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Resume!$I$13:$J$13</c:f>
              <c:strCache>
                <c:ptCount val="2"/>
                <c:pt idx="0">
                  <c:v>Without LISA</c:v>
                </c:pt>
                <c:pt idx="1">
                  <c:v>With LISA</c:v>
                </c:pt>
              </c:strCache>
            </c:strRef>
          </c:cat>
          <c:val>
            <c:numRef>
              <c:f>Resume!$I$14:$J$14</c:f>
              <c:numCache>
                <c:formatCode>General</c:formatCode>
                <c:ptCount val="2"/>
                <c:pt idx="0">
                  <c:v>3.91729282891459</c:v>
                </c:pt>
                <c:pt idx="1">
                  <c:v>4.98604175036775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7278883"/>
        <c:axId val="22856666"/>
      </c:lineChart>
      <c:catAx>
        <c:axId val="272788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cap="rnd" w="9360">
            <a:solidFill>
              <a:srgbClr val="cccccc"/>
            </a:solidFill>
            <a:round/>
          </a:ln>
        </c:spPr>
        <c:txPr>
          <a:bodyPr/>
          <a:lstStyle/>
          <a:p>
            <a:pPr>
              <a:defRPr b="1" i="1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856666"/>
        <c:crosses val="autoZero"/>
        <c:auto val="1"/>
        <c:lblAlgn val="ctr"/>
        <c:lblOffset val="100"/>
        <c:noMultiLvlLbl val="0"/>
      </c:catAx>
      <c:valAx>
        <c:axId val="22856666"/>
        <c:scaling>
          <c:orientation val="minMax"/>
          <c:max val="1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Assembly Stations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cap="rnd"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278883"/>
        <c:crossesAt val="1"/>
        <c:crossBetween val="between"/>
      </c:valAx>
      <c:spPr>
        <a:solidFill>
          <a:srgbClr val="f2ede8"/>
        </a:solidFill>
        <a:ln w="0">
          <a:noFill/>
        </a:ln>
      </c:spPr>
    </c:plotArea>
    <c:plotVisOnly val="1"/>
    <c:dispBlanksAs val="gap"/>
  </c:chart>
  <c:spPr>
    <a:solidFill>
      <a:srgbClr val="e8e8e8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it-IT" sz="1400" spc="12" strike="noStrike">
                <a:solidFill>
                  <a:srgbClr val="000000"/>
                </a:solidFill>
                <a:latin typeface="Calibri"/>
              </a:defRPr>
            </a:pPr>
            <a:r>
              <a:rPr b="1" lang="it-IT" sz="1400" spc="12" strike="noStrike">
                <a:solidFill>
                  <a:srgbClr val="000000"/>
                </a:solidFill>
                <a:latin typeface="Calibri"/>
              </a:rPr>
              <a:t>OPERATOR FREE TIME</a:t>
            </a:r>
          </a:p>
        </c:rich>
      </c:tx>
      <c:layout>
        <c:manualLayout>
          <c:xMode val="edge"/>
          <c:yMode val="edge"/>
          <c:x val="0.180922757905651"/>
          <c:y val="0.040145985401459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373298768633"/>
          <c:y val="0.169437910617244"/>
          <c:w val="0.800777705767984"/>
          <c:h val="0.68862032606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Resume!$B$25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minus"/>
            <c:errValType val="cust"/>
            <c:noEndCap val="0"/>
            <c:minus>
              <c:numRef>
                <c:f>Resume!$F$28:$G$28</c:f>
                <c:numCache>
                  <c:formatCode>General</c:formatCode>
                  <c:ptCount val="2"/>
                  <c:pt idx="0">
                    <c:v>0.0400682011935208</c:v>
                  </c:pt>
                  <c:pt idx="1">
                    <c:v>0.109131317481313</c:v>
                  </c:pt>
                </c:numCache>
              </c:numRef>
            </c:minus>
            <c:spPr>
              <a:ln w="6480">
                <a:solidFill>
                  <a:srgbClr val="000000"/>
                </a:solidFill>
                <a:round/>
              </a:ln>
            </c:spPr>
          </c:errBars>
          <c:cat>
            <c:strRef>
              <c:f>Resume!$F$13:$G$13</c:f>
              <c:strCache>
                <c:ptCount val="2"/>
                <c:pt idx="0">
                  <c:v>Without LISA</c:v>
                </c:pt>
                <c:pt idx="1">
                  <c:v>With LISA</c:v>
                </c:pt>
              </c:strCache>
            </c:strRef>
          </c:cat>
          <c:val>
            <c:numRef>
              <c:f>Resume!$F$25:$G$25</c:f>
              <c:numCache>
                <c:formatCode>General</c:formatCode>
                <c:ptCount val="2"/>
                <c:pt idx="0">
                  <c:v>0.721227621483376</c:v>
                </c:pt>
                <c:pt idx="1">
                  <c:v>0.715063520871143</c:v>
                </c:pt>
              </c:numCache>
            </c:numRef>
          </c:val>
        </c:ser>
        <c:ser>
          <c:idx val="1"/>
          <c:order val="1"/>
          <c:tx>
            <c:strRef>
              <c:f>Resume!$B$26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af48ce"/>
            </a:solidFill>
            <a:ln w="22320">
              <a:solidFill>
                <a:srgbClr val="822a9e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Resume!$F$13:$G$13</c:f>
              <c:strCache>
                <c:ptCount val="2"/>
                <c:pt idx="0">
                  <c:v>Without LISA</c:v>
                </c:pt>
                <c:pt idx="1">
                  <c:v>With LISA</c:v>
                </c:pt>
              </c:strCache>
            </c:strRef>
          </c:cat>
          <c:val>
            <c:numRef>
              <c:f>Resume!$F$26:$G$26</c:f>
              <c:numCache>
                <c:formatCode>General</c:formatCode>
                <c:ptCount val="2"/>
                <c:pt idx="0">
                  <c:v>0.0154390451832908</c:v>
                </c:pt>
                <c:pt idx="1">
                  <c:v>0.0766638393047534</c:v>
                </c:pt>
              </c:numCache>
            </c:numRef>
          </c:val>
        </c:ser>
        <c:ser>
          <c:idx val="2"/>
          <c:order val="2"/>
          <c:tx>
            <c:strRef>
              <c:f>Resume!$B$27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af48ce"/>
            </a:solidFill>
            <a:ln w="22320">
              <a:solidFill>
                <a:srgbClr val="822a9e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plus"/>
            <c:errValType val="cust"/>
            <c:noEndCap val="0"/>
            <c:plus>
              <c:numRef>
                <c:f>Resume!$F$29:$G$29</c:f>
                <c:numCache>
                  <c:formatCode>General</c:formatCode>
                  <c:ptCount val="2"/>
                  <c:pt idx="0">
                    <c:v>0.0194484760522498</c:v>
                  </c:pt>
                  <c:pt idx="1">
                    <c:v>0.0478267716535433</c:v>
                  </c:pt>
                </c:numCache>
              </c:numRef>
            </c:plus>
            <c:spPr>
              <a:ln w="6480">
                <a:solidFill>
                  <a:srgbClr val="000000"/>
                </a:solidFill>
                <a:round/>
              </a:ln>
            </c:spPr>
          </c:errBars>
          <c:cat>
            <c:strRef>
              <c:f>Resume!$F$13:$G$13</c:f>
              <c:strCache>
                <c:ptCount val="2"/>
                <c:pt idx="0">
                  <c:v>Without LISA</c:v>
                </c:pt>
                <c:pt idx="1">
                  <c:v>With LISA</c:v>
                </c:pt>
              </c:strCache>
            </c:strRef>
          </c:cat>
          <c:val>
            <c:numRef>
              <c:f>Resume!$F$27:$G$27</c:f>
              <c:numCache>
                <c:formatCode>General</c:formatCode>
                <c:ptCount val="2"/>
                <c:pt idx="0">
                  <c:v>0.0325641025641025</c:v>
                </c:pt>
                <c:pt idx="1">
                  <c:v>0.0462726398241032</c:v>
                </c:pt>
              </c:numCache>
            </c:numRef>
          </c:val>
        </c:ser>
        <c:gapWidth val="319"/>
        <c:overlap val="100"/>
        <c:axId val="26807327"/>
        <c:axId val="60530124"/>
      </c:barChart>
      <c:lineChart>
        <c:grouping val="stacked"/>
        <c:varyColors val="0"/>
        <c:ser>
          <c:idx val="3"/>
          <c:order val="3"/>
          <c:spPr>
            <a:solidFill>
              <a:srgbClr val="d7a3e7"/>
            </a:solidFill>
            <a:ln w="19080">
              <a:noFill/>
            </a:ln>
          </c:spPr>
          <c:marker>
            <c:symbol val="diamond"/>
            <c:size val="10"/>
            <c:spPr>
              <a:solidFill>
                <a:srgbClr val="d7a3e7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Resume!$F$13:$G$13</c:f>
              <c:strCache>
                <c:ptCount val="2"/>
                <c:pt idx="0">
                  <c:v>Without LISA</c:v>
                </c:pt>
                <c:pt idx="1">
                  <c:v>With LISA</c:v>
                </c:pt>
              </c:strCache>
            </c:strRef>
          </c:cat>
          <c:val>
            <c:numRef>
              <c:f>Resume!$F$14:$G$14</c:f>
              <c:numCache>
                <c:formatCode>General</c:formatCode>
                <c:ptCount val="2"/>
                <c:pt idx="0">
                  <c:v>0.739392744590737</c:v>
                </c:pt>
                <c:pt idx="1">
                  <c:v>0.760924771940318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6807327"/>
        <c:axId val="60530124"/>
      </c:lineChart>
      <c:catAx>
        <c:axId val="2680732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cap="rnd" w="9360">
            <a:solidFill>
              <a:srgbClr val="cccccc"/>
            </a:solidFill>
            <a:round/>
          </a:ln>
        </c:spPr>
        <c:txPr>
          <a:bodyPr/>
          <a:lstStyle/>
          <a:p>
            <a:pPr>
              <a:defRPr b="1" i="1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530124"/>
        <c:crosses val="autoZero"/>
        <c:auto val="1"/>
        <c:lblAlgn val="ctr"/>
        <c:lblOffset val="100"/>
        <c:noMultiLvlLbl val="0"/>
      </c:catAx>
      <c:valAx>
        <c:axId val="60530124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Fraction Time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cap="rnd"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807327"/>
        <c:crossesAt val="1"/>
        <c:crossBetween val="between"/>
      </c:valAx>
      <c:spPr>
        <a:solidFill>
          <a:srgbClr val="f2ede8"/>
        </a:solidFill>
        <a:ln w="0">
          <a:noFill/>
        </a:ln>
      </c:spPr>
    </c:plotArea>
    <c:plotVisOnly val="1"/>
    <c:dispBlanksAs val="gap"/>
  </c:chart>
  <c:spPr>
    <a:solidFill>
      <a:srgbClr val="e8e8e8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it-IT" sz="1400" spc="12" strike="noStrike">
                <a:solidFill>
                  <a:srgbClr val="000000"/>
                </a:solidFill>
                <a:latin typeface="Calibri"/>
              </a:defRPr>
            </a:pPr>
            <a:r>
              <a:rPr b="1" lang="it-IT" sz="1400" spc="12" strike="noStrike">
                <a:solidFill>
                  <a:srgbClr val="000000"/>
                </a:solidFill>
                <a:latin typeface="Calibri"/>
              </a:rPr>
              <a:t>Noise Level vs IER 
Source  72 dB SPL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857808491702"/>
          <c:y val="0.169586374695864"/>
          <c:w val="0.854196115386629"/>
          <c:h val="0.6889699918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'With Acoustic interaction'!$R$6</c:f>
              <c:strCache>
                <c:ptCount val="1"/>
                <c:pt idx="0">
                  <c:v>RAD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Dev"/>
            <c:noEndCap val="0"/>
            <c:val val="1"/>
            <c:spPr>
              <a:ln w="6480">
                <a:solidFill>
                  <a:srgbClr val="000000"/>
                </a:solidFill>
                <a:round/>
              </a:ln>
            </c:spPr>
          </c:errBars>
          <c:val>
            <c:numRef>
              <c:f>'With Acoustic interaction'!$T$6</c:f>
              <c:numCache>
                <c:formatCode>General</c:formatCode>
                <c:ptCount val="1"/>
                <c:pt idx="0">
                  <c:v>0.239075228059682</c:v>
                </c:pt>
              </c:numCache>
            </c:numRef>
          </c:val>
        </c:ser>
        <c:gapWidth val="150"/>
        <c:overlap val="0"/>
        <c:axId val="51820801"/>
        <c:axId val="63090362"/>
      </c:barChart>
      <c:catAx>
        <c:axId val="5182080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it-IT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it-IT" sz="900" spc="-1" strike="noStrike">
                    <a:solidFill>
                      <a:srgbClr val="595959"/>
                    </a:solidFill>
                    <a:latin typeface="Calibri"/>
                  </a:rPr>
                  <a:t>Back ground Noise level (dB SPL)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cap="rnd" w="9360">
            <a:solidFill>
              <a:srgbClr val="cccccc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090362"/>
        <c:crosses val="autoZero"/>
        <c:auto val="1"/>
        <c:lblAlgn val="ctr"/>
        <c:lblOffset val="100"/>
        <c:noMultiLvlLbl val="0"/>
      </c:catAx>
      <c:valAx>
        <c:axId val="630903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it-IT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it-IT" sz="900" spc="-1" strike="noStrike">
                    <a:solidFill>
                      <a:srgbClr val="595959"/>
                    </a:solidFill>
                    <a:latin typeface="Calibri"/>
                  </a:rPr>
                  <a:t>Intett Error Rate
(lower the better)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cap="rnd"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820801"/>
        <c:crosses val="autoZero"/>
        <c:crossBetween val="between"/>
      </c:valAx>
      <c:spPr>
        <a:solidFill>
          <a:srgbClr val="f2ede8"/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0.189857021870174"/>
          <c:y val="0.23927325817179"/>
          <c:w val="0.0584738873841117"/>
          <c:h val="0.048278705142934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e8e8e8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0</xdr:colOff>
      <xdr:row>1</xdr:row>
      <xdr:rowOff>9360</xdr:rowOff>
    </xdr:from>
    <xdr:to>
      <xdr:col>16</xdr:col>
      <xdr:colOff>323280</xdr:colOff>
      <xdr:row>24</xdr:row>
      <xdr:rowOff>66240</xdr:rowOff>
    </xdr:to>
    <xdr:graphicFrame>
      <xdr:nvGraphicFramePr>
        <xdr:cNvPr id="0" name="Chart 2"/>
        <xdr:cNvGraphicFramePr/>
      </xdr:nvGraphicFramePr>
      <xdr:xfrm>
        <a:off x="10136880" y="199800"/>
        <a:ext cx="2774520" cy="443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76680</xdr:colOff>
      <xdr:row>1</xdr:row>
      <xdr:rowOff>9360</xdr:rowOff>
    </xdr:from>
    <xdr:to>
      <xdr:col>25</xdr:col>
      <xdr:colOff>399960</xdr:colOff>
      <xdr:row>24</xdr:row>
      <xdr:rowOff>66240</xdr:rowOff>
    </xdr:to>
    <xdr:graphicFrame>
      <xdr:nvGraphicFramePr>
        <xdr:cNvPr id="1" name="Chart 5"/>
        <xdr:cNvGraphicFramePr/>
      </xdr:nvGraphicFramePr>
      <xdr:xfrm>
        <a:off x="15728760" y="199800"/>
        <a:ext cx="2774160" cy="443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343440</xdr:colOff>
      <xdr:row>1</xdr:row>
      <xdr:rowOff>9360</xdr:rowOff>
    </xdr:from>
    <xdr:to>
      <xdr:col>21</xdr:col>
      <xdr:colOff>56880</xdr:colOff>
      <xdr:row>24</xdr:row>
      <xdr:rowOff>66240</xdr:rowOff>
    </xdr:to>
    <xdr:graphicFrame>
      <xdr:nvGraphicFramePr>
        <xdr:cNvPr id="2" name="Chart 6"/>
        <xdr:cNvGraphicFramePr/>
      </xdr:nvGraphicFramePr>
      <xdr:xfrm>
        <a:off x="12931560" y="199800"/>
        <a:ext cx="2777400" cy="443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27</xdr:col>
      <xdr:colOff>571680</xdr:colOff>
      <xdr:row>2</xdr:row>
      <xdr:rowOff>162000</xdr:rowOff>
    </xdr:from>
    <xdr:to>
      <xdr:col>39</xdr:col>
      <xdr:colOff>94320</xdr:colOff>
      <xdr:row>26</xdr:row>
      <xdr:rowOff>28440</xdr:rowOff>
    </xdr:to>
    <xdr:graphicFrame>
      <xdr:nvGraphicFramePr>
        <xdr:cNvPr id="3" name="Chart 1"/>
        <xdr:cNvGraphicFramePr/>
      </xdr:nvGraphicFramePr>
      <xdr:xfrm>
        <a:off x="17886600" y="542880"/>
        <a:ext cx="6876000" cy="443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15" activeCellId="0" sqref="L15"/>
    </sheetView>
  </sheetViews>
  <sheetFormatPr defaultColWidth="8.6953125" defaultRowHeight="15" zeroHeight="false" outlineLevelRow="0" outlineLevelCol="0"/>
  <cols>
    <col collapsed="false" customWidth="true" hidden="false" outlineLevel="0" max="4" min="4" style="0" width="17.29"/>
    <col collapsed="false" customWidth="true" hidden="false" outlineLevel="0" max="5" min="5" style="0" width="17.41"/>
    <col collapsed="false" customWidth="true" hidden="false" outlineLevel="0" max="7" min="7" style="0" width="6.01"/>
    <col collapsed="false" customWidth="true" hidden="false" outlineLevel="0" max="8" min="8" style="0" width="17"/>
    <col collapsed="false" customWidth="true" hidden="false" outlineLevel="0" max="9" min="9" style="0" width="19.42"/>
    <col collapsed="false" customWidth="true" hidden="false" outlineLevel="0" max="15" min="15" style="0" width="16.71"/>
    <col collapsed="false" customWidth="true" hidden="false" outlineLevel="0" max="16" min="16" style="0" width="18"/>
    <col collapsed="false" customWidth="true" hidden="false" outlineLevel="0" max="17" min="17" style="0" width="4.43"/>
  </cols>
  <sheetData>
    <row r="1" customFormat="false" ht="15" hidden="false" customHeight="false" outlineLevel="0" collapsed="false">
      <c r="C1" s="1" t="s">
        <v>0</v>
      </c>
    </row>
    <row r="2" customFormat="false" ht="15" hidden="false" customHeight="false" outlineLevel="0" collapsed="false">
      <c r="C2" s="0" t="s">
        <v>1</v>
      </c>
    </row>
    <row r="6" customFormat="false" ht="15" hidden="false" customHeight="false" outlineLevel="0" collapsed="false">
      <c r="R6" s="0" t="s">
        <v>2</v>
      </c>
      <c r="S6" s="0" t="s">
        <v>3</v>
      </c>
      <c r="T6" s="0" t="s">
        <v>4</v>
      </c>
    </row>
    <row r="7" customFormat="false" ht="15" hidden="false" customHeight="false" outlineLevel="0" collapsed="false">
      <c r="A7" s="0" t="s">
        <v>5</v>
      </c>
      <c r="B7" s="0" t="s">
        <v>6</v>
      </c>
      <c r="C7" s="0" t="s">
        <v>7</v>
      </c>
      <c r="D7" s="0" t="s">
        <v>8</v>
      </c>
      <c r="E7" s="0" t="s">
        <v>9</v>
      </c>
      <c r="F7" s="0" t="s">
        <v>10</v>
      </c>
      <c r="H7" s="0" t="s">
        <v>11</v>
      </c>
      <c r="I7" s="0" t="s">
        <v>12</v>
      </c>
      <c r="K7" s="2" t="s">
        <v>13</v>
      </c>
      <c r="L7" s="3" t="n">
        <f aca="false">I20/J20</f>
        <v>0.278772378516624</v>
      </c>
      <c r="P7" s="0" t="s">
        <v>13</v>
      </c>
      <c r="R7" s="3" t="n">
        <f aca="false">AVERAGE(L7,L22,L31,L47,L59)</f>
        <v>0.260607255409263</v>
      </c>
      <c r="S7" s="3" t="n">
        <f aca="false">MEDIAN(L7,L22,L31,L47,L59)</f>
        <v>0.263333333333333</v>
      </c>
      <c r="T7" s="3" t="n">
        <f aca="false">_xlfn.STDEV.P(L7,L22,L31,L47,L59)</f>
        <v>0.0375446137878521</v>
      </c>
    </row>
    <row r="8" customFormat="false" ht="15" hidden="false" customHeight="false" outlineLevel="0" collapsed="false">
      <c r="K8" s="2" t="s">
        <v>14</v>
      </c>
      <c r="L8" s="3" t="n">
        <f aca="false">1-L7</f>
        <v>0.721227621483376</v>
      </c>
      <c r="P8" s="0" t="s">
        <v>14</v>
      </c>
      <c r="R8" s="3" t="n">
        <f aca="false">AVERAGE(L8,L23,L32,L48,L60)</f>
        <v>0.739392744590737</v>
      </c>
      <c r="S8" s="3" t="n">
        <f aca="false">MEDIAN(L8,L23,L32,L48,L60)</f>
        <v>0.736666666666667</v>
      </c>
      <c r="T8" s="3" t="n">
        <f aca="false">_xlfn.STDEV.P(L8,L23,L32,L48,L60)</f>
        <v>0.037544613787852</v>
      </c>
    </row>
    <row r="9" customFormat="false" ht="15" hidden="false" customHeight="false" outlineLevel="0" collapsed="false">
      <c r="B9" s="2" t="n">
        <v>0.00302083333333333</v>
      </c>
      <c r="C9" s="0" t="s">
        <v>15</v>
      </c>
      <c r="D9" s="0" t="n">
        <v>1</v>
      </c>
      <c r="E9" s="0" t="n">
        <v>0</v>
      </c>
      <c r="F9" s="2" t="n">
        <f aca="false">B10-B9</f>
        <v>0.00146990740740741</v>
      </c>
      <c r="H9" s="2" t="n">
        <f aca="false">D9*F9</f>
        <v>0.00146990740740741</v>
      </c>
      <c r="I9" s="2" t="n">
        <f aca="false">F9*E9</f>
        <v>0</v>
      </c>
      <c r="K9" s="0" t="s">
        <v>16</v>
      </c>
      <c r="L9" s="0" t="n">
        <f aca="false">1/L7</f>
        <v>3.58715596330275</v>
      </c>
      <c r="P9" s="0" t="s">
        <v>16</v>
      </c>
      <c r="R9" s="3" t="n">
        <f aca="false">AVERAGE(L9,L24,L33,L49,L61)</f>
        <v>3.91729282891459</v>
      </c>
      <c r="S9" s="3" t="n">
        <f aca="false">MEDIAN(L9,L24,L33,L49,L61)</f>
        <v>3.79746835443038</v>
      </c>
      <c r="T9" s="3" t="n">
        <f aca="false">_xlfn.STDEV.P(L9,L24,L33,L49,L61)</f>
        <v>0.56040501930663</v>
      </c>
    </row>
    <row r="10" customFormat="false" ht="15" hidden="false" customHeight="false" outlineLevel="0" collapsed="false">
      <c r="B10" s="2" t="n">
        <v>0.00449074074074074</v>
      </c>
      <c r="D10" s="0" t="n">
        <v>0</v>
      </c>
      <c r="E10" s="0" t="n">
        <v>1</v>
      </c>
      <c r="F10" s="2" t="n">
        <f aca="false">B11-B10</f>
        <v>0.000185185185185186</v>
      </c>
      <c r="H10" s="2" t="n">
        <f aca="false">D10*F10</f>
        <v>0</v>
      </c>
      <c r="I10" s="2" t="n">
        <f aca="false">F10*E10</f>
        <v>0.000185185185185186</v>
      </c>
    </row>
    <row r="11" customFormat="false" ht="15" hidden="false" customHeight="false" outlineLevel="0" collapsed="false">
      <c r="B11" s="2" t="n">
        <v>0.00467592592592593</v>
      </c>
      <c r="D11" s="0" t="n">
        <v>1</v>
      </c>
      <c r="E11" s="0" t="n">
        <v>0</v>
      </c>
      <c r="F11" s="2" t="n">
        <f aca="false">B12-B11</f>
        <v>0.000347222222222222</v>
      </c>
      <c r="H11" s="2" t="n">
        <f aca="false">D11*F11</f>
        <v>0.000347222222222222</v>
      </c>
      <c r="I11" s="2" t="n">
        <f aca="false">F11*E11</f>
        <v>0</v>
      </c>
    </row>
    <row r="12" customFormat="false" ht="15" hidden="false" customHeight="false" outlineLevel="0" collapsed="false">
      <c r="B12" s="2" t="n">
        <v>0.00502314814814815</v>
      </c>
      <c r="D12" s="0" t="n">
        <v>0</v>
      </c>
      <c r="E12" s="0" t="n">
        <v>1</v>
      </c>
      <c r="F12" s="2" t="n">
        <f aca="false">B13-B12</f>
        <v>0.000173611111111111</v>
      </c>
      <c r="H12" s="2" t="n">
        <f aca="false">D12*F12</f>
        <v>0</v>
      </c>
      <c r="I12" s="2" t="n">
        <f aca="false">F12*E12</f>
        <v>0.000173611111111111</v>
      </c>
    </row>
    <row r="13" customFormat="false" ht="15" hidden="false" customHeight="false" outlineLevel="0" collapsed="false">
      <c r="B13" s="2" t="n">
        <v>0.00519675925925926</v>
      </c>
      <c r="D13" s="0" t="n">
        <v>1</v>
      </c>
      <c r="E13" s="0" t="n">
        <v>1</v>
      </c>
      <c r="F13" s="2" t="n">
        <f aca="false">B14-B13</f>
        <v>0.000277777777777778</v>
      </c>
      <c r="H13" s="2" t="n">
        <f aca="false">D13*F13</f>
        <v>0.000277777777777778</v>
      </c>
      <c r="I13" s="2" t="n">
        <f aca="false">F13*E13</f>
        <v>0.000277777777777778</v>
      </c>
      <c r="R13" s="3" t="n">
        <f aca="false">L7</f>
        <v>0.278772378516624</v>
      </c>
    </row>
    <row r="14" customFormat="false" ht="15" hidden="false" customHeight="false" outlineLevel="0" collapsed="false">
      <c r="B14" s="2" t="n">
        <v>0.00547453703703704</v>
      </c>
      <c r="D14" s="0" t="n">
        <v>1</v>
      </c>
      <c r="E14" s="0" t="n">
        <v>0</v>
      </c>
      <c r="F14" s="2" t="n">
        <f aca="false">B15-B14</f>
        <v>0.00042824074074074</v>
      </c>
      <c r="H14" s="2" t="n">
        <f aca="false">D14*F14</f>
        <v>0.00042824074074074</v>
      </c>
      <c r="I14" s="2" t="n">
        <f aca="false">F14*E14</f>
        <v>0</v>
      </c>
    </row>
    <row r="15" customFormat="false" ht="15" hidden="false" customHeight="false" outlineLevel="0" collapsed="false">
      <c r="B15" s="2" t="n">
        <v>0.00590277777777778</v>
      </c>
      <c r="D15" s="0" t="n">
        <v>1</v>
      </c>
      <c r="E15" s="0" t="n">
        <v>1</v>
      </c>
      <c r="F15" s="2" t="n">
        <f aca="false">B16-B15</f>
        <v>0.000312499999999999</v>
      </c>
      <c r="H15" s="2" t="n">
        <f aca="false">D15*F15</f>
        <v>0.000312499999999999</v>
      </c>
      <c r="I15" s="2" t="n">
        <f aca="false">F15*E15</f>
        <v>0.000312499999999999</v>
      </c>
    </row>
    <row r="16" customFormat="false" ht="15" hidden="false" customHeight="false" outlineLevel="0" collapsed="false">
      <c r="B16" s="2" t="n">
        <v>0.00621527777777778</v>
      </c>
      <c r="D16" s="0" t="n">
        <v>1</v>
      </c>
      <c r="E16" s="0" t="n">
        <v>0</v>
      </c>
      <c r="F16" s="2" t="n">
        <f aca="false">B17-B16</f>
        <v>0.000300925925925927</v>
      </c>
      <c r="H16" s="2" t="n">
        <f aca="false">D16*F16</f>
        <v>0.000300925925925927</v>
      </c>
      <c r="I16" s="2" t="n">
        <f aca="false">F16*E16</f>
        <v>0</v>
      </c>
    </row>
    <row r="17" customFormat="false" ht="15" hidden="false" customHeight="false" outlineLevel="0" collapsed="false">
      <c r="B17" s="2" t="n">
        <v>0.0065162037037037</v>
      </c>
      <c r="D17" s="0" t="n">
        <v>0</v>
      </c>
      <c r="E17" s="0" t="n">
        <v>1</v>
      </c>
      <c r="F17" s="2" t="n">
        <f aca="false">B18-B17</f>
        <v>0.000185185185185185</v>
      </c>
      <c r="H17" s="2" t="n">
        <f aca="false">D17*F17</f>
        <v>0</v>
      </c>
      <c r="I17" s="2" t="n">
        <f aca="false">F17*E17</f>
        <v>0.000185185185185185</v>
      </c>
    </row>
    <row r="18" customFormat="false" ht="15" hidden="false" customHeight="false" outlineLevel="0" collapsed="false">
      <c r="B18" s="2" t="n">
        <v>0.00670138888888889</v>
      </c>
      <c r="D18" s="0" t="n">
        <v>1</v>
      </c>
      <c r="E18" s="0" t="n">
        <v>0</v>
      </c>
      <c r="F18" s="2" t="n">
        <f aca="false">B19-B18</f>
        <v>0.000127314814814815</v>
      </c>
      <c r="H18" s="2" t="n">
        <f aca="false">D18*F18</f>
        <v>0.000127314814814815</v>
      </c>
      <c r="I18" s="2" t="n">
        <f aca="false">F18*E18</f>
        <v>0</v>
      </c>
    </row>
    <row r="19" customFormat="false" ht="15" hidden="false" customHeight="false" outlineLevel="0" collapsed="false">
      <c r="B19" s="2" t="n">
        <v>0.0068287037037037</v>
      </c>
      <c r="D19" s="0" t="n">
        <v>0</v>
      </c>
      <c r="E19" s="0" t="n">
        <v>1</v>
      </c>
      <c r="F19" s="2" t="n">
        <f aca="false">B20-B19</f>
        <v>0.000127314814814814</v>
      </c>
      <c r="H19" s="2" t="n">
        <f aca="false">D19*F19</f>
        <v>0</v>
      </c>
      <c r="I19" s="2" t="n">
        <f aca="false">F19*E19</f>
        <v>0.000127314814814814</v>
      </c>
    </row>
    <row r="20" customFormat="false" ht="15" hidden="false" customHeight="false" outlineLevel="0" collapsed="false">
      <c r="B20" s="2" t="n">
        <v>0.00695601851851852</v>
      </c>
      <c r="C20" s="0" t="s">
        <v>17</v>
      </c>
      <c r="D20" s="0" t="n">
        <v>0</v>
      </c>
      <c r="E20" s="0" t="n">
        <v>0</v>
      </c>
      <c r="F20" s="2"/>
      <c r="G20" s="4" t="s">
        <v>18</v>
      </c>
      <c r="H20" s="5" t="n">
        <f aca="false">SECOND(SUM(H9:H19))+MINUTE(SUM(H9:H19))*60</f>
        <v>282</v>
      </c>
      <c r="I20" s="5" t="n">
        <f aca="false">SECOND(SUM(I9:I19))+MINUTE(SUM(I9:I19))*60</f>
        <v>109</v>
      </c>
      <c r="J20" s="6" t="n">
        <f aca="false">H20+I20</f>
        <v>391</v>
      </c>
    </row>
    <row r="21" customFormat="false" ht="15" hidden="false" customHeight="false" outlineLevel="0" collapsed="false">
      <c r="B21" s="2"/>
      <c r="F21" s="2"/>
      <c r="G21" s="4"/>
      <c r="H21" s="5"/>
      <c r="I21" s="5"/>
      <c r="J21" s="6"/>
    </row>
    <row r="22" customFormat="false" ht="15" hidden="false" customHeight="false" outlineLevel="0" collapsed="false">
      <c r="A22" s="0" t="s">
        <v>19</v>
      </c>
      <c r="B22" s="0" t="s">
        <v>6</v>
      </c>
      <c r="C22" s="0" t="s">
        <v>7</v>
      </c>
      <c r="D22" s="0" t="s">
        <v>8</v>
      </c>
      <c r="E22" s="0" t="s">
        <v>9</v>
      </c>
      <c r="F22" s="0" t="s">
        <v>10</v>
      </c>
      <c r="H22" s="0" t="s">
        <v>11</v>
      </c>
      <c r="I22" s="0" t="s">
        <v>12</v>
      </c>
      <c r="K22" s="2" t="s">
        <v>13</v>
      </c>
      <c r="L22" s="3" t="n">
        <f aca="false">I29/J29</f>
        <v>0.230769230769231</v>
      </c>
    </row>
    <row r="23" customFormat="false" ht="15" hidden="false" customHeight="false" outlineLevel="0" collapsed="false">
      <c r="K23" s="2" t="s">
        <v>14</v>
      </c>
      <c r="L23" s="3" t="n">
        <f aca="false">1-L22</f>
        <v>0.769230769230769</v>
      </c>
    </row>
    <row r="24" customFormat="false" ht="15" hidden="false" customHeight="false" outlineLevel="0" collapsed="false">
      <c r="B24" s="2" t="n">
        <v>0.000706018518518518</v>
      </c>
      <c r="C24" s="0" t="s">
        <v>15</v>
      </c>
      <c r="D24" s="0" t="n">
        <v>1</v>
      </c>
      <c r="E24" s="0" t="n">
        <v>0</v>
      </c>
      <c r="F24" s="2" t="n">
        <f aca="false">B25-B24</f>
        <v>0.00126157407407407</v>
      </c>
      <c r="H24" s="2" t="n">
        <f aca="false">D24*F24</f>
        <v>0.00126157407407407</v>
      </c>
      <c r="I24" s="2" t="n">
        <f aca="false">F24*E24</f>
        <v>0</v>
      </c>
      <c r="K24" s="0" t="s">
        <v>16</v>
      </c>
      <c r="L24" s="0" t="n">
        <f aca="false">1/L22</f>
        <v>4.33333333333333</v>
      </c>
    </row>
    <row r="25" customFormat="false" ht="15" hidden="false" customHeight="false" outlineLevel="0" collapsed="false">
      <c r="B25" s="2" t="n">
        <v>0.00196759259259259</v>
      </c>
      <c r="D25" s="0" t="n">
        <v>1</v>
      </c>
      <c r="E25" s="0" t="n">
        <v>1</v>
      </c>
      <c r="F25" s="2" t="n">
        <f aca="false">B26-B25</f>
        <v>0.000578703703703703</v>
      </c>
      <c r="H25" s="2" t="n">
        <f aca="false">D25*F25</f>
        <v>0.000578703703703703</v>
      </c>
      <c r="I25" s="2" t="n">
        <f aca="false">F25*E25</f>
        <v>0.000578703703703703</v>
      </c>
    </row>
    <row r="26" customFormat="false" ht="15" hidden="false" customHeight="false" outlineLevel="0" collapsed="false">
      <c r="B26" s="2" t="n">
        <v>0.0025462962962963</v>
      </c>
      <c r="D26" s="0" t="n">
        <v>1</v>
      </c>
      <c r="E26" s="0" t="n">
        <v>0</v>
      </c>
      <c r="F26" s="2" t="n">
        <f aca="false">B27-B26</f>
        <v>0.000381944444444445</v>
      </c>
      <c r="H26" s="2" t="n">
        <f aca="false">D26*F26</f>
        <v>0.000381944444444445</v>
      </c>
      <c r="I26" s="2" t="n">
        <f aca="false">F26*E26</f>
        <v>0</v>
      </c>
    </row>
    <row r="27" customFormat="false" ht="15" hidden="false" customHeight="false" outlineLevel="0" collapsed="false">
      <c r="B27" s="2" t="n">
        <v>0.00292824074074074</v>
      </c>
      <c r="D27" s="0" t="n">
        <v>0</v>
      </c>
      <c r="E27" s="0" t="n">
        <v>1</v>
      </c>
      <c r="F27" s="2" t="n">
        <f aca="false">B28-B27</f>
        <v>0.000219907407407407</v>
      </c>
      <c r="H27" s="2" t="n">
        <f aca="false">D27*F27</f>
        <v>0</v>
      </c>
      <c r="I27" s="2" t="n">
        <f aca="false">F27*E27</f>
        <v>0.000219907407407407</v>
      </c>
    </row>
    <row r="28" customFormat="false" ht="15" hidden="false" customHeight="false" outlineLevel="0" collapsed="false">
      <c r="B28" s="2" t="n">
        <v>0.00314814814814815</v>
      </c>
      <c r="D28" s="0" t="n">
        <v>1</v>
      </c>
      <c r="E28" s="0" t="n">
        <v>0</v>
      </c>
      <c r="F28" s="2" t="n">
        <f aca="false">B29-B28</f>
        <v>0.000439814814814815</v>
      </c>
      <c r="H28" s="2" t="n">
        <f aca="false">D28*F28</f>
        <v>0.000439814814814815</v>
      </c>
      <c r="I28" s="2" t="n">
        <f aca="false">F28*E28</f>
        <v>0</v>
      </c>
    </row>
    <row r="29" customFormat="false" ht="15" hidden="false" customHeight="false" outlineLevel="0" collapsed="false">
      <c r="B29" s="2" t="n">
        <v>0.00358796296296296</v>
      </c>
      <c r="D29" s="0" t="n">
        <v>0</v>
      </c>
      <c r="E29" s="0" t="n">
        <v>0</v>
      </c>
      <c r="G29" s="4" t="s">
        <v>18</v>
      </c>
      <c r="H29" s="5" t="n">
        <f aca="false">SECOND(SUM(H22:H28))+MINUTE(SUM(H22:H28))*60</f>
        <v>230</v>
      </c>
      <c r="I29" s="5" t="n">
        <f aca="false">SECOND(SUM(I22:I28))+MINUTE(SUM(I22:I28))*60</f>
        <v>69</v>
      </c>
      <c r="J29" s="6" t="n">
        <f aca="false">H29+I29</f>
        <v>299</v>
      </c>
    </row>
    <row r="30" customFormat="false" ht="15" hidden="false" customHeight="false" outlineLevel="0" collapsed="false">
      <c r="B30" s="2"/>
      <c r="G30" s="4"/>
      <c r="H30" s="5"/>
      <c r="I30" s="5"/>
      <c r="J30" s="6"/>
    </row>
    <row r="31" customFormat="false" ht="15" hidden="false" customHeight="false" outlineLevel="0" collapsed="false">
      <c r="A31" s="0" t="s">
        <v>20</v>
      </c>
      <c r="B31" s="0" t="s">
        <v>6</v>
      </c>
      <c r="C31" s="0" t="s">
        <v>7</v>
      </c>
      <c r="D31" s="0" t="s">
        <v>8</v>
      </c>
      <c r="E31" s="0" t="s">
        <v>9</v>
      </c>
      <c r="F31" s="0" t="s">
        <v>10</v>
      </c>
      <c r="H31" s="0" t="s">
        <v>11</v>
      </c>
      <c r="I31" s="0" t="s">
        <v>12</v>
      </c>
      <c r="K31" s="2" t="s">
        <v>13</v>
      </c>
      <c r="L31" s="3" t="n">
        <f aca="false">I43/J43</f>
        <v>0.318840579710145</v>
      </c>
    </row>
    <row r="32" customFormat="false" ht="15" hidden="false" customHeight="false" outlineLevel="0" collapsed="false">
      <c r="K32" s="2" t="s">
        <v>14</v>
      </c>
      <c r="L32" s="3" t="n">
        <f aca="false">1-L31</f>
        <v>0.681159420289855</v>
      </c>
    </row>
    <row r="33" customFormat="false" ht="15" hidden="false" customHeight="false" outlineLevel="0" collapsed="false">
      <c r="B33" s="2" t="n">
        <v>8.10185185185185E-005</v>
      </c>
      <c r="C33" s="0" t="s">
        <v>15</v>
      </c>
      <c r="D33" s="0" t="n">
        <v>1</v>
      </c>
      <c r="E33" s="0" t="n">
        <v>0</v>
      </c>
      <c r="F33" s="2" t="n">
        <f aca="false">B34-B33</f>
        <v>0.00109953703703704</v>
      </c>
      <c r="H33" s="2" t="n">
        <f aca="false">D33*F33</f>
        <v>0.00109953703703704</v>
      </c>
      <c r="I33" s="2" t="n">
        <f aca="false">F33*E33</f>
        <v>0</v>
      </c>
      <c r="K33" s="0" t="s">
        <v>16</v>
      </c>
      <c r="L33" s="0" t="n">
        <f aca="false">1/L31</f>
        <v>3.13636363636364</v>
      </c>
    </row>
    <row r="34" customFormat="false" ht="15" hidden="false" customHeight="false" outlineLevel="0" collapsed="false">
      <c r="B34" s="2" t="n">
        <v>0.00118055555555556</v>
      </c>
      <c r="D34" s="0" t="n">
        <v>1</v>
      </c>
      <c r="E34" s="0" t="n">
        <v>0</v>
      </c>
      <c r="F34" s="2" t="n">
        <f aca="false">B35-B34</f>
        <v>0.000219907407407407</v>
      </c>
      <c r="H34" s="2" t="n">
        <f aca="false">D34*F34</f>
        <v>0.000219907407407407</v>
      </c>
      <c r="I34" s="2" t="n">
        <f aca="false">F34*E34</f>
        <v>0</v>
      </c>
    </row>
    <row r="35" customFormat="false" ht="15" hidden="false" customHeight="false" outlineLevel="0" collapsed="false">
      <c r="B35" s="2" t="n">
        <v>0.00140046296296296</v>
      </c>
      <c r="D35" s="0" t="n">
        <v>1</v>
      </c>
      <c r="E35" s="0" t="n">
        <v>1</v>
      </c>
      <c r="F35" s="2" t="n">
        <f aca="false">B36-B35</f>
        <v>0.000219907407407407</v>
      </c>
      <c r="H35" s="2" t="n">
        <f aca="false">D35*F35</f>
        <v>0.000219907407407407</v>
      </c>
      <c r="I35" s="2" t="n">
        <f aca="false">F35*E35</f>
        <v>0.000219907407407407</v>
      </c>
    </row>
    <row r="36" customFormat="false" ht="15" hidden="false" customHeight="false" outlineLevel="0" collapsed="false">
      <c r="B36" s="2" t="n">
        <v>0.00162037037037037</v>
      </c>
      <c r="D36" s="0" t="n">
        <v>1</v>
      </c>
      <c r="E36" s="0" t="n">
        <v>0</v>
      </c>
      <c r="F36" s="2" t="n">
        <f aca="false">B37-B36</f>
        <v>0.000752314814814815</v>
      </c>
      <c r="H36" s="2" t="n">
        <f aca="false">D36*F36</f>
        <v>0.000752314814814815</v>
      </c>
      <c r="I36" s="2" t="n">
        <f aca="false">F36*E36</f>
        <v>0</v>
      </c>
    </row>
    <row r="37" customFormat="false" ht="15" hidden="false" customHeight="false" outlineLevel="0" collapsed="false">
      <c r="B37" s="2" t="n">
        <v>0.00237268518518519</v>
      </c>
      <c r="D37" s="0" t="n">
        <v>0</v>
      </c>
      <c r="E37" s="0" t="n">
        <v>1</v>
      </c>
      <c r="F37" s="2" t="n">
        <f aca="false">B38-B37</f>
        <v>0.000393518518518518</v>
      </c>
      <c r="H37" s="2" t="n">
        <f aca="false">D37*F37</f>
        <v>0</v>
      </c>
      <c r="I37" s="2" t="n">
        <f aca="false">F37*E37</f>
        <v>0.000393518518518518</v>
      </c>
    </row>
    <row r="38" customFormat="false" ht="15" hidden="false" customHeight="false" outlineLevel="0" collapsed="false">
      <c r="B38" s="2" t="n">
        <v>0.0027662037037037</v>
      </c>
      <c r="D38" s="0" t="n">
        <v>1</v>
      </c>
      <c r="E38" s="0" t="n">
        <v>1</v>
      </c>
      <c r="F38" s="2" t="n">
        <f aca="false">B39-B38</f>
        <v>0.000173611111111111</v>
      </c>
      <c r="H38" s="2" t="n">
        <f aca="false">D38*F38</f>
        <v>0.000173611111111111</v>
      </c>
      <c r="I38" s="2" t="n">
        <f aca="false">F38*E38</f>
        <v>0.000173611111111111</v>
      </c>
    </row>
    <row r="39" customFormat="false" ht="15" hidden="false" customHeight="false" outlineLevel="0" collapsed="false">
      <c r="B39" s="2" t="n">
        <v>0.00293981481481481</v>
      </c>
      <c r="D39" s="0" t="n">
        <v>1</v>
      </c>
      <c r="E39" s="0" t="n">
        <v>0</v>
      </c>
      <c r="F39" s="2" t="n">
        <f aca="false">B40-B39</f>
        <v>0.000162037037037037</v>
      </c>
      <c r="H39" s="2" t="n">
        <f aca="false">D39*F39</f>
        <v>0.000162037037037037</v>
      </c>
      <c r="I39" s="2" t="n">
        <f aca="false">F39*E39</f>
        <v>0</v>
      </c>
    </row>
    <row r="40" customFormat="false" ht="15" hidden="false" customHeight="false" outlineLevel="0" collapsed="false">
      <c r="B40" s="2" t="n">
        <v>0.00310185185185185</v>
      </c>
      <c r="D40" s="0" t="n">
        <v>0</v>
      </c>
      <c r="E40" s="0" t="n">
        <v>1</v>
      </c>
      <c r="F40" s="2" t="n">
        <f aca="false">B41-B40</f>
        <v>0.000486111111111111</v>
      </c>
      <c r="H40" s="2" t="n">
        <f aca="false">D40*F40</f>
        <v>0</v>
      </c>
      <c r="I40" s="2" t="n">
        <f aca="false">F40*E40</f>
        <v>0.000486111111111111</v>
      </c>
    </row>
    <row r="41" customFormat="false" ht="15" hidden="false" customHeight="false" outlineLevel="0" collapsed="false">
      <c r="B41" s="2" t="n">
        <v>0.00358796296296296</v>
      </c>
      <c r="D41" s="0" t="n">
        <v>1</v>
      </c>
      <c r="E41" s="0" t="n">
        <v>0</v>
      </c>
      <c r="F41" s="2" t="n">
        <f aca="false">B42-B41</f>
        <v>9.25925925925925E-005</v>
      </c>
      <c r="H41" s="2" t="n">
        <f aca="false">D41*F41</f>
        <v>9.25925925925925E-005</v>
      </c>
      <c r="I41" s="2" t="n">
        <f aca="false">F41*E41</f>
        <v>0</v>
      </c>
    </row>
    <row r="42" customFormat="false" ht="15" hidden="false" customHeight="false" outlineLevel="0" collapsed="false">
      <c r="B42" s="2" t="n">
        <v>0.00368055555555556</v>
      </c>
      <c r="D42" s="0" t="n">
        <v>0</v>
      </c>
      <c r="E42" s="0" t="n">
        <v>0</v>
      </c>
      <c r="F42" s="2"/>
      <c r="H42" s="2" t="n">
        <f aca="false">D42*F42</f>
        <v>0</v>
      </c>
      <c r="I42" s="2" t="n">
        <f aca="false">F42*E42</f>
        <v>0</v>
      </c>
    </row>
    <row r="43" customFormat="false" ht="15" hidden="false" customHeight="false" outlineLevel="0" collapsed="false">
      <c r="G43" s="4" t="s">
        <v>18</v>
      </c>
      <c r="H43" s="5" t="n">
        <f aca="false">SECOND(SUM(H33:H42))+MINUTE(SUM(H32:H42))*60</f>
        <v>235</v>
      </c>
      <c r="I43" s="5" t="n">
        <f aca="false">SECOND(SUM(I33:I42))+MINUTE(SUM(I32:I42))*60</f>
        <v>110</v>
      </c>
      <c r="J43" s="6" t="n">
        <f aca="false">H43+I43</f>
        <v>345</v>
      </c>
    </row>
    <row r="47" customFormat="false" ht="15" hidden="false" customHeight="false" outlineLevel="0" collapsed="false">
      <c r="A47" s="0" t="s">
        <v>21</v>
      </c>
      <c r="B47" s="0" t="s">
        <v>6</v>
      </c>
      <c r="C47" s="0" t="s">
        <v>7</v>
      </c>
      <c r="D47" s="0" t="s">
        <v>8</v>
      </c>
      <c r="E47" s="0" t="s">
        <v>9</v>
      </c>
      <c r="F47" s="0" t="s">
        <v>10</v>
      </c>
      <c r="H47" s="0" t="s">
        <v>11</v>
      </c>
      <c r="I47" s="0" t="s">
        <v>12</v>
      </c>
      <c r="K47" s="2" t="s">
        <v>13</v>
      </c>
      <c r="L47" s="3" t="n">
        <f aca="false">I56/J56</f>
        <v>0.263333333333333</v>
      </c>
    </row>
    <row r="48" customFormat="false" ht="15" hidden="false" customHeight="false" outlineLevel="0" collapsed="false">
      <c r="K48" s="2" t="s">
        <v>14</v>
      </c>
      <c r="L48" s="3" t="n">
        <f aca="false">1-L47</f>
        <v>0.736666666666667</v>
      </c>
    </row>
    <row r="49" customFormat="false" ht="15" hidden="false" customHeight="false" outlineLevel="0" collapsed="false">
      <c r="B49" s="2" t="n">
        <v>0.000115740740740741</v>
      </c>
      <c r="C49" s="0" t="s">
        <v>15</v>
      </c>
      <c r="D49" s="0" t="n">
        <v>1</v>
      </c>
      <c r="E49" s="0" t="n">
        <v>0</v>
      </c>
      <c r="F49" s="2" t="n">
        <f aca="false">B50-B49</f>
        <v>0.00127314814814815</v>
      </c>
      <c r="H49" s="2" t="n">
        <f aca="false">D49*F49</f>
        <v>0.00127314814814815</v>
      </c>
      <c r="I49" s="2" t="n">
        <f aca="false">F49*E49</f>
        <v>0</v>
      </c>
      <c r="K49" s="0" t="s">
        <v>16</v>
      </c>
      <c r="L49" s="0" t="n">
        <f aca="false">1/L47</f>
        <v>3.79746835443038</v>
      </c>
    </row>
    <row r="50" customFormat="false" ht="15" hidden="false" customHeight="false" outlineLevel="0" collapsed="false">
      <c r="B50" s="2" t="n">
        <v>0.00138888888888889</v>
      </c>
      <c r="D50" s="0" t="n">
        <v>1</v>
      </c>
      <c r="E50" s="0" t="n">
        <v>1</v>
      </c>
      <c r="F50" s="2" t="n">
        <f aca="false">B51-B50</f>
        <v>0.000462962962962963</v>
      </c>
      <c r="H50" s="2" t="n">
        <f aca="false">D50*F50</f>
        <v>0.000462962962962963</v>
      </c>
      <c r="I50" s="2" t="n">
        <f aca="false">F50*E50</f>
        <v>0.000462962962962963</v>
      </c>
    </row>
    <row r="51" customFormat="false" ht="15" hidden="false" customHeight="false" outlineLevel="0" collapsed="false">
      <c r="B51" s="2" t="n">
        <v>0.00185185185185185</v>
      </c>
      <c r="D51" s="0" t="n">
        <v>1</v>
      </c>
      <c r="E51" s="0" t="n">
        <v>0</v>
      </c>
      <c r="F51" s="2" t="n">
        <f aca="false">B52-B51</f>
        <v>0.000648148148148148</v>
      </c>
      <c r="H51" s="2" t="n">
        <f aca="false">D51*F51</f>
        <v>0.000648148148148148</v>
      </c>
      <c r="I51" s="2" t="n">
        <f aca="false">F51*E51</f>
        <v>0</v>
      </c>
    </row>
    <row r="52" customFormat="false" ht="15" hidden="false" customHeight="false" outlineLevel="0" collapsed="false">
      <c r="B52" s="2" t="n">
        <v>0.0025</v>
      </c>
      <c r="D52" s="0" t="n">
        <v>0</v>
      </c>
      <c r="E52" s="0" t="n">
        <v>1</v>
      </c>
      <c r="F52" s="2" t="n">
        <f aca="false">B53-B52</f>
        <v>0.000138888888888889</v>
      </c>
      <c r="H52" s="2" t="n">
        <f aca="false">D52*F52</f>
        <v>0</v>
      </c>
      <c r="I52" s="2" t="n">
        <f aca="false">F52*E52</f>
        <v>0.000138888888888889</v>
      </c>
    </row>
    <row r="53" customFormat="false" ht="15" hidden="false" customHeight="false" outlineLevel="0" collapsed="false">
      <c r="B53" s="2" t="n">
        <v>0.00263888888888889</v>
      </c>
      <c r="D53" s="0" t="n">
        <v>1</v>
      </c>
      <c r="E53" s="0" t="n">
        <v>0</v>
      </c>
      <c r="F53" s="2" t="n">
        <f aca="false">B54-B53</f>
        <v>0.000173611111111111</v>
      </c>
      <c r="H53" s="2" t="n">
        <f aca="false">D53*F53</f>
        <v>0.000173611111111111</v>
      </c>
      <c r="I53" s="2" t="n">
        <f aca="false">F53*E53</f>
        <v>0</v>
      </c>
    </row>
    <row r="54" customFormat="false" ht="15" hidden="false" customHeight="false" outlineLevel="0" collapsed="false">
      <c r="B54" s="2" t="n">
        <v>0.0028125</v>
      </c>
      <c r="D54" s="0" t="n">
        <v>0</v>
      </c>
      <c r="E54" s="0" t="n">
        <v>1</v>
      </c>
      <c r="F54" s="2" t="n">
        <f aca="false">B55-B54</f>
        <v>0.0003125</v>
      </c>
      <c r="H54" s="2" t="n">
        <f aca="false">D54*F54</f>
        <v>0</v>
      </c>
      <c r="I54" s="2" t="n">
        <f aca="false">F54*E54</f>
        <v>0.0003125</v>
      </c>
    </row>
    <row r="55" customFormat="false" ht="15" hidden="false" customHeight="false" outlineLevel="0" collapsed="false">
      <c r="B55" s="2" t="n">
        <v>0.003125</v>
      </c>
      <c r="D55" s="0" t="n">
        <v>0</v>
      </c>
      <c r="E55" s="0" t="n">
        <v>0</v>
      </c>
      <c r="F55" s="2"/>
      <c r="H55" s="2"/>
      <c r="I55" s="2"/>
    </row>
    <row r="56" customFormat="false" ht="15" hidden="false" customHeight="false" outlineLevel="0" collapsed="false">
      <c r="G56" s="4" t="s">
        <v>18</v>
      </c>
      <c r="H56" s="5" t="n">
        <f aca="false">SECOND(SUM(H49:H55))+MINUTE(SUM(H49:H55))*60</f>
        <v>221</v>
      </c>
      <c r="I56" s="5" t="n">
        <f aca="false">SECOND(SUM(I49:I55))+MINUTE(SUM(I49:I55))*60</f>
        <v>79</v>
      </c>
      <c r="J56" s="6" t="n">
        <f aca="false">H56+I56</f>
        <v>300</v>
      </c>
    </row>
    <row r="59" customFormat="false" ht="15" hidden="false" customHeight="false" outlineLevel="0" collapsed="false">
      <c r="A59" s="0" t="s">
        <v>22</v>
      </c>
      <c r="B59" s="0" t="s">
        <v>6</v>
      </c>
      <c r="C59" s="0" t="s">
        <v>7</v>
      </c>
      <c r="D59" s="0" t="s">
        <v>8</v>
      </c>
      <c r="E59" s="0" t="s">
        <v>9</v>
      </c>
      <c r="F59" s="0" t="s">
        <v>10</v>
      </c>
      <c r="H59" s="0" t="s">
        <v>11</v>
      </c>
      <c r="I59" s="0" t="s">
        <v>12</v>
      </c>
      <c r="K59" s="2" t="s">
        <v>13</v>
      </c>
      <c r="L59" s="3" t="n">
        <f aca="false">I72/J72</f>
        <v>0.211320754716981</v>
      </c>
    </row>
    <row r="60" customFormat="false" ht="15" hidden="false" customHeight="false" outlineLevel="0" collapsed="false">
      <c r="K60" s="2" t="s">
        <v>14</v>
      </c>
      <c r="L60" s="3" t="n">
        <f aca="false">1-L59</f>
        <v>0.788679245283019</v>
      </c>
    </row>
    <row r="61" customFormat="false" ht="15" hidden="false" customHeight="false" outlineLevel="0" collapsed="false">
      <c r="B61" s="2" t="n">
        <v>5.78703703703704E-005</v>
      </c>
      <c r="C61" s="0" t="s">
        <v>15</v>
      </c>
      <c r="D61" s="0" t="n">
        <v>1</v>
      </c>
      <c r="E61" s="0" t="n">
        <v>0</v>
      </c>
      <c r="F61" s="2" t="n">
        <f aca="false">B62-B61</f>
        <v>0.000740740740740741</v>
      </c>
      <c r="H61" s="2" t="n">
        <f aca="false">D61*F61</f>
        <v>0.000740740740740741</v>
      </c>
      <c r="I61" s="2" t="n">
        <f aca="false">F61*E61</f>
        <v>0</v>
      </c>
      <c r="K61" s="0" t="s">
        <v>16</v>
      </c>
      <c r="L61" s="0" t="n">
        <f aca="false">1/L59</f>
        <v>4.73214285714286</v>
      </c>
    </row>
    <row r="62" customFormat="false" ht="15" hidden="false" customHeight="false" outlineLevel="0" collapsed="false">
      <c r="B62" s="2" t="n">
        <v>0.000798611111111111</v>
      </c>
      <c r="D62" s="0" t="n">
        <v>0</v>
      </c>
      <c r="E62" s="0" t="n">
        <v>1</v>
      </c>
      <c r="F62" s="2" t="n">
        <f aca="false">B63-B62</f>
        <v>0.000127314814814815</v>
      </c>
      <c r="H62" s="2" t="n">
        <f aca="false">D62*F62</f>
        <v>0</v>
      </c>
      <c r="I62" s="2" t="n">
        <f aca="false">F62*E62</f>
        <v>0.000127314814814815</v>
      </c>
    </row>
    <row r="63" customFormat="false" ht="15" hidden="false" customHeight="false" outlineLevel="0" collapsed="false">
      <c r="B63" s="2" t="n">
        <v>0.000925925925925926</v>
      </c>
      <c r="D63" s="0" t="n">
        <v>1</v>
      </c>
      <c r="E63" s="0" t="n">
        <v>0</v>
      </c>
      <c r="F63" s="2" t="n">
        <f aca="false">B64-B63</f>
        <v>0.000520833333333333</v>
      </c>
      <c r="H63" s="2" t="n">
        <f aca="false">D63*F63</f>
        <v>0.000520833333333333</v>
      </c>
      <c r="I63" s="2" t="n">
        <f aca="false">F63*E63</f>
        <v>0</v>
      </c>
    </row>
    <row r="64" customFormat="false" ht="15" hidden="false" customHeight="false" outlineLevel="0" collapsed="false">
      <c r="B64" s="2" t="n">
        <v>0.00144675925925926</v>
      </c>
      <c r="D64" s="0" t="n">
        <v>1</v>
      </c>
      <c r="E64" s="0" t="n">
        <v>1</v>
      </c>
      <c r="F64" s="2" t="n">
        <f aca="false">B65-B64</f>
        <v>5.78703703703704E-005</v>
      </c>
      <c r="H64" s="2" t="n">
        <f aca="false">D64*F64</f>
        <v>5.78703703703704E-005</v>
      </c>
      <c r="I64" s="2" t="n">
        <f aca="false">F64*E64</f>
        <v>5.78703703703704E-005</v>
      </c>
    </row>
    <row r="65" customFormat="false" ht="15" hidden="false" customHeight="false" outlineLevel="0" collapsed="false">
      <c r="B65" s="2" t="n">
        <v>0.00150462962962963</v>
      </c>
      <c r="D65" s="0" t="n">
        <v>1</v>
      </c>
      <c r="E65" s="0" t="n">
        <v>0</v>
      </c>
      <c r="F65" s="2" t="n">
        <f aca="false">B66-B65</f>
        <v>0.000462962962962963</v>
      </c>
      <c r="H65" s="2" t="n">
        <f aca="false">D65*F65</f>
        <v>0.000462962962962963</v>
      </c>
      <c r="I65" s="2" t="n">
        <f aca="false">F65*E65</f>
        <v>0</v>
      </c>
    </row>
    <row r="66" customFormat="false" ht="15" hidden="false" customHeight="false" outlineLevel="0" collapsed="false">
      <c r="B66" s="2" t="n">
        <v>0.00196759259259259</v>
      </c>
      <c r="D66" s="0" t="n">
        <v>1</v>
      </c>
      <c r="E66" s="0" t="n">
        <v>1</v>
      </c>
      <c r="F66" s="2" t="n">
        <f aca="false">B67-B66</f>
        <v>0.000173611111111111</v>
      </c>
      <c r="H66" s="2" t="n">
        <f aca="false">D66*F66</f>
        <v>0.000173611111111111</v>
      </c>
      <c r="I66" s="2" t="n">
        <f aca="false">F66*E66</f>
        <v>0.000173611111111111</v>
      </c>
    </row>
    <row r="67" customFormat="false" ht="15" hidden="false" customHeight="false" outlineLevel="0" collapsed="false">
      <c r="B67" s="2" t="n">
        <v>0.0021412037037037</v>
      </c>
      <c r="D67" s="0" t="n">
        <v>0</v>
      </c>
      <c r="E67" s="0" t="n">
        <v>0</v>
      </c>
      <c r="F67" s="2" t="n">
        <f aca="false">B68-B67</f>
        <v>0.000289351851851852</v>
      </c>
      <c r="H67" s="2" t="n">
        <f aca="false">D67*F67</f>
        <v>0</v>
      </c>
      <c r="I67" s="2" t="n">
        <f aca="false">F67*E67</f>
        <v>0</v>
      </c>
    </row>
    <row r="68" customFormat="false" ht="15" hidden="false" customHeight="false" outlineLevel="0" collapsed="false">
      <c r="B68" s="2" t="n">
        <v>0.00243055555555556</v>
      </c>
      <c r="D68" s="0" t="n">
        <v>0</v>
      </c>
      <c r="E68" s="0" t="n">
        <v>1</v>
      </c>
      <c r="F68" s="2" t="n">
        <f aca="false">B69-B68</f>
        <v>0.000173611111111111</v>
      </c>
      <c r="H68" s="2" t="n">
        <f aca="false">D68*F68</f>
        <v>0</v>
      </c>
      <c r="I68" s="2" t="n">
        <f aca="false">F68*E68</f>
        <v>0.000173611111111111</v>
      </c>
    </row>
    <row r="69" customFormat="false" ht="15" hidden="false" customHeight="false" outlineLevel="0" collapsed="false">
      <c r="B69" s="2" t="n">
        <v>0.00260416666666667</v>
      </c>
      <c r="D69" s="0" t="n">
        <v>1</v>
      </c>
      <c r="E69" s="0" t="n">
        <v>0</v>
      </c>
      <c r="F69" s="2" t="n">
        <f aca="false">B70-B69</f>
        <v>0.000462962962962963</v>
      </c>
      <c r="H69" s="2" t="n">
        <f aca="false">D69*F69</f>
        <v>0.000462962962962963</v>
      </c>
      <c r="I69" s="2" t="n">
        <f aca="false">F69*E69</f>
        <v>0</v>
      </c>
    </row>
    <row r="70" customFormat="false" ht="15" hidden="false" customHeight="false" outlineLevel="0" collapsed="false">
      <c r="B70" s="2" t="n">
        <v>0.00306712962962963</v>
      </c>
      <c r="D70" s="0" t="n">
        <v>0</v>
      </c>
      <c r="E70" s="0" t="n">
        <v>1</v>
      </c>
      <c r="F70" s="2" t="n">
        <f aca="false">B71-B70</f>
        <v>0.000115740740740741</v>
      </c>
      <c r="H70" s="2" t="n">
        <f aca="false">D70*F70</f>
        <v>0</v>
      </c>
      <c r="I70" s="2" t="n">
        <f aca="false">F70*E70</f>
        <v>0.000115740740740741</v>
      </c>
    </row>
    <row r="71" customFormat="false" ht="15" hidden="false" customHeight="false" outlineLevel="0" collapsed="false">
      <c r="B71" s="2" t="n">
        <v>0.00318287037037037</v>
      </c>
      <c r="D71" s="0" t="n">
        <v>0</v>
      </c>
      <c r="E71" s="0" t="n">
        <v>0</v>
      </c>
      <c r="F71" s="2"/>
      <c r="H71" s="2"/>
      <c r="I71" s="2"/>
    </row>
    <row r="72" customFormat="false" ht="15" hidden="false" customHeight="false" outlineLevel="0" collapsed="false">
      <c r="G72" s="4" t="s">
        <v>18</v>
      </c>
      <c r="H72" s="5" t="n">
        <f aca="false">SECOND(SUM(H61:H70))+MINUTE(SUM(H61:H70))*60</f>
        <v>209</v>
      </c>
      <c r="I72" s="5" t="n">
        <f aca="false">SECOND(SUM(I61:I70))+MINUTE(SUM(I60:I70))*60</f>
        <v>56</v>
      </c>
      <c r="J72" s="6" t="n">
        <f aca="false">H72+I72</f>
        <v>265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E42" activeCellId="0" sqref="AE42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6.71"/>
    <col collapsed="false" customWidth="true" hidden="false" outlineLevel="0" max="4" min="3" style="0" width="13.7"/>
    <col collapsed="false" customWidth="true" hidden="false" outlineLevel="0" max="5" min="5" style="0" width="14.86"/>
    <col collapsed="false" customWidth="true" hidden="false" outlineLevel="0" max="7" min="6" style="0" width="13.7"/>
    <col collapsed="false" customWidth="true" hidden="false" outlineLevel="0" max="8" min="8" style="0" width="3.86"/>
    <col collapsed="false" customWidth="true" hidden="false" outlineLevel="0" max="10" min="9" style="0" width="13.7"/>
  </cols>
  <sheetData>
    <row r="1" customFormat="false" ht="15" hidden="false" customHeight="false" outlineLevel="0" collapsed="false">
      <c r="C1" s="7" t="s">
        <v>13</v>
      </c>
      <c r="D1" s="7"/>
      <c r="F1" s="7" t="s">
        <v>14</v>
      </c>
      <c r="G1" s="7"/>
      <c r="I1" s="7" t="s">
        <v>16</v>
      </c>
      <c r="J1" s="7"/>
    </row>
    <row r="2" customFormat="false" ht="15" hidden="false" customHeight="false" outlineLevel="0" collapsed="false">
      <c r="A2" s="0" t="s">
        <v>23</v>
      </c>
      <c r="C2" s="8" t="s">
        <v>24</v>
      </c>
      <c r="D2" s="8" t="s">
        <v>25</v>
      </c>
      <c r="F2" s="8" t="s">
        <v>24</v>
      </c>
      <c r="G2" s="8" t="s">
        <v>25</v>
      </c>
      <c r="I2" s="8" t="s">
        <v>24</v>
      </c>
      <c r="J2" s="8" t="s">
        <v>25</v>
      </c>
    </row>
    <row r="3" customFormat="false" ht="15" hidden="false" customHeight="false" outlineLevel="0" collapsed="false">
      <c r="A3" s="0" t="str">
        <f aca="false">'With Acoustic interaction'!A5</f>
        <v>expert 1</v>
      </c>
      <c r="C3" s="3"/>
      <c r="D3" s="9" t="n">
        <f aca="false">'With Acoustic interaction'!N7</f>
        <v>0.129496402877698</v>
      </c>
      <c r="E3" s="3"/>
      <c r="F3" s="3"/>
      <c r="G3" s="3" t="n">
        <f aca="false">1-D3</f>
        <v>0.870503597122302</v>
      </c>
      <c r="H3" s="10"/>
      <c r="I3" s="10"/>
      <c r="J3" s="10" t="n">
        <f aca="false">1/D3</f>
        <v>7.72222222222222</v>
      </c>
    </row>
    <row r="4" customFormat="false" ht="15" hidden="false" customHeight="false" outlineLevel="0" collapsed="false">
      <c r="A4" s="0" t="str">
        <f aca="false">'With Acoustic interaction'!A19</f>
        <v>expert 2</v>
      </c>
      <c r="C4" s="3"/>
      <c r="D4" s="9" t="n">
        <f aca="false">'With Acoustic interaction'!N21</f>
        <v>0.178947368421053</v>
      </c>
      <c r="E4" s="3"/>
      <c r="F4" s="3"/>
      <c r="G4" s="3" t="n">
        <f aca="false">1-D4</f>
        <v>0.821052631578947</v>
      </c>
      <c r="H4" s="10"/>
      <c r="I4" s="10"/>
      <c r="J4" s="10" t="n">
        <f aca="false">1/D4</f>
        <v>5.58823529411765</v>
      </c>
    </row>
    <row r="5" customFormat="false" ht="15" hidden="false" customHeight="false" outlineLevel="0" collapsed="false">
      <c r="A5" s="0" t="str">
        <f aca="false">'With Acoustic interaction'!A36</f>
        <v>non expert 3</v>
      </c>
      <c r="C5" s="9" t="n">
        <f aca="false">'No acoustic interaction'!L31</f>
        <v>0.318840579710145</v>
      </c>
      <c r="D5" s="9" t="n">
        <f aca="false">'With Acoustic interaction'!N38</f>
        <v>0.386587771203156</v>
      </c>
      <c r="E5" s="3"/>
      <c r="F5" s="3" t="n">
        <f aca="false">1-C5</f>
        <v>0.681159420289855</v>
      </c>
      <c r="G5" s="3" t="n">
        <f aca="false">1-D5</f>
        <v>0.613412228796844</v>
      </c>
      <c r="H5" s="10"/>
      <c r="I5" s="10" t="n">
        <f aca="false">1/C5</f>
        <v>3.13636363636364</v>
      </c>
      <c r="J5" s="10" t="n">
        <f aca="false">1/D5</f>
        <v>2.58673469387755</v>
      </c>
    </row>
    <row r="6" customFormat="false" ht="15" hidden="false" customHeight="false" outlineLevel="0" collapsed="false">
      <c r="A6" s="0" t="str">
        <f aca="false">'With Acoustic interaction'!A53</f>
        <v>expert 4</v>
      </c>
      <c r="C6" s="3"/>
      <c r="D6" s="9" t="n">
        <f aca="false">'With Acoustic interaction'!N55</f>
        <v>0.263870094722598</v>
      </c>
      <c r="E6" s="3"/>
      <c r="F6" s="3"/>
      <c r="G6" s="3" t="n">
        <f aca="false">1-D6</f>
        <v>0.736129905277402</v>
      </c>
      <c r="H6" s="10"/>
      <c r="I6" s="10"/>
      <c r="J6" s="10" t="n">
        <f aca="false">1/D6</f>
        <v>3.78974358974359</v>
      </c>
    </row>
    <row r="7" customFormat="false" ht="15" hidden="false" customHeight="false" outlineLevel="0" collapsed="false">
      <c r="A7" s="0" t="str">
        <f aca="false">'With Acoustic interaction'!A81</f>
        <v>non expert 5</v>
      </c>
      <c r="C7" s="9" t="n">
        <f aca="false">'No acoustic interaction'!L7</f>
        <v>0.278772378516624</v>
      </c>
      <c r="D7" s="9" t="n">
        <f aca="false">'With Acoustic interaction'!N83</f>
        <v>0.394067796610169</v>
      </c>
      <c r="E7" s="3"/>
      <c r="F7" s="3" t="n">
        <f aca="false">1-C7</f>
        <v>0.721227621483376</v>
      </c>
      <c r="G7" s="3" t="n">
        <f aca="false">1-D7</f>
        <v>0.60593220338983</v>
      </c>
      <c r="H7" s="10"/>
      <c r="I7" s="10" t="n">
        <f aca="false">1/C7</f>
        <v>3.58715596330275</v>
      </c>
      <c r="J7" s="10" t="n">
        <f aca="false">1/D7</f>
        <v>2.53763440860215</v>
      </c>
    </row>
    <row r="8" customFormat="false" ht="15" hidden="false" customHeight="false" outlineLevel="0" collapsed="false">
      <c r="A8" s="0" t="str">
        <f aca="false">'With Acoustic interaction'!A100</f>
        <v>non expert 6</v>
      </c>
      <c r="C8" s="9" t="n">
        <f aca="false">'No acoustic interaction'!L22</f>
        <v>0.230769230769231</v>
      </c>
      <c r="D8" s="9" t="n">
        <f aca="false">'With Acoustic interaction'!N102</f>
        <v>0.284936479128857</v>
      </c>
      <c r="E8" s="3"/>
      <c r="F8" s="3" t="n">
        <f aca="false">1-C8</f>
        <v>0.769230769230769</v>
      </c>
      <c r="G8" s="3" t="n">
        <f aca="false">1-D8</f>
        <v>0.715063520871143</v>
      </c>
      <c r="H8" s="10"/>
      <c r="I8" s="10" t="n">
        <f aca="false">1/C8</f>
        <v>4.33333333333333</v>
      </c>
      <c r="J8" s="10" t="n">
        <f aca="false">1/D8</f>
        <v>3.50955414012739</v>
      </c>
    </row>
    <row r="9" customFormat="false" ht="15" hidden="false" customHeight="false" outlineLevel="0" collapsed="false">
      <c r="A9" s="0" t="str">
        <f aca="false">'With Acoustic interaction'!A128</f>
        <v>non expert 7</v>
      </c>
      <c r="C9" s="9" t="n">
        <f aca="false">'No acoustic interaction'!L47</f>
        <v>0.263333333333333</v>
      </c>
      <c r="D9" s="9" t="n">
        <f aca="false">'With Acoustic interaction'!N130</f>
        <v>0.162</v>
      </c>
      <c r="E9" s="3"/>
      <c r="F9" s="3" t="n">
        <f aca="false">1-C9</f>
        <v>0.736666666666667</v>
      </c>
      <c r="G9" s="3" t="n">
        <f aca="false">1-D9</f>
        <v>0.838</v>
      </c>
      <c r="H9" s="10"/>
      <c r="I9" s="10" t="n">
        <f aca="false">1/C9</f>
        <v>3.79746835443038</v>
      </c>
      <c r="J9" s="10" t="n">
        <f aca="false">1/D9</f>
        <v>6.17283950617284</v>
      </c>
    </row>
    <row r="10" customFormat="false" ht="15" hidden="false" customHeight="false" outlineLevel="0" collapsed="false">
      <c r="A10" s="0" t="str">
        <f aca="false">'With Acoustic interaction'!A154</f>
        <v>non expert 8</v>
      </c>
      <c r="C10" s="9" t="n">
        <f aca="false">'No acoustic interaction'!L59</f>
        <v>0.211320754716981</v>
      </c>
      <c r="D10" s="9" t="n">
        <f aca="false">'With Acoustic interaction'!N156</f>
        <v>0.114173228346457</v>
      </c>
      <c r="E10" s="3"/>
      <c r="F10" s="3" t="n">
        <f aca="false">1-C10</f>
        <v>0.788679245283019</v>
      </c>
      <c r="G10" s="3" t="n">
        <f aca="false">1-D10</f>
        <v>0.885826771653543</v>
      </c>
      <c r="H10" s="10"/>
      <c r="I10" s="10" t="n">
        <f aca="false">1/C10</f>
        <v>4.73214285714286</v>
      </c>
      <c r="J10" s="10" t="n">
        <f aca="false">1/D10</f>
        <v>8.75862068965517</v>
      </c>
    </row>
    <row r="11" customFormat="false" ht="15" hidden="false" customHeight="false" outlineLevel="0" collapsed="false">
      <c r="A11" s="0" t="str">
        <f aca="false">'With Acoustic interaction'!A165</f>
        <v>expert 9</v>
      </c>
      <c r="C11" s="3"/>
      <c r="D11" s="9" t="n">
        <f aca="false">'With Acoustic interaction'!N167</f>
        <v>0.237597911227154</v>
      </c>
      <c r="E11" s="3"/>
      <c r="F11" s="3"/>
      <c r="G11" s="3" t="n">
        <f aca="false">1-D11</f>
        <v>0.762402088772846</v>
      </c>
      <c r="H11" s="10"/>
      <c r="I11" s="10"/>
      <c r="J11" s="10" t="n">
        <f aca="false">1/D11</f>
        <v>4.20879120879121</v>
      </c>
    </row>
    <row r="12" customFormat="false" ht="15" hidden="false" customHeight="false" outlineLevel="0" collapsed="false">
      <c r="C12" s="3"/>
      <c r="D12" s="9"/>
      <c r="E12" s="3"/>
      <c r="F12" s="3"/>
      <c r="G12" s="3"/>
      <c r="H12" s="10"/>
      <c r="I12" s="10"/>
      <c r="J12" s="10"/>
    </row>
    <row r="13" customFormat="false" ht="15" hidden="false" customHeight="false" outlineLevel="0" collapsed="false">
      <c r="C13" s="3" t="str">
        <f aca="false">C2</f>
        <v>Without LISA</v>
      </c>
      <c r="D13" s="3" t="str">
        <f aca="false">D2</f>
        <v>With LISA</v>
      </c>
      <c r="E13" s="3"/>
      <c r="F13" s="3" t="str">
        <f aca="false">F2</f>
        <v>Without LISA</v>
      </c>
      <c r="G13" s="3" t="str">
        <f aca="false">G2</f>
        <v>With LISA</v>
      </c>
      <c r="H13" s="10"/>
      <c r="I13" s="3" t="str">
        <f aca="false">I2</f>
        <v>Without LISA</v>
      </c>
      <c r="J13" s="3" t="str">
        <f aca="false">J2</f>
        <v>With LISA</v>
      </c>
    </row>
    <row r="14" customFormat="false" ht="15" hidden="false" customHeight="false" outlineLevel="0" collapsed="false">
      <c r="B14" s="0" t="s">
        <v>26</v>
      </c>
      <c r="C14" s="3" t="n">
        <f aca="false">AVERAGEIF(C3:C11,"&gt;=0")</f>
        <v>0.260607255409263</v>
      </c>
      <c r="D14" s="3" t="n">
        <f aca="false">AVERAGEIF(D3:D11,"&gt;=0")</f>
        <v>0.239075228059682</v>
      </c>
      <c r="E14" s="3"/>
      <c r="F14" s="3" t="n">
        <f aca="false">AVERAGEIF(F3:F11,"&gt;=0")</f>
        <v>0.739392744590737</v>
      </c>
      <c r="G14" s="3" t="n">
        <f aca="false">AVERAGEIF(G3:G11,"&gt;=0")</f>
        <v>0.760924771940318</v>
      </c>
      <c r="H14" s="10"/>
      <c r="I14" s="10" t="n">
        <f aca="false">AVERAGEIF(I3:I11,"&gt;=0")</f>
        <v>3.91729282891459</v>
      </c>
      <c r="J14" s="10" t="n">
        <f aca="false">AVERAGEIF(J3:J11,"&gt;=0")</f>
        <v>4.98604175036775</v>
      </c>
    </row>
    <row r="15" customFormat="false" ht="15" hidden="false" customHeight="false" outlineLevel="0" collapsed="false">
      <c r="B15" s="0" t="s">
        <v>27</v>
      </c>
      <c r="C15" s="3" t="n">
        <f aca="false">MEDIAN(C7:C10,C5)</f>
        <v>0.263333333333333</v>
      </c>
      <c r="D15" s="3" t="n">
        <f aca="false">MEDIAN(D3:D11)</f>
        <v>0.237597911227154</v>
      </c>
      <c r="E15" s="3"/>
      <c r="F15" s="3" t="n">
        <f aca="false">MEDIAN(F7:F10,F5)</f>
        <v>0.736666666666667</v>
      </c>
      <c r="G15" s="3" t="n">
        <f aca="false">MEDIAN(G3:G11)</f>
        <v>0.762402088772846</v>
      </c>
      <c r="H15" s="10"/>
      <c r="I15" s="10" t="n">
        <f aca="false">MEDIAN(I7:I10,I5)</f>
        <v>3.79746835443038</v>
      </c>
      <c r="J15" s="10" t="n">
        <f aca="false">MEDIAN(J3:J11)</f>
        <v>4.20879120879121</v>
      </c>
    </row>
    <row r="16" customFormat="false" ht="15" hidden="false" customHeight="false" outlineLevel="0" collapsed="false">
      <c r="B16" s="0" t="s">
        <v>28</v>
      </c>
      <c r="C16" s="3" t="n">
        <f aca="false">_xlfn.STDEV.P(C5,C7,C8,C9,C10)</f>
        <v>0.0375446137878524</v>
      </c>
      <c r="D16" s="3" t="n">
        <f aca="false">_xlfn.STDEV.P(D3:D11)</f>
        <v>0.0975629982591416</v>
      </c>
      <c r="E16" s="3"/>
      <c r="F16" s="3" t="n">
        <f aca="false">_xlfn.STDEV.P(F5,F7,F8,F9,F10)</f>
        <v>0.037544613787852</v>
      </c>
      <c r="G16" s="3" t="n">
        <f aca="false">_xlfn.STDEV.P(G3:G11)</f>
        <v>0.0975629982591412</v>
      </c>
      <c r="H16" s="10"/>
      <c r="I16" s="10" t="n">
        <f aca="false">_xlfn.STDEV.P(I3:I11)</f>
        <v>0.56040501930663</v>
      </c>
      <c r="J16" s="10" t="n">
        <f aca="false">_xlfn.STDEV.P(J3:J11)</f>
        <v>2.09382153607155</v>
      </c>
    </row>
    <row r="18" customFormat="false" ht="15" hidden="false" customHeight="false" outlineLevel="0" collapsed="false">
      <c r="B18" s="0" t="s">
        <v>29</v>
      </c>
      <c r="C18" s="3" t="n">
        <f aca="false">MIN(C33:C37)</f>
        <v>0.211320754716981</v>
      </c>
      <c r="D18" s="3" t="n">
        <f aca="false">MIN(D3:D11)</f>
        <v>0.114173228346457</v>
      </c>
      <c r="F18" s="3" t="n">
        <f aca="false">MIN(F33:F37)</f>
        <v>0.681159420289855</v>
      </c>
      <c r="G18" s="3" t="n">
        <f aca="false">MIN(G3:G11)</f>
        <v>0.60593220338983</v>
      </c>
      <c r="I18" s="3" t="n">
        <f aca="false">MIN(I33:I37)</f>
        <v>3.13636363636364</v>
      </c>
      <c r="J18" s="3" t="n">
        <f aca="false">MIN(J3:J11)</f>
        <v>2.53763440860215</v>
      </c>
    </row>
    <row r="19" customFormat="false" ht="15" hidden="false" customHeight="false" outlineLevel="0" collapsed="false">
      <c r="B19" s="0" t="s">
        <v>30</v>
      </c>
      <c r="C19" s="3" t="n">
        <f aca="false">QUARTILE(C33:C37,1)</f>
        <v>0.230769230769231</v>
      </c>
      <c r="D19" s="3" t="n">
        <f aca="false">QUARTILE(D3:D11,1)</f>
        <v>0.162</v>
      </c>
      <c r="F19" s="3" t="n">
        <f aca="false">QUARTILE(F33:F37,1)</f>
        <v>0.721227621483376</v>
      </c>
      <c r="G19" s="3" t="n">
        <f aca="false">QUARTILE(G3:G11,1)</f>
        <v>0.715063520871143</v>
      </c>
      <c r="I19" s="3" t="n">
        <f aca="false">QUARTILE(I33:I37,1)</f>
        <v>3.58715596330275</v>
      </c>
      <c r="J19" s="3" t="n">
        <f aca="false">QUARTILE(J3:J11,1)</f>
        <v>3.50955414012739</v>
      </c>
    </row>
    <row r="20" customFormat="false" ht="15" hidden="false" customHeight="false" outlineLevel="0" collapsed="false">
      <c r="B20" s="0" t="s">
        <v>27</v>
      </c>
      <c r="C20" s="3" t="n">
        <f aca="false">MEDIAN(C33:C37)</f>
        <v>0.263333333333333</v>
      </c>
      <c r="D20" s="3" t="n">
        <f aca="false">MEDIAN(D3:D11,1)</f>
        <v>0.250734002974876</v>
      </c>
      <c r="F20" s="3" t="n">
        <f aca="false">MEDIAN(F33:F37)</f>
        <v>0.736666666666667</v>
      </c>
      <c r="G20" s="3" t="n">
        <f aca="false">MEDIAN(G3:G11,1)</f>
        <v>0.791727360175897</v>
      </c>
      <c r="I20" s="3" t="n">
        <f aca="false">MEDIAN(I33:I37)</f>
        <v>3.79746835443038</v>
      </c>
      <c r="J20" s="3" t="n">
        <f aca="false">MEDIAN(J3:J11,1)</f>
        <v>3.9992673992674</v>
      </c>
    </row>
    <row r="21" customFormat="false" ht="15" hidden="false" customHeight="false" outlineLevel="0" collapsed="false">
      <c r="B21" s="0" t="s">
        <v>31</v>
      </c>
      <c r="C21" s="3" t="n">
        <f aca="false">QUARTILE(C33:C37,3)</f>
        <v>0.278772378516624</v>
      </c>
      <c r="D21" s="3" t="n">
        <f aca="false">QUARTILE(D3:D11,3)</f>
        <v>0.284936479128857</v>
      </c>
      <c r="F21" s="3" t="n">
        <f aca="false">QUARTILE(F33:F37,3)</f>
        <v>0.769230769230769</v>
      </c>
      <c r="G21" s="3" t="n">
        <f aca="false">QUARTILE(G3:G11,3)</f>
        <v>0.838</v>
      </c>
      <c r="I21" s="3" t="n">
        <f aca="false">QUARTILE(I33:I37,3)</f>
        <v>4.33333333333333</v>
      </c>
      <c r="J21" s="3" t="n">
        <f aca="false">QUARTILE(J3:J11,3)</f>
        <v>6.17283950617284</v>
      </c>
    </row>
    <row r="22" customFormat="false" ht="15" hidden="false" customHeight="false" outlineLevel="0" collapsed="false">
      <c r="B22" s="0" t="s">
        <v>32</v>
      </c>
      <c r="C22" s="3" t="n">
        <f aca="false">MAX(C33:C37)</f>
        <v>0.318840579710145</v>
      </c>
      <c r="D22" s="3" t="n">
        <f aca="false">MAX(D3:D11)</f>
        <v>0.394067796610169</v>
      </c>
      <c r="F22" s="3" t="n">
        <f aca="false">MAX(F33:F37)</f>
        <v>0.788679245283019</v>
      </c>
      <c r="G22" s="3" t="n">
        <f aca="false">MAX(G3:G11)</f>
        <v>0.885826771653543</v>
      </c>
      <c r="I22" s="3" t="n">
        <f aca="false">MAX(I33:I37)</f>
        <v>4.73214285714286</v>
      </c>
      <c r="J22" s="3" t="n">
        <f aca="false">MAX(J3:J11)</f>
        <v>8.75862068965517</v>
      </c>
    </row>
    <row r="23" customFormat="false" ht="15" hidden="false" customHeight="false" outlineLevel="0" collapsed="false">
      <c r="C23" s="3"/>
      <c r="D23" s="3"/>
      <c r="F23" s="3"/>
      <c r="G23" s="3"/>
      <c r="I23" s="3"/>
      <c r="J23" s="3"/>
    </row>
    <row r="24" customFormat="false" ht="15" hidden="false" customHeight="false" outlineLevel="0" collapsed="false">
      <c r="A24" s="0" t="s">
        <v>33</v>
      </c>
      <c r="C24" s="3"/>
      <c r="D24" s="3"/>
      <c r="F24" s="3"/>
      <c r="G24" s="3"/>
      <c r="I24" s="3"/>
      <c r="J24" s="3"/>
    </row>
    <row r="25" customFormat="false" ht="15" hidden="false" customHeight="false" outlineLevel="0" collapsed="false">
      <c r="B25" s="0" t="s">
        <v>34</v>
      </c>
      <c r="C25" s="3" t="n">
        <f aca="false">C19</f>
        <v>0.230769230769231</v>
      </c>
      <c r="D25" s="3" t="n">
        <f aca="false">D19</f>
        <v>0.162</v>
      </c>
      <c r="F25" s="3" t="n">
        <f aca="false">F19</f>
        <v>0.721227621483376</v>
      </c>
      <c r="G25" s="3" t="n">
        <f aca="false">G19</f>
        <v>0.715063520871143</v>
      </c>
      <c r="I25" s="3" t="n">
        <f aca="false">I19</f>
        <v>3.58715596330275</v>
      </c>
      <c r="J25" s="3" t="n">
        <f aca="false">J19</f>
        <v>3.50955414012739</v>
      </c>
    </row>
    <row r="26" customFormat="false" ht="15" hidden="false" customHeight="false" outlineLevel="0" collapsed="false">
      <c r="B26" s="0" t="s">
        <v>35</v>
      </c>
      <c r="C26" s="3" t="n">
        <f aca="false">C20-C19</f>
        <v>0.0325641025641025</v>
      </c>
      <c r="D26" s="3" t="n">
        <f aca="false">D20-D19</f>
        <v>0.0887340029748761</v>
      </c>
      <c r="F26" s="3" t="n">
        <f aca="false">F20-F19</f>
        <v>0.0154390451832908</v>
      </c>
      <c r="G26" s="3" t="n">
        <f aca="false">G20-G19</f>
        <v>0.0766638393047534</v>
      </c>
      <c r="I26" s="3" t="n">
        <f aca="false">I20-I19</f>
        <v>0.210312391127628</v>
      </c>
      <c r="J26" s="3" t="n">
        <f aca="false">J20-J19</f>
        <v>0.48971325914001</v>
      </c>
    </row>
    <row r="27" customFormat="false" ht="15" hidden="false" customHeight="false" outlineLevel="0" collapsed="false">
      <c r="B27" s="0" t="s">
        <v>36</v>
      </c>
      <c r="C27" s="3" t="n">
        <f aca="false">C21-C20</f>
        <v>0.0154390451832908</v>
      </c>
      <c r="D27" s="3" t="n">
        <f aca="false">D21-D20</f>
        <v>0.0342024761539805</v>
      </c>
      <c r="F27" s="3" t="n">
        <f aca="false">F21-F20</f>
        <v>0.0325641025641025</v>
      </c>
      <c r="G27" s="3" t="n">
        <f aca="false">G21-G20</f>
        <v>0.0462726398241032</v>
      </c>
      <c r="I27" s="3" t="n">
        <f aca="false">I21-I20</f>
        <v>0.535864978902953</v>
      </c>
      <c r="J27" s="3" t="n">
        <f aca="false">J21-J20</f>
        <v>2.17357210690544</v>
      </c>
    </row>
    <row r="28" customFormat="false" ht="15" hidden="false" customHeight="false" outlineLevel="0" collapsed="false">
      <c r="B28" s="0" t="s">
        <v>37</v>
      </c>
      <c r="C28" s="3" t="n">
        <f aca="false">C19-C18</f>
        <v>0.0194484760522496</v>
      </c>
      <c r="D28" s="3" t="n">
        <f aca="false">D19-D18</f>
        <v>0.0478267716535433</v>
      </c>
      <c r="F28" s="3" t="n">
        <f aca="false">F19-F18</f>
        <v>0.0400682011935208</v>
      </c>
      <c r="G28" s="3" t="n">
        <f aca="false">G19-G18</f>
        <v>0.109131317481313</v>
      </c>
      <c r="I28" s="3" t="n">
        <f aca="false">I19-I18</f>
        <v>0.450792326939115</v>
      </c>
      <c r="J28" s="3" t="n">
        <f aca="false">J19-J18</f>
        <v>0.971919731525238</v>
      </c>
    </row>
    <row r="29" customFormat="false" ht="15" hidden="false" customHeight="false" outlineLevel="0" collapsed="false">
      <c r="B29" s="0" t="s">
        <v>38</v>
      </c>
      <c r="C29" s="3" t="n">
        <f aca="false">C22-C21</f>
        <v>0.0400682011935208</v>
      </c>
      <c r="D29" s="3" t="n">
        <f aca="false">D22-D21</f>
        <v>0.109131317481313</v>
      </c>
      <c r="F29" s="3" t="n">
        <f aca="false">F22-F21</f>
        <v>0.0194484760522498</v>
      </c>
      <c r="G29" s="3" t="n">
        <f aca="false">G22-G21</f>
        <v>0.0478267716535433</v>
      </c>
      <c r="I29" s="3" t="n">
        <f aca="false">I22-I21</f>
        <v>0.398809523809524</v>
      </c>
      <c r="J29" s="3" t="n">
        <f aca="false">J22-J21</f>
        <v>2.58578118348233</v>
      </c>
    </row>
    <row r="30" customFormat="false" ht="15" hidden="false" customHeight="false" outlineLevel="0" collapsed="false">
      <c r="B30" s="0" t="s">
        <v>39</v>
      </c>
      <c r="C30" s="0" t="n">
        <v>0.5</v>
      </c>
      <c r="D30" s="0" t="n">
        <v>1.5</v>
      </c>
    </row>
    <row r="31" customFormat="false" ht="13.8" hidden="false" customHeight="false" outlineLevel="0" collapsed="false"/>
    <row r="32" customFormat="false" ht="13.8" hidden="false" customHeight="false" outlineLevel="0" collapsed="false">
      <c r="A32" s="0" t="s">
        <v>40</v>
      </c>
    </row>
    <row r="33" customFormat="false" ht="15" hidden="false" customHeight="false" outlineLevel="0" collapsed="false">
      <c r="C33" s="3" t="n">
        <f aca="false">C5</f>
        <v>0.318840579710145</v>
      </c>
      <c r="F33" s="3" t="n">
        <f aca="false">F5</f>
        <v>0.681159420289855</v>
      </c>
      <c r="I33" s="3" t="n">
        <f aca="false">I5</f>
        <v>3.13636363636364</v>
      </c>
    </row>
    <row r="34" customFormat="false" ht="15" hidden="false" customHeight="false" outlineLevel="0" collapsed="false">
      <c r="C34" s="3" t="n">
        <f aca="false">C7</f>
        <v>0.278772378516624</v>
      </c>
      <c r="F34" s="3" t="n">
        <f aca="false">F7</f>
        <v>0.721227621483376</v>
      </c>
      <c r="I34" s="3" t="n">
        <f aca="false">I7</f>
        <v>3.58715596330275</v>
      </c>
    </row>
    <row r="35" customFormat="false" ht="15" hidden="false" customHeight="false" outlineLevel="0" collapsed="false">
      <c r="C35" s="3" t="n">
        <f aca="false">C8</f>
        <v>0.230769230769231</v>
      </c>
      <c r="F35" s="3" t="n">
        <f aca="false">F8</f>
        <v>0.769230769230769</v>
      </c>
      <c r="I35" s="3" t="n">
        <f aca="false">I8</f>
        <v>4.33333333333333</v>
      </c>
    </row>
    <row r="36" customFormat="false" ht="15" hidden="false" customHeight="false" outlineLevel="0" collapsed="false">
      <c r="C36" s="3" t="n">
        <f aca="false">C9</f>
        <v>0.263333333333333</v>
      </c>
      <c r="F36" s="3" t="n">
        <f aca="false">F9</f>
        <v>0.736666666666667</v>
      </c>
      <c r="I36" s="3" t="n">
        <f aca="false">I9</f>
        <v>3.79746835443038</v>
      </c>
    </row>
    <row r="37" customFormat="false" ht="15" hidden="false" customHeight="false" outlineLevel="0" collapsed="false">
      <c r="C37" s="3" t="n">
        <f aca="false">C10</f>
        <v>0.211320754716981</v>
      </c>
      <c r="F37" s="3" t="n">
        <f aca="false">F10</f>
        <v>0.788679245283019</v>
      </c>
      <c r="I37" s="3" t="n">
        <f aca="false">I10</f>
        <v>4.73214285714286</v>
      </c>
    </row>
    <row r="38" customFormat="false" ht="15" hidden="false" customHeight="false" outlineLevel="0" collapsed="false">
      <c r="C38" s="3"/>
    </row>
    <row r="39" customFormat="false" ht="15" hidden="false" customHeight="false" outlineLevel="0" collapsed="false">
      <c r="C39" s="3"/>
    </row>
  </sheetData>
  <mergeCells count="3">
    <mergeCell ref="C1:D1"/>
    <mergeCell ref="F1:G1"/>
    <mergeCell ref="I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V18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7" activeCellId="0" sqref="A37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8" min="8" style="0" width="10.29"/>
  </cols>
  <sheetData>
    <row r="5" customFormat="false" ht="15" hidden="false" customHeight="false" outlineLevel="0" collapsed="false">
      <c r="A5" s="0" t="s">
        <v>41</v>
      </c>
      <c r="B5" s="0" t="s">
        <v>6</v>
      </c>
      <c r="C5" s="0" t="s">
        <v>7</v>
      </c>
      <c r="E5" s="0" t="s">
        <v>8</v>
      </c>
      <c r="F5" s="0" t="s">
        <v>9</v>
      </c>
      <c r="H5" s="0" t="s">
        <v>10</v>
      </c>
      <c r="J5" s="0" t="s">
        <v>11</v>
      </c>
      <c r="K5" s="0" t="s">
        <v>12</v>
      </c>
      <c r="T5" s="0" t="s">
        <v>2</v>
      </c>
      <c r="U5" s="0" t="s">
        <v>3</v>
      </c>
      <c r="V5" s="0" t="s">
        <v>4</v>
      </c>
    </row>
    <row r="6" customFormat="false" ht="15" hidden="false" customHeight="false" outlineLevel="0" collapsed="false">
      <c r="R6" s="0" t="s">
        <v>13</v>
      </c>
      <c r="T6" s="3" t="n">
        <f aca="false">AVERAGE(N7,N21,N38,N55,N83,N102,N130,N156,N167)</f>
        <v>0.239075228059682</v>
      </c>
      <c r="U6" s="3" t="n">
        <f aca="false">MEDIAN(N7,N21,N38,N55,N83,N102,N130,N156,N167)</f>
        <v>0.237597911227154</v>
      </c>
      <c r="V6" s="3" t="n">
        <f aca="false">_xlfn.STDEV.P(N7,N21,N38,N55,N83,N102,N130,N156,N167)</f>
        <v>0.0975629982591416</v>
      </c>
    </row>
    <row r="7" customFormat="false" ht="15" hidden="false" customHeight="false" outlineLevel="0" collapsed="false">
      <c r="B7" s="2" t="n">
        <v>0.000196759259259259</v>
      </c>
      <c r="C7" s="0" t="s">
        <v>15</v>
      </c>
      <c r="E7" s="0" t="n">
        <v>1</v>
      </c>
      <c r="F7" s="0" t="n">
        <v>0</v>
      </c>
      <c r="H7" s="2" t="n">
        <f aca="false">B8-B7</f>
        <v>0.000717592592592593</v>
      </c>
      <c r="J7" s="2" t="n">
        <f aca="false">E7*H7</f>
        <v>0.000717592592592593</v>
      </c>
      <c r="K7" s="2" t="n">
        <f aca="false">H7*F7</f>
        <v>0</v>
      </c>
      <c r="M7" s="2" t="s">
        <v>13</v>
      </c>
      <c r="N7" s="3" t="n">
        <f aca="false">K16/L16</f>
        <v>0.129496402877698</v>
      </c>
      <c r="R7" s="0" t="s">
        <v>14</v>
      </c>
      <c r="T7" s="3" t="n">
        <f aca="false">AVERAGE(N8,N22,N39,N56,N84,N103,N131,N157,N168)</f>
        <v>0.760924771940318</v>
      </c>
      <c r="U7" s="3" t="n">
        <f aca="false">MEDIAN(N8,N22,N39,N56,N84,N103,N131,N157,N168)</f>
        <v>0.762402088772846</v>
      </c>
      <c r="V7" s="3" t="n">
        <f aca="false">_xlfn.STDEV.P(N8,N22,N39,N56,N84,N103,N131,N157,N168)</f>
        <v>0.0975629982591412</v>
      </c>
    </row>
    <row r="8" customFormat="false" ht="15" hidden="false" customHeight="false" outlineLevel="0" collapsed="false">
      <c r="B8" s="2" t="n">
        <v>0.000914351851851852</v>
      </c>
      <c r="E8" s="0" t="n">
        <v>0</v>
      </c>
      <c r="F8" s="0" t="n">
        <v>1</v>
      </c>
      <c r="H8" s="2" t="n">
        <f aca="false">B9-B8</f>
        <v>0.000127314814814815</v>
      </c>
      <c r="J8" s="2" t="n">
        <f aca="false">E8*H8</f>
        <v>0</v>
      </c>
      <c r="K8" s="2" t="n">
        <f aca="false">H8*F8</f>
        <v>0.000127314814814815</v>
      </c>
      <c r="M8" s="2" t="s">
        <v>14</v>
      </c>
      <c r="N8" s="3" t="n">
        <f aca="false">1-N7</f>
        <v>0.870503597122302</v>
      </c>
      <c r="R8" s="0" t="s">
        <v>16</v>
      </c>
      <c r="T8" s="3" t="n">
        <f aca="false">AVERAGE(N9,N23,N40,N57,N85,N104,N132,N158,N169)</f>
        <v>4.98604175036775</v>
      </c>
      <c r="U8" s="3" t="n">
        <f aca="false">MEDIAN(N9,N23,N40,N57,N85,N104,N132,N158,N169)</f>
        <v>4.20879120879121</v>
      </c>
      <c r="V8" s="3" t="n">
        <f aca="false">_xlfn.STDEV.P(N9,N23,N40,N57,N85,N104,N132,N158,N169)</f>
        <v>2.09382153607155</v>
      </c>
    </row>
    <row r="9" customFormat="false" ht="15" hidden="false" customHeight="false" outlineLevel="0" collapsed="false">
      <c r="B9" s="2" t="n">
        <v>0.00104166666666667</v>
      </c>
      <c r="E9" s="0" t="n">
        <v>1</v>
      </c>
      <c r="F9" s="0" t="n">
        <v>0</v>
      </c>
      <c r="H9" s="2" t="n">
        <f aca="false">B10-B9</f>
        <v>0.000347222222222222</v>
      </c>
      <c r="J9" s="2" t="n">
        <f aca="false">E9*H9</f>
        <v>0.000347222222222222</v>
      </c>
      <c r="K9" s="2" t="n">
        <f aca="false">H9*F9</f>
        <v>0</v>
      </c>
      <c r="M9" s="0" t="s">
        <v>16</v>
      </c>
      <c r="N9" s="10" t="n">
        <f aca="false">1/N7</f>
        <v>7.72222222222222</v>
      </c>
    </row>
    <row r="10" customFormat="false" ht="15" hidden="false" customHeight="false" outlineLevel="0" collapsed="false">
      <c r="B10" s="2" t="n">
        <v>0.00138888888888889</v>
      </c>
      <c r="E10" s="0" t="n">
        <v>0</v>
      </c>
      <c r="F10" s="0" t="n">
        <v>1</v>
      </c>
      <c r="H10" s="2" t="n">
        <f aca="false">B11-B10</f>
        <v>0.000138888888888889</v>
      </c>
      <c r="J10" s="2" t="n">
        <f aca="false">E10*H10</f>
        <v>0</v>
      </c>
      <c r="K10" s="2" t="n">
        <f aca="false">H10*F10</f>
        <v>0.000138888888888889</v>
      </c>
    </row>
    <row r="11" customFormat="false" ht="15" hidden="false" customHeight="false" outlineLevel="0" collapsed="false">
      <c r="B11" s="2" t="n">
        <v>0.00152777777777778</v>
      </c>
      <c r="E11" s="0" t="n">
        <v>1</v>
      </c>
      <c r="F11" s="0" t="n">
        <v>0</v>
      </c>
      <c r="H11" s="2" t="n">
        <f aca="false">B12-B11</f>
        <v>0.00175925925925926</v>
      </c>
      <c r="J11" s="2" t="n">
        <f aca="false">E11*H11</f>
        <v>0.00175925925925926</v>
      </c>
      <c r="K11" s="2" t="n">
        <f aca="false">H11*F11</f>
        <v>0</v>
      </c>
    </row>
    <row r="12" customFormat="false" ht="15" hidden="false" customHeight="false" outlineLevel="0" collapsed="false">
      <c r="B12" s="2" t="n">
        <v>0.00328703703703704</v>
      </c>
      <c r="E12" s="0" t="n">
        <v>0</v>
      </c>
      <c r="F12" s="0" t="n">
        <v>1</v>
      </c>
      <c r="H12" s="2" t="n">
        <f aca="false">B13-B12</f>
        <v>0.000266203703703704</v>
      </c>
      <c r="J12" s="2" t="n">
        <f aca="false">E12*H12</f>
        <v>0</v>
      </c>
      <c r="K12" s="2" t="n">
        <f aca="false">H12*F12</f>
        <v>0.000266203703703704</v>
      </c>
    </row>
    <row r="13" customFormat="false" ht="15" hidden="false" customHeight="false" outlineLevel="0" collapsed="false">
      <c r="B13" s="2" t="n">
        <v>0.00355324074074074</v>
      </c>
      <c r="E13" s="0" t="n">
        <v>1</v>
      </c>
      <c r="F13" s="0" t="n">
        <v>0</v>
      </c>
      <c r="G13" s="0" t="s">
        <v>42</v>
      </c>
      <c r="H13" s="2" t="n">
        <f aca="false">B14-B13</f>
        <v>0.000775462962962963</v>
      </c>
      <c r="J13" s="2" t="n">
        <f aca="false">E13*H13</f>
        <v>0.000775462962962963</v>
      </c>
      <c r="K13" s="2" t="n">
        <f aca="false">H13*F13</f>
        <v>0</v>
      </c>
    </row>
    <row r="14" customFormat="false" ht="15" hidden="false" customHeight="false" outlineLevel="0" collapsed="false">
      <c r="B14" s="2" t="n">
        <v>0.0043287037037037</v>
      </c>
      <c r="E14" s="0" t="n">
        <v>0</v>
      </c>
      <c r="F14" s="0" t="n">
        <v>1</v>
      </c>
      <c r="H14" s="2" t="n">
        <f aca="false">B15-B14</f>
        <v>9.25925925925926E-005</v>
      </c>
      <c r="J14" s="2" t="n">
        <f aca="false">E14*H14</f>
        <v>0</v>
      </c>
      <c r="K14" s="2" t="n">
        <f aca="false">H14*F14</f>
        <v>9.25925925925926E-005</v>
      </c>
    </row>
    <row r="15" customFormat="false" ht="15" hidden="false" customHeight="false" outlineLevel="0" collapsed="false">
      <c r="B15" s="2" t="n">
        <v>0.0044212962962963</v>
      </c>
      <c r="E15" s="0" t="n">
        <v>1</v>
      </c>
      <c r="F15" s="0" t="n">
        <v>0</v>
      </c>
      <c r="H15" s="2" t="n">
        <f aca="false">B16-B15</f>
        <v>0.000601851851851852</v>
      </c>
      <c r="J15" s="2" t="n">
        <f aca="false">E15*H15</f>
        <v>0.000601851851851852</v>
      </c>
      <c r="K15" s="2" t="n">
        <f aca="false">H15*F15</f>
        <v>0</v>
      </c>
    </row>
    <row r="16" customFormat="false" ht="15" hidden="false" customHeight="false" outlineLevel="0" collapsed="false">
      <c r="B16" s="2" t="n">
        <v>0.00502314814814815</v>
      </c>
      <c r="E16" s="0" t="n">
        <v>0</v>
      </c>
      <c r="F16" s="0" t="n">
        <v>0</v>
      </c>
      <c r="H16" s="2"/>
      <c r="I16" s="4" t="s">
        <v>18</v>
      </c>
      <c r="J16" s="5" t="n">
        <f aca="false">SECOND(SUM(J7:J15))+MINUTE(SUM(J7:J15))*60</f>
        <v>363</v>
      </c>
      <c r="K16" s="5" t="n">
        <f aca="false">SECOND(SUM(K7:K15))+MINUTE(SUM(K7:K15))*60</f>
        <v>54</v>
      </c>
      <c r="L16" s="6" t="n">
        <f aca="false">J16+K16</f>
        <v>417</v>
      </c>
    </row>
    <row r="17" customFormat="false" ht="15" hidden="false" customHeight="false" outlineLevel="0" collapsed="false">
      <c r="B17" s="2"/>
      <c r="H17" s="2"/>
    </row>
    <row r="18" customFormat="false" ht="15" hidden="false" customHeight="false" outlineLevel="0" collapsed="false">
      <c r="B18" s="2"/>
    </row>
    <row r="19" customFormat="false" ht="15" hidden="false" customHeight="false" outlineLevel="0" collapsed="false">
      <c r="A19" s="0" t="s">
        <v>43</v>
      </c>
      <c r="B19" s="0" t="s">
        <v>6</v>
      </c>
      <c r="C19" s="0" t="s">
        <v>7</v>
      </c>
      <c r="E19" s="0" t="s">
        <v>8</v>
      </c>
      <c r="F19" s="0" t="s">
        <v>9</v>
      </c>
      <c r="H19" s="0" t="s">
        <v>10</v>
      </c>
    </row>
    <row r="21" customFormat="false" ht="15" hidden="false" customHeight="false" outlineLevel="0" collapsed="false">
      <c r="B21" s="2" t="n">
        <v>0.0003125</v>
      </c>
      <c r="C21" s="0" t="s">
        <v>15</v>
      </c>
      <c r="E21" s="0" t="n">
        <v>1</v>
      </c>
      <c r="F21" s="0" t="n">
        <v>0</v>
      </c>
      <c r="H21" s="2" t="n">
        <f aca="false">B22-B21</f>
        <v>0.00025462962962963</v>
      </c>
      <c r="J21" s="2" t="n">
        <f aca="false">E21*H21</f>
        <v>0.00025462962962963</v>
      </c>
      <c r="K21" s="2" t="n">
        <f aca="false">H21*F21</f>
        <v>0</v>
      </c>
      <c r="M21" s="2" t="s">
        <v>13</v>
      </c>
      <c r="N21" s="3" t="n">
        <f aca="false">K34/L34</f>
        <v>0.178947368421053</v>
      </c>
    </row>
    <row r="22" customFormat="false" ht="15" hidden="false" customHeight="false" outlineLevel="0" collapsed="false">
      <c r="B22" s="2" t="n">
        <v>0.00056712962962963</v>
      </c>
      <c r="E22" s="0" t="n">
        <v>0</v>
      </c>
      <c r="F22" s="0" t="n">
        <v>1</v>
      </c>
      <c r="H22" s="2" t="n">
        <f aca="false">B23-B22</f>
        <v>0.000115740740740741</v>
      </c>
      <c r="J22" s="2" t="n">
        <f aca="false">E22*H22</f>
        <v>0</v>
      </c>
      <c r="K22" s="2" t="n">
        <f aca="false">H22*F22</f>
        <v>0.000115740740740741</v>
      </c>
      <c r="M22" s="2" t="s">
        <v>14</v>
      </c>
      <c r="N22" s="3" t="n">
        <f aca="false">1-N21</f>
        <v>0.821052631578947</v>
      </c>
    </row>
    <row r="23" customFormat="false" ht="15" hidden="false" customHeight="false" outlineLevel="0" collapsed="false">
      <c r="B23" s="2" t="n">
        <v>0.00068287037037037</v>
      </c>
      <c r="E23" s="0" t="n">
        <v>1</v>
      </c>
      <c r="F23" s="0" t="n">
        <v>0</v>
      </c>
      <c r="H23" s="2" t="n">
        <f aca="false">B24-B23</f>
        <v>0.00068287037037037</v>
      </c>
      <c r="J23" s="2" t="n">
        <f aca="false">E23*H23</f>
        <v>0.00068287037037037</v>
      </c>
      <c r="K23" s="2" t="n">
        <f aca="false">H23*F23</f>
        <v>0</v>
      </c>
      <c r="M23" s="0" t="s">
        <v>16</v>
      </c>
      <c r="N23" s="10" t="n">
        <f aca="false">1/N21</f>
        <v>5.58823529411765</v>
      </c>
    </row>
    <row r="24" customFormat="false" ht="15" hidden="false" customHeight="false" outlineLevel="0" collapsed="false">
      <c r="B24" s="2" t="n">
        <v>0.00136574074074074</v>
      </c>
      <c r="E24" s="0" t="n">
        <v>0</v>
      </c>
      <c r="F24" s="0" t="n">
        <v>1</v>
      </c>
      <c r="H24" s="2" t="n">
        <f aca="false">B25-B24</f>
        <v>0.00025462962962963</v>
      </c>
      <c r="J24" s="2" t="n">
        <f aca="false">E24*H24</f>
        <v>0</v>
      </c>
      <c r="K24" s="2" t="n">
        <f aca="false">H24*F24</f>
        <v>0.00025462962962963</v>
      </c>
    </row>
    <row r="25" customFormat="false" ht="15" hidden="false" customHeight="false" outlineLevel="0" collapsed="false">
      <c r="B25" s="2" t="n">
        <v>0.00162037037037037</v>
      </c>
      <c r="E25" s="0" t="n">
        <v>1</v>
      </c>
      <c r="F25" s="0" t="n">
        <v>0</v>
      </c>
      <c r="H25" s="2" t="n">
        <f aca="false">B26-B25</f>
        <v>0.000405092592592593</v>
      </c>
      <c r="J25" s="2" t="n">
        <f aca="false">E25*H25</f>
        <v>0.000405092592592593</v>
      </c>
      <c r="K25" s="2" t="n">
        <f aca="false">H25*F25</f>
        <v>0</v>
      </c>
    </row>
    <row r="26" customFormat="false" ht="15" hidden="false" customHeight="false" outlineLevel="0" collapsed="false">
      <c r="B26" s="2" t="n">
        <v>0.00202546296296296</v>
      </c>
      <c r="E26" s="0" t="n">
        <v>0</v>
      </c>
      <c r="F26" s="0" t="n">
        <v>1</v>
      </c>
      <c r="H26" s="2" t="n">
        <f aca="false">B27-B26</f>
        <v>0.000231481481481481</v>
      </c>
      <c r="J26" s="2" t="n">
        <f aca="false">E26*H26</f>
        <v>0</v>
      </c>
      <c r="K26" s="2" t="n">
        <f aca="false">H26*F26</f>
        <v>0.000231481481481481</v>
      </c>
    </row>
    <row r="27" customFormat="false" ht="15" hidden="false" customHeight="false" outlineLevel="0" collapsed="false">
      <c r="B27" s="2" t="n">
        <v>0.00225694444444444</v>
      </c>
      <c r="E27" s="0" t="n">
        <v>1</v>
      </c>
      <c r="F27" s="0" t="n">
        <v>0</v>
      </c>
      <c r="G27" s="0" t="s">
        <v>42</v>
      </c>
      <c r="H27" s="2" t="n">
        <f aca="false">B28-B27</f>
        <v>0.000289351851851852</v>
      </c>
      <c r="J27" s="2" t="n">
        <f aca="false">E27*H27</f>
        <v>0.000289351851851852</v>
      </c>
      <c r="K27" s="2" t="n">
        <f aca="false">H27*F27</f>
        <v>0</v>
      </c>
    </row>
    <row r="28" customFormat="false" ht="15" hidden="false" customHeight="false" outlineLevel="0" collapsed="false">
      <c r="B28" s="2" t="n">
        <v>0.0025462962962963</v>
      </c>
      <c r="E28" s="0" t="n">
        <v>1</v>
      </c>
      <c r="F28" s="0" t="n">
        <v>1</v>
      </c>
      <c r="H28" s="2" t="n">
        <f aca="false">B29-B28</f>
        <v>0.000185185185185185</v>
      </c>
      <c r="J28" s="2" t="n">
        <f aca="false">E28*H28</f>
        <v>0.000185185185185185</v>
      </c>
      <c r="K28" s="2" t="n">
        <f aca="false">H28*F28</f>
        <v>0.000185185185185185</v>
      </c>
    </row>
    <row r="29" customFormat="false" ht="15" hidden="false" customHeight="false" outlineLevel="0" collapsed="false">
      <c r="B29" s="2" t="n">
        <v>0.00273148148148148</v>
      </c>
      <c r="E29" s="0" t="n">
        <v>1</v>
      </c>
      <c r="F29" s="0" t="n">
        <v>0</v>
      </c>
      <c r="H29" s="2" t="n">
        <f aca="false">B30-B29</f>
        <v>0.00179398148148148</v>
      </c>
      <c r="J29" s="2" t="n">
        <f aca="false">E29*H29</f>
        <v>0.00179398148148148</v>
      </c>
      <c r="K29" s="2" t="n">
        <f aca="false">H29*F29</f>
        <v>0</v>
      </c>
    </row>
    <row r="30" customFormat="false" ht="15" hidden="false" customHeight="false" outlineLevel="0" collapsed="false">
      <c r="B30" s="2" t="n">
        <v>0.00452546296296296</v>
      </c>
      <c r="E30" s="0" t="n">
        <v>0</v>
      </c>
      <c r="F30" s="0" t="n">
        <v>1</v>
      </c>
      <c r="H30" s="2" t="n">
        <f aca="false">B31-B30</f>
        <v>0.000601851851851852</v>
      </c>
    </row>
    <row r="31" customFormat="false" ht="15" hidden="false" customHeight="false" outlineLevel="0" collapsed="false">
      <c r="B31" s="2" t="n">
        <v>0.00512731481481482</v>
      </c>
      <c r="E31" s="0" t="n">
        <v>1</v>
      </c>
      <c r="F31" s="0" t="n">
        <v>0</v>
      </c>
      <c r="H31" s="2" t="n">
        <f aca="false">B32-B31</f>
        <v>0.000520833333333333</v>
      </c>
    </row>
    <row r="32" customFormat="false" ht="15" hidden="false" customHeight="false" outlineLevel="0" collapsed="false">
      <c r="B32" s="2" t="n">
        <v>0.00564814814814815</v>
      </c>
      <c r="E32" s="0" t="n">
        <v>0</v>
      </c>
      <c r="F32" s="0" t="n">
        <v>1</v>
      </c>
      <c r="H32" s="2" t="n">
        <f aca="false">B33-B32</f>
        <v>0.000115740740740741</v>
      </c>
    </row>
    <row r="33" customFormat="false" ht="15" hidden="false" customHeight="false" outlineLevel="0" collapsed="false">
      <c r="B33" s="2" t="n">
        <v>0.00576388888888889</v>
      </c>
      <c r="E33" s="0" t="n">
        <v>1</v>
      </c>
      <c r="F33" s="0" t="n">
        <v>0</v>
      </c>
      <c r="H33" s="2" t="n">
        <f aca="false">B34-B33</f>
        <v>0.000347222222222222</v>
      </c>
    </row>
    <row r="34" customFormat="false" ht="15" hidden="false" customHeight="false" outlineLevel="0" collapsed="false">
      <c r="B34" s="2" t="n">
        <v>0.00611111111111111</v>
      </c>
      <c r="E34" s="0" t="n">
        <v>0</v>
      </c>
      <c r="F34" s="0" t="n">
        <v>0</v>
      </c>
      <c r="I34" s="4" t="s">
        <v>18</v>
      </c>
      <c r="J34" s="5" t="n">
        <f aca="false">SECOND(SUM(J21:J33))+MINUTE(SUM(J21:J33))*60</f>
        <v>312</v>
      </c>
      <c r="K34" s="5" t="n">
        <f aca="false">SECOND(SUM(K21:K33))+MINUTE(SUM(K21:K33))*60</f>
        <v>68</v>
      </c>
      <c r="L34" s="6" t="n">
        <f aca="false">J34+K34</f>
        <v>380</v>
      </c>
    </row>
    <row r="35" customFormat="false" ht="15" hidden="false" customHeight="false" outlineLevel="0" collapsed="false">
      <c r="B35" s="2"/>
    </row>
    <row r="36" customFormat="false" ht="15" hidden="false" customHeight="false" outlineLevel="0" collapsed="false">
      <c r="A36" s="0" t="s">
        <v>44</v>
      </c>
      <c r="B36" s="0" t="s">
        <v>6</v>
      </c>
      <c r="C36" s="0" t="s">
        <v>7</v>
      </c>
      <c r="E36" s="0" t="s">
        <v>8</v>
      </c>
      <c r="F36" s="0" t="s">
        <v>9</v>
      </c>
      <c r="H36" s="0" t="s">
        <v>10</v>
      </c>
    </row>
    <row r="38" customFormat="false" ht="15" hidden="false" customHeight="false" outlineLevel="0" collapsed="false">
      <c r="B38" s="2" t="n">
        <v>0.000960648148148148</v>
      </c>
      <c r="C38" s="0" t="s">
        <v>15</v>
      </c>
      <c r="E38" s="0" t="n">
        <v>1</v>
      </c>
      <c r="F38" s="0" t="n">
        <v>0</v>
      </c>
      <c r="H38" s="2" t="n">
        <f aca="false">B39-B38</f>
        <v>0.00210648148148148</v>
      </c>
      <c r="J38" s="2" t="n">
        <f aca="false">E38*H38</f>
        <v>0.00210648148148148</v>
      </c>
      <c r="K38" s="2" t="n">
        <f aca="false">H38*F38</f>
        <v>0</v>
      </c>
      <c r="M38" s="2" t="s">
        <v>13</v>
      </c>
      <c r="N38" s="3" t="n">
        <f aca="false">K51/L51</f>
        <v>0.386587771203156</v>
      </c>
    </row>
    <row r="39" customFormat="false" ht="15" hidden="false" customHeight="false" outlineLevel="0" collapsed="false">
      <c r="B39" s="2" t="n">
        <v>0.00306712962962963</v>
      </c>
      <c r="E39" s="0" t="n">
        <v>0</v>
      </c>
      <c r="F39" s="0" t="n">
        <v>1</v>
      </c>
      <c r="H39" s="2" t="n">
        <f aca="false">B40-B39</f>
        <v>0.000138888888888889</v>
      </c>
      <c r="J39" s="2" t="n">
        <f aca="false">E39*H39</f>
        <v>0</v>
      </c>
      <c r="K39" s="2" t="n">
        <f aca="false">H39*F39</f>
        <v>0.000138888888888889</v>
      </c>
      <c r="M39" s="2" t="s">
        <v>14</v>
      </c>
      <c r="N39" s="3" t="n">
        <f aca="false">1-N38</f>
        <v>0.613412228796844</v>
      </c>
    </row>
    <row r="40" customFormat="false" ht="15" hidden="false" customHeight="false" outlineLevel="0" collapsed="false">
      <c r="B40" s="2" t="n">
        <v>0.00320601851851852</v>
      </c>
      <c r="E40" s="0" t="n">
        <v>1</v>
      </c>
      <c r="F40" s="0" t="n">
        <v>0</v>
      </c>
      <c r="H40" s="2" t="n">
        <f aca="false">B41-B40</f>
        <v>0.000185185185185185</v>
      </c>
      <c r="J40" s="2" t="n">
        <f aca="false">E40*H40</f>
        <v>0.000185185185185185</v>
      </c>
      <c r="K40" s="2" t="n">
        <f aca="false">H40*F40</f>
        <v>0</v>
      </c>
      <c r="M40" s="0" t="s">
        <v>16</v>
      </c>
      <c r="N40" s="10" t="n">
        <f aca="false">1/N38</f>
        <v>2.58673469387755</v>
      </c>
    </row>
    <row r="41" customFormat="false" ht="15" hidden="false" customHeight="false" outlineLevel="0" collapsed="false">
      <c r="B41" s="2" t="n">
        <v>0.0033912037037037</v>
      </c>
      <c r="E41" s="0" t="n">
        <v>0</v>
      </c>
      <c r="F41" s="0" t="n">
        <v>1</v>
      </c>
      <c r="H41" s="2" t="n">
        <f aca="false">B42-B41</f>
        <v>0.000196759259259259</v>
      </c>
      <c r="J41" s="2" t="n">
        <f aca="false">E41*H41</f>
        <v>0</v>
      </c>
      <c r="K41" s="2" t="n">
        <f aca="false">H41*F41</f>
        <v>0.000196759259259259</v>
      </c>
    </row>
    <row r="42" customFormat="false" ht="15" hidden="false" customHeight="false" outlineLevel="0" collapsed="false">
      <c r="B42" s="2" t="n">
        <v>0.00358796296296296</v>
      </c>
      <c r="E42" s="0" t="n">
        <v>1</v>
      </c>
      <c r="F42" s="0" t="n">
        <v>0</v>
      </c>
      <c r="H42" s="2" t="n">
        <f aca="false">B43-B42</f>
        <v>0.000173611111111111</v>
      </c>
      <c r="J42" s="2" t="n">
        <f aca="false">E42*H42</f>
        <v>0.000173611111111111</v>
      </c>
      <c r="K42" s="2" t="n">
        <f aca="false">H42*F42</f>
        <v>0</v>
      </c>
    </row>
    <row r="43" customFormat="false" ht="15" hidden="false" customHeight="false" outlineLevel="0" collapsed="false">
      <c r="B43" s="2" t="n">
        <v>0.00376157407407407</v>
      </c>
      <c r="E43" s="0" t="n">
        <v>0</v>
      </c>
      <c r="F43" s="0" t="n">
        <v>1</v>
      </c>
      <c r="H43" s="2" t="n">
        <f aca="false">B44-B43</f>
        <v>0.00100694444444444</v>
      </c>
      <c r="J43" s="2" t="n">
        <f aca="false">E43*H43</f>
        <v>0</v>
      </c>
      <c r="K43" s="2" t="n">
        <f aca="false">H43*F43</f>
        <v>0.00100694444444444</v>
      </c>
    </row>
    <row r="44" customFormat="false" ht="15" hidden="false" customHeight="false" outlineLevel="0" collapsed="false">
      <c r="B44" s="2" t="n">
        <v>0.00476851851851852</v>
      </c>
      <c r="E44" s="0" t="n">
        <v>1</v>
      </c>
      <c r="F44" s="0" t="n">
        <v>0</v>
      </c>
      <c r="G44" s="0" t="s">
        <v>42</v>
      </c>
      <c r="H44" s="2" t="n">
        <f aca="false">B45-B44</f>
        <v>0.000729166666666667</v>
      </c>
      <c r="J44" s="2" t="n">
        <f aca="false">E44*H44</f>
        <v>0.000729166666666667</v>
      </c>
      <c r="K44" s="2" t="n">
        <f aca="false">H44*F44</f>
        <v>0</v>
      </c>
    </row>
    <row r="45" customFormat="false" ht="15" hidden="false" customHeight="false" outlineLevel="0" collapsed="false">
      <c r="B45" s="2" t="n">
        <v>0.00549768518518519</v>
      </c>
      <c r="E45" s="0" t="n">
        <v>0</v>
      </c>
      <c r="F45" s="0" t="n">
        <v>1</v>
      </c>
      <c r="H45" s="2" t="n">
        <f aca="false">B46-B45</f>
        <v>0.000694444444444444</v>
      </c>
      <c r="J45" s="2" t="n">
        <f aca="false">E45*H45</f>
        <v>0</v>
      </c>
      <c r="K45" s="2" t="n">
        <f aca="false">H45*F45</f>
        <v>0.000694444444444444</v>
      </c>
    </row>
    <row r="46" customFormat="false" ht="15" hidden="false" customHeight="false" outlineLevel="0" collapsed="false">
      <c r="B46" s="2" t="n">
        <v>0.00619212962962963</v>
      </c>
      <c r="E46" s="0" t="n">
        <v>1</v>
      </c>
      <c r="F46" s="0" t="n">
        <v>0</v>
      </c>
      <c r="H46" s="2" t="n">
        <f aca="false">B47-B46</f>
        <v>0.000115740740740741</v>
      </c>
      <c r="J46" s="2" t="n">
        <f aca="false">E46*H46</f>
        <v>0.000115740740740741</v>
      </c>
      <c r="K46" s="2" t="n">
        <f aca="false">H46*F46</f>
        <v>0</v>
      </c>
    </row>
    <row r="47" customFormat="false" ht="15" hidden="false" customHeight="false" outlineLevel="0" collapsed="false">
      <c r="B47" s="2" t="n">
        <v>0.00630787037037037</v>
      </c>
      <c r="E47" s="0" t="n">
        <v>0</v>
      </c>
      <c r="F47" s="0" t="n">
        <v>1</v>
      </c>
      <c r="H47" s="2" t="n">
        <f aca="false">B48-B47</f>
        <v>0.000115740740740741</v>
      </c>
      <c r="J47" s="2" t="n">
        <f aca="false">E47*H47</f>
        <v>0</v>
      </c>
      <c r="K47" s="2" t="n">
        <f aca="false">H47*F47</f>
        <v>0.000115740740740741</v>
      </c>
    </row>
    <row r="48" customFormat="false" ht="15" hidden="false" customHeight="false" outlineLevel="0" collapsed="false">
      <c r="B48" s="2" t="n">
        <v>0.00642361111111111</v>
      </c>
      <c r="E48" s="0" t="n">
        <v>1</v>
      </c>
      <c r="F48" s="0" t="n">
        <v>0</v>
      </c>
      <c r="H48" s="2" t="n">
        <f aca="false">B49-B48</f>
        <v>0.000231481481481481</v>
      </c>
      <c r="J48" s="2" t="n">
        <f aca="false">E48*H48</f>
        <v>0.000231481481481481</v>
      </c>
      <c r="K48" s="2" t="n">
        <f aca="false">H48*F48</f>
        <v>0</v>
      </c>
    </row>
    <row r="49" customFormat="false" ht="15" hidden="false" customHeight="false" outlineLevel="0" collapsed="false">
      <c r="B49" s="2" t="n">
        <v>0.00665509259259259</v>
      </c>
      <c r="E49" s="0" t="n">
        <v>0</v>
      </c>
      <c r="F49" s="0" t="n">
        <v>1</v>
      </c>
      <c r="H49" s="2" t="n">
        <f aca="false">B50-B49</f>
        <v>0.000115740740740741</v>
      </c>
      <c r="J49" s="2" t="n">
        <f aca="false">E49*H49</f>
        <v>0</v>
      </c>
      <c r="K49" s="2" t="n">
        <f aca="false">H49*F49</f>
        <v>0.000115740740740741</v>
      </c>
    </row>
    <row r="50" customFormat="false" ht="15" hidden="false" customHeight="false" outlineLevel="0" collapsed="false">
      <c r="B50" s="2" t="n">
        <v>0.00677083333333333</v>
      </c>
      <c r="E50" s="0" t="n">
        <v>1</v>
      </c>
      <c r="F50" s="0" t="n">
        <v>0</v>
      </c>
      <c r="H50" s="2" t="n">
        <f aca="false">B51-B50</f>
        <v>5.78703703703704E-005</v>
      </c>
      <c r="J50" s="2" t="n">
        <f aca="false">E50*H50</f>
        <v>5.78703703703704E-005</v>
      </c>
      <c r="K50" s="2" t="n">
        <f aca="false">H50*F50</f>
        <v>0</v>
      </c>
    </row>
    <row r="51" customFormat="false" ht="15" hidden="false" customHeight="false" outlineLevel="0" collapsed="false">
      <c r="B51" s="2" t="n">
        <v>0.0068287037037037</v>
      </c>
      <c r="E51" s="0" t="n">
        <v>0</v>
      </c>
      <c r="F51" s="0" t="n">
        <v>0</v>
      </c>
      <c r="I51" s="4" t="s">
        <v>18</v>
      </c>
      <c r="J51" s="5" t="n">
        <f aca="false">SECOND(SUM(J38:J50))+MINUTE(SUM(J38:J50))*60</f>
        <v>311</v>
      </c>
      <c r="K51" s="5" t="n">
        <f aca="false">SECOND(SUM(K38:K50))+MINUTE(SUM(K38:K50))*60</f>
        <v>196</v>
      </c>
      <c r="L51" s="6" t="n">
        <f aca="false">J51+K51</f>
        <v>507</v>
      </c>
    </row>
    <row r="53" customFormat="false" ht="15" hidden="false" customHeight="false" outlineLevel="0" collapsed="false">
      <c r="A53" s="0" t="s">
        <v>45</v>
      </c>
      <c r="B53" s="0" t="s">
        <v>6</v>
      </c>
      <c r="C53" s="0" t="s">
        <v>7</v>
      </c>
      <c r="E53" s="0" t="s">
        <v>8</v>
      </c>
      <c r="F53" s="0" t="s">
        <v>9</v>
      </c>
      <c r="H53" s="0" t="s">
        <v>10</v>
      </c>
    </row>
    <row r="55" customFormat="false" ht="15" hidden="false" customHeight="false" outlineLevel="0" collapsed="false">
      <c r="B55" s="2" t="n">
        <v>0.00581018518518519</v>
      </c>
      <c r="C55" s="0" t="s">
        <v>15</v>
      </c>
      <c r="E55" s="0" t="n">
        <v>1</v>
      </c>
      <c r="F55" s="0" t="n">
        <v>0</v>
      </c>
      <c r="H55" s="2" t="n">
        <f aca="false">B56-B55</f>
        <v>0.000763888888888888</v>
      </c>
      <c r="J55" s="2" t="n">
        <f aca="false">E55*H55</f>
        <v>0.000763888888888888</v>
      </c>
      <c r="K55" s="2" t="n">
        <f aca="false">H55*F55</f>
        <v>0</v>
      </c>
      <c r="M55" s="2" t="s">
        <v>13</v>
      </c>
      <c r="N55" s="3" t="n">
        <f aca="false">K79/L79</f>
        <v>0.263870094722598</v>
      </c>
    </row>
    <row r="56" customFormat="false" ht="15" hidden="false" customHeight="false" outlineLevel="0" collapsed="false">
      <c r="B56" s="2" t="n">
        <v>0.00657407407407407</v>
      </c>
      <c r="E56" s="0" t="n">
        <v>0</v>
      </c>
      <c r="F56" s="0" t="n">
        <v>1</v>
      </c>
      <c r="H56" s="2" t="n">
        <f aca="false">B57-B56</f>
        <v>0.000682870370370371</v>
      </c>
      <c r="J56" s="2" t="n">
        <f aca="false">E56*H56</f>
        <v>0</v>
      </c>
      <c r="K56" s="2" t="n">
        <f aca="false">H56*F56</f>
        <v>0.000682870370370371</v>
      </c>
      <c r="M56" s="2" t="s">
        <v>14</v>
      </c>
      <c r="N56" s="3" t="n">
        <f aca="false">1-N55</f>
        <v>0.736129905277402</v>
      </c>
    </row>
    <row r="57" customFormat="false" ht="15" hidden="false" customHeight="false" outlineLevel="0" collapsed="false">
      <c r="B57" s="2" t="n">
        <v>0.00725694444444444</v>
      </c>
      <c r="E57" s="0" t="n">
        <v>1</v>
      </c>
      <c r="F57" s="0" t="n">
        <v>0</v>
      </c>
      <c r="H57" s="2" t="n">
        <f aca="false">B58-B57</f>
        <v>0.000613425925925927</v>
      </c>
      <c r="J57" s="2" t="n">
        <f aca="false">E57*H57</f>
        <v>0.000613425925925927</v>
      </c>
      <c r="K57" s="2" t="n">
        <f aca="false">H57*F57</f>
        <v>0</v>
      </c>
      <c r="M57" s="0" t="s">
        <v>16</v>
      </c>
      <c r="N57" s="10" t="n">
        <f aca="false">1/N55</f>
        <v>3.78974358974359</v>
      </c>
    </row>
    <row r="58" customFormat="false" ht="15" hidden="false" customHeight="false" outlineLevel="0" collapsed="false">
      <c r="B58" s="2" t="n">
        <v>0.00787037037037037</v>
      </c>
      <c r="E58" s="0" t="n">
        <v>0</v>
      </c>
      <c r="F58" s="0" t="n">
        <v>1</v>
      </c>
      <c r="H58" s="2" t="n">
        <f aca="false">B59-B58</f>
        <v>0.000231481481481481</v>
      </c>
      <c r="J58" s="2" t="n">
        <f aca="false">E58*H58</f>
        <v>0</v>
      </c>
      <c r="K58" s="2" t="n">
        <f aca="false">H58*F58</f>
        <v>0.000231481481481481</v>
      </c>
    </row>
    <row r="59" customFormat="false" ht="15" hidden="false" customHeight="false" outlineLevel="0" collapsed="false">
      <c r="B59" s="2" t="n">
        <v>0.00810185185185185</v>
      </c>
      <c r="E59" s="0" t="n">
        <v>1</v>
      </c>
      <c r="F59" s="0" t="n">
        <v>0</v>
      </c>
      <c r="H59" s="2" t="n">
        <f aca="false">B60-B59</f>
        <v>8.10185185185185E-005</v>
      </c>
      <c r="J59" s="2" t="n">
        <f aca="false">E59*H59</f>
        <v>8.10185185185185E-005</v>
      </c>
      <c r="K59" s="2" t="n">
        <f aca="false">H59*F59</f>
        <v>0</v>
      </c>
    </row>
    <row r="60" customFormat="false" ht="15" hidden="false" customHeight="false" outlineLevel="0" collapsed="false">
      <c r="B60" s="2" t="n">
        <v>0.00818287037037037</v>
      </c>
      <c r="E60" s="0" t="n">
        <v>1</v>
      </c>
      <c r="F60" s="0" t="n">
        <v>0</v>
      </c>
      <c r="H60" s="2" t="n">
        <f aca="false">B61-B60</f>
        <v>0.000173611111111111</v>
      </c>
      <c r="J60" s="2" t="n">
        <f aca="false">E60*H60</f>
        <v>0.000173611111111111</v>
      </c>
      <c r="K60" s="2" t="n">
        <f aca="false">H60*F60</f>
        <v>0</v>
      </c>
    </row>
    <row r="61" customFormat="false" ht="15" hidden="false" customHeight="false" outlineLevel="0" collapsed="false">
      <c r="A61" s="2" t="n">
        <v>0.000173611111111111</v>
      </c>
      <c r="B61" s="2" t="n">
        <f aca="false">B$60+A61</f>
        <v>0.00835648148148148</v>
      </c>
      <c r="E61" s="0" t="n">
        <v>0</v>
      </c>
      <c r="F61" s="0" t="n">
        <v>1</v>
      </c>
      <c r="H61" s="2" t="n">
        <f aca="false">B62-B61</f>
        <v>0.000150462962962963</v>
      </c>
      <c r="J61" s="2" t="n">
        <f aca="false">E61*H61</f>
        <v>0</v>
      </c>
      <c r="K61" s="2" t="n">
        <f aca="false">H61*F61</f>
        <v>0.000150462962962963</v>
      </c>
    </row>
    <row r="62" customFormat="false" ht="15" hidden="false" customHeight="false" outlineLevel="0" collapsed="false">
      <c r="A62" s="2" t="n">
        <v>0.000324074074074074</v>
      </c>
      <c r="B62" s="2" t="n">
        <f aca="false">B$60+A62</f>
        <v>0.00850694444444444</v>
      </c>
      <c r="E62" s="0" t="n">
        <v>1</v>
      </c>
      <c r="F62" s="0" t="n">
        <v>0</v>
      </c>
      <c r="H62" s="2" t="n">
        <f aca="false">B63-B62</f>
        <v>0.000381944444444444</v>
      </c>
      <c r="J62" s="2" t="n">
        <f aca="false">E62*H62</f>
        <v>0.000381944444444444</v>
      </c>
      <c r="K62" s="2" t="n">
        <f aca="false">H62*F62</f>
        <v>0</v>
      </c>
    </row>
    <row r="63" customFormat="false" ht="15" hidden="false" customHeight="false" outlineLevel="0" collapsed="false">
      <c r="A63" s="2" t="n">
        <v>0.000706018518518518</v>
      </c>
      <c r="B63" s="2" t="n">
        <f aca="false">B$60+A63</f>
        <v>0.00888888888888889</v>
      </c>
      <c r="E63" s="0" t="n">
        <v>0</v>
      </c>
      <c r="F63" s="0" t="n">
        <v>1</v>
      </c>
      <c r="H63" s="2" t="n">
        <f aca="false">B64-B63</f>
        <v>0.000138888888888889</v>
      </c>
      <c r="J63" s="2" t="n">
        <f aca="false">E63*H63</f>
        <v>0</v>
      </c>
      <c r="K63" s="2" t="n">
        <f aca="false">H63*F63</f>
        <v>0.000138888888888889</v>
      </c>
    </row>
    <row r="64" customFormat="false" ht="15" hidden="false" customHeight="false" outlineLevel="0" collapsed="false">
      <c r="A64" s="2" t="n">
        <v>0.000844907407407407</v>
      </c>
      <c r="B64" s="2" t="n">
        <f aca="false">B$60+A64</f>
        <v>0.00902777777777778</v>
      </c>
      <c r="E64" s="0" t="n">
        <v>1</v>
      </c>
      <c r="F64" s="0" t="n">
        <v>0</v>
      </c>
      <c r="H64" s="2" t="n">
        <f aca="false">B65-B64</f>
        <v>0.000347222222222222</v>
      </c>
      <c r="J64" s="2" t="n">
        <f aca="false">E64*H64</f>
        <v>0.000347222222222222</v>
      </c>
      <c r="K64" s="2" t="n">
        <f aca="false">H64*F64</f>
        <v>0</v>
      </c>
    </row>
    <row r="65" customFormat="false" ht="15" hidden="false" customHeight="false" outlineLevel="0" collapsed="false">
      <c r="A65" s="2" t="n">
        <v>0.00119212962962963</v>
      </c>
      <c r="B65" s="2" t="n">
        <f aca="false">B$60+A65</f>
        <v>0.009375</v>
      </c>
      <c r="E65" s="0" t="n">
        <v>0</v>
      </c>
      <c r="F65" s="0" t="n">
        <v>1</v>
      </c>
      <c r="H65" s="2" t="n">
        <f aca="false">B66-B65</f>
        <v>0.000138888888888889</v>
      </c>
      <c r="J65" s="2" t="n">
        <f aca="false">E65*H65</f>
        <v>0</v>
      </c>
      <c r="K65" s="2" t="n">
        <f aca="false">H65*F65</f>
        <v>0.000138888888888889</v>
      </c>
    </row>
    <row r="66" customFormat="false" ht="15" hidden="false" customHeight="false" outlineLevel="0" collapsed="false">
      <c r="A66" s="2" t="n">
        <v>0.00133101851851852</v>
      </c>
      <c r="B66" s="2" t="n">
        <f aca="false">B$60+A66</f>
        <v>0.00951388888888889</v>
      </c>
      <c r="E66" s="0" t="n">
        <v>1</v>
      </c>
      <c r="F66" s="0" t="n">
        <v>0</v>
      </c>
      <c r="H66" s="2" t="n">
        <f aca="false">B67-B66</f>
        <v>0.000231481481481481</v>
      </c>
      <c r="J66" s="2" t="n">
        <f aca="false">E66*H66</f>
        <v>0.000231481481481481</v>
      </c>
      <c r="K66" s="2" t="n">
        <f aca="false">H66*F66</f>
        <v>0</v>
      </c>
    </row>
    <row r="67" customFormat="false" ht="15" hidden="false" customHeight="false" outlineLevel="0" collapsed="false">
      <c r="A67" s="2" t="n">
        <v>0.0015625</v>
      </c>
      <c r="B67" s="2" t="n">
        <f aca="false">B$60+A67</f>
        <v>0.00974537037037037</v>
      </c>
      <c r="E67" s="0" t="n">
        <v>0</v>
      </c>
      <c r="F67" s="0" t="n">
        <v>1</v>
      </c>
      <c r="H67" s="2" t="n">
        <f aca="false">B68-B67</f>
        <v>0.000173611111111111</v>
      </c>
      <c r="J67" s="2" t="n">
        <f aca="false">E67*H67</f>
        <v>0</v>
      </c>
      <c r="K67" s="2" t="n">
        <f aca="false">H67*F67</f>
        <v>0.000173611111111111</v>
      </c>
    </row>
    <row r="68" customFormat="false" ht="15" hidden="false" customHeight="false" outlineLevel="0" collapsed="false">
      <c r="A68" s="2" t="n">
        <v>0.00173611111111111</v>
      </c>
      <c r="B68" s="2" t="n">
        <f aca="false">B$60+A68</f>
        <v>0.00991898148148148</v>
      </c>
      <c r="E68" s="0" t="n">
        <v>1</v>
      </c>
      <c r="F68" s="0" t="n">
        <v>0</v>
      </c>
      <c r="H68" s="2" t="n">
        <f aca="false">B69-B68</f>
        <v>0.000289351851851852</v>
      </c>
      <c r="J68" s="2" t="n">
        <f aca="false">E68*H68</f>
        <v>0.000289351851851852</v>
      </c>
      <c r="K68" s="2" t="n">
        <f aca="false">H68*F68</f>
        <v>0</v>
      </c>
    </row>
    <row r="69" customFormat="false" ht="15" hidden="false" customHeight="false" outlineLevel="0" collapsed="false">
      <c r="A69" s="2" t="n">
        <v>0.00202546296296296</v>
      </c>
      <c r="B69" s="2" t="n">
        <f aca="false">B$60+A69</f>
        <v>0.0102083333333333</v>
      </c>
      <c r="E69" s="0" t="n">
        <v>0</v>
      </c>
      <c r="F69" s="0" t="n">
        <v>1</v>
      </c>
      <c r="H69" s="2" t="n">
        <f aca="false">B70-B69</f>
        <v>0.000173611111111111</v>
      </c>
      <c r="J69" s="2" t="n">
        <f aca="false">E69*H69</f>
        <v>0</v>
      </c>
      <c r="K69" s="2" t="n">
        <f aca="false">H69*F69</f>
        <v>0.000173611111111111</v>
      </c>
    </row>
    <row r="70" customFormat="false" ht="15" hidden="false" customHeight="false" outlineLevel="0" collapsed="false">
      <c r="A70" s="2" t="n">
        <v>0.00219907407407407</v>
      </c>
      <c r="B70" s="2" t="n">
        <f aca="false">B$60+A70</f>
        <v>0.0103819444444444</v>
      </c>
      <c r="E70" s="0" t="n">
        <v>1</v>
      </c>
      <c r="F70" s="0" t="n">
        <v>0</v>
      </c>
      <c r="H70" s="2" t="n">
        <f aca="false">B71-B70</f>
        <v>0.000324074074074074</v>
      </c>
      <c r="J70" s="2" t="n">
        <f aca="false">E70*H70</f>
        <v>0.000324074074074074</v>
      </c>
      <c r="K70" s="2" t="n">
        <f aca="false">H70*F70</f>
        <v>0</v>
      </c>
    </row>
    <row r="71" customFormat="false" ht="15" hidden="false" customHeight="false" outlineLevel="0" collapsed="false">
      <c r="A71" s="2" t="n">
        <v>0.00252314814814815</v>
      </c>
      <c r="B71" s="2" t="n">
        <f aca="false">B$60+A71</f>
        <v>0.0107060185185185</v>
      </c>
      <c r="E71" s="0" t="n">
        <v>0</v>
      </c>
      <c r="F71" s="0" t="n">
        <v>1</v>
      </c>
      <c r="H71" s="2" t="n">
        <f aca="false">B72-B71</f>
        <v>0.000185185185185185</v>
      </c>
      <c r="J71" s="2" t="n">
        <f aca="false">E71*H71</f>
        <v>0</v>
      </c>
      <c r="K71" s="2" t="n">
        <f aca="false">H71*F71</f>
        <v>0.000185185185185185</v>
      </c>
    </row>
    <row r="72" customFormat="false" ht="15" hidden="false" customHeight="false" outlineLevel="0" collapsed="false">
      <c r="A72" s="2" t="n">
        <v>0.00270833333333333</v>
      </c>
      <c r="B72" s="2" t="n">
        <f aca="false">B$60+A72</f>
        <v>0.0108912037037037</v>
      </c>
      <c r="E72" s="0" t="n">
        <v>1</v>
      </c>
      <c r="F72" s="0" t="n">
        <v>0</v>
      </c>
      <c r="H72" s="2" t="n">
        <f aca="false">B73-B72</f>
        <v>0.000335648148148148</v>
      </c>
      <c r="J72" s="2" t="n">
        <f aca="false">E72*H72</f>
        <v>0.000335648148148148</v>
      </c>
      <c r="K72" s="2" t="n">
        <f aca="false">H72*F72</f>
        <v>0</v>
      </c>
    </row>
    <row r="73" customFormat="false" ht="15" hidden="false" customHeight="false" outlineLevel="0" collapsed="false">
      <c r="A73" s="2" t="n">
        <v>0.00304398148148148</v>
      </c>
      <c r="B73" s="2" t="n">
        <f aca="false">B$60+A73</f>
        <v>0.0112268518518519</v>
      </c>
      <c r="E73" s="0" t="n">
        <v>0</v>
      </c>
      <c r="F73" s="0" t="n">
        <v>1</v>
      </c>
      <c r="H73" s="2" t="n">
        <f aca="false">B74-B73</f>
        <v>0.000138888888888889</v>
      </c>
      <c r="J73" s="2" t="n">
        <f aca="false">E73*H73</f>
        <v>0</v>
      </c>
      <c r="K73" s="2" t="n">
        <f aca="false">H73*F73</f>
        <v>0.000138888888888889</v>
      </c>
    </row>
    <row r="74" customFormat="false" ht="15" hidden="false" customHeight="false" outlineLevel="0" collapsed="false">
      <c r="A74" s="2" t="n">
        <v>0.00318287037037037</v>
      </c>
      <c r="B74" s="2" t="n">
        <f aca="false">B$60+A74</f>
        <v>0.0113657407407407</v>
      </c>
      <c r="E74" s="0" t="n">
        <v>1</v>
      </c>
      <c r="F74" s="0" t="n">
        <v>0</v>
      </c>
      <c r="H74" s="2" t="n">
        <f aca="false">B75-B74</f>
        <v>0.000347222222222222</v>
      </c>
      <c r="J74" s="2" t="n">
        <f aca="false">E74*H74</f>
        <v>0.000347222222222222</v>
      </c>
      <c r="K74" s="2" t="n">
        <f aca="false">H74*F74</f>
        <v>0</v>
      </c>
    </row>
    <row r="75" customFormat="false" ht="15" hidden="false" customHeight="false" outlineLevel="0" collapsed="false">
      <c r="A75" s="2" t="n">
        <v>0.00353009259259259</v>
      </c>
      <c r="B75" s="2" t="n">
        <f aca="false">B$60+A75</f>
        <v>0.011712962962963</v>
      </c>
      <c r="E75" s="0" t="n">
        <v>0</v>
      </c>
      <c r="F75" s="0" t="n">
        <v>1</v>
      </c>
      <c r="H75" s="2" t="n">
        <f aca="false">B76-B75</f>
        <v>0.000115740740740741</v>
      </c>
      <c r="J75" s="2" t="n">
        <f aca="false">E75*H75</f>
        <v>0</v>
      </c>
      <c r="K75" s="2" t="n">
        <f aca="false">H75*F75</f>
        <v>0.000115740740740741</v>
      </c>
    </row>
    <row r="76" customFormat="false" ht="15" hidden="false" customHeight="false" outlineLevel="0" collapsed="false">
      <c r="A76" s="2" t="n">
        <v>0.00364583333333333</v>
      </c>
      <c r="B76" s="2" t="n">
        <f aca="false">B$60+A76</f>
        <v>0.0118287037037037</v>
      </c>
      <c r="E76" s="0" t="n">
        <v>1</v>
      </c>
      <c r="F76" s="0" t="n">
        <v>0</v>
      </c>
      <c r="H76" s="2" t="n">
        <f aca="false">B77-B76</f>
        <v>0.00152777777777778</v>
      </c>
      <c r="J76" s="2" t="n">
        <f aca="false">E76*H76</f>
        <v>0.00152777777777778</v>
      </c>
      <c r="K76" s="2" t="n">
        <f aca="false">H76*F76</f>
        <v>0</v>
      </c>
    </row>
    <row r="77" customFormat="false" ht="15" hidden="false" customHeight="false" outlineLevel="0" collapsed="false">
      <c r="A77" s="2" t="n">
        <v>0.00517361111111111</v>
      </c>
      <c r="B77" s="2" t="n">
        <f aca="false">B$60+A77</f>
        <v>0.0133564814814815</v>
      </c>
      <c r="E77" s="0" t="n">
        <v>0</v>
      </c>
      <c r="F77" s="0" t="n">
        <v>1</v>
      </c>
      <c r="H77" s="2" t="n">
        <f aca="false">B78-B77</f>
        <v>0.000127314814814815</v>
      </c>
      <c r="J77" s="2" t="n">
        <f aca="false">E77*H77</f>
        <v>0</v>
      </c>
      <c r="K77" s="2" t="n">
        <f aca="false">H77*F77</f>
        <v>0.000127314814814815</v>
      </c>
    </row>
    <row r="78" customFormat="false" ht="15" hidden="false" customHeight="false" outlineLevel="0" collapsed="false">
      <c r="A78" s="2" t="n">
        <v>0.00530092592592593</v>
      </c>
      <c r="B78" s="2" t="n">
        <f aca="false">B$60+A78</f>
        <v>0.0134837962962963</v>
      </c>
      <c r="E78" s="0" t="n">
        <v>1</v>
      </c>
      <c r="F78" s="0" t="n">
        <v>0</v>
      </c>
      <c r="H78" s="2" t="n">
        <f aca="false">B79-B78</f>
        <v>0.00087962962962963</v>
      </c>
      <c r="J78" s="2" t="n">
        <f aca="false">E78*H78</f>
        <v>0.00087962962962963</v>
      </c>
      <c r="K78" s="2" t="n">
        <f aca="false">H78*F78</f>
        <v>0</v>
      </c>
    </row>
    <row r="79" customFormat="false" ht="15" hidden="false" customHeight="false" outlineLevel="0" collapsed="false">
      <c r="A79" s="2" t="n">
        <v>0.00618055555555556</v>
      </c>
      <c r="B79" s="2" t="n">
        <f aca="false">B$60+A79</f>
        <v>0.0143634259259259</v>
      </c>
      <c r="E79" s="0" t="n">
        <v>0</v>
      </c>
      <c r="F79" s="0" t="n">
        <v>0</v>
      </c>
      <c r="H79" s="2"/>
      <c r="I79" s="4" t="s">
        <v>18</v>
      </c>
      <c r="J79" s="5" t="n">
        <f aca="false">SECOND(SUM(J55:J78))+MINUTE(SUM(J55:J78))*60</f>
        <v>544</v>
      </c>
      <c r="K79" s="5" t="n">
        <f aca="false">SECOND(SUM(K55:K78))+MINUTE(SUM(K55:K78))*60</f>
        <v>195</v>
      </c>
      <c r="L79" s="6" t="n">
        <f aca="false">J79+K79</f>
        <v>739</v>
      </c>
    </row>
    <row r="80" customFormat="false" ht="15" hidden="false" customHeight="false" outlineLevel="0" collapsed="false">
      <c r="A80" s="2"/>
      <c r="H80" s="2"/>
      <c r="J80" s="2"/>
      <c r="K80" s="2"/>
    </row>
    <row r="81" customFormat="false" ht="15" hidden="false" customHeight="false" outlineLevel="0" collapsed="false">
      <c r="A81" s="0" t="s">
        <v>46</v>
      </c>
      <c r="B81" s="0" t="s">
        <v>6</v>
      </c>
      <c r="C81" s="0" t="s">
        <v>7</v>
      </c>
      <c r="E81" s="0" t="s">
        <v>8</v>
      </c>
      <c r="F81" s="0" t="s">
        <v>9</v>
      </c>
      <c r="H81" s="0" t="s">
        <v>10</v>
      </c>
    </row>
    <row r="83" customFormat="false" ht="15" hidden="false" customHeight="false" outlineLevel="0" collapsed="false">
      <c r="B83" s="2" t="n">
        <v>0.00025462962962963</v>
      </c>
      <c r="C83" s="0" t="s">
        <v>15</v>
      </c>
      <c r="E83" s="0" t="n">
        <v>1</v>
      </c>
      <c r="F83" s="0" t="n">
        <v>0</v>
      </c>
      <c r="H83" s="2" t="n">
        <f aca="false">B84-B83</f>
        <v>0.000381944444444444</v>
      </c>
      <c r="J83" s="2" t="n">
        <f aca="false">E83*H83</f>
        <v>0.000381944444444444</v>
      </c>
      <c r="K83" s="2" t="n">
        <f aca="false">H83*F83</f>
        <v>0</v>
      </c>
      <c r="M83" s="2" t="s">
        <v>13</v>
      </c>
      <c r="N83" s="3" t="n">
        <f aca="false">K98/L98</f>
        <v>0.394067796610169</v>
      </c>
    </row>
    <row r="84" customFormat="false" ht="15" hidden="false" customHeight="false" outlineLevel="0" collapsed="false">
      <c r="B84" s="2" t="n">
        <v>0.000636574074074074</v>
      </c>
      <c r="E84" s="0" t="n">
        <v>0</v>
      </c>
      <c r="F84" s="0" t="n">
        <v>1</v>
      </c>
      <c r="H84" s="2" t="n">
        <f aca="false">B85-B84</f>
        <v>0.000289351851851852</v>
      </c>
      <c r="J84" s="2" t="n">
        <f aca="false">E84*H84</f>
        <v>0</v>
      </c>
      <c r="K84" s="2" t="n">
        <f aca="false">H84*F84</f>
        <v>0.000289351851851852</v>
      </c>
      <c r="M84" s="2" t="s">
        <v>14</v>
      </c>
      <c r="N84" s="3" t="n">
        <f aca="false">1-N83</f>
        <v>0.60593220338983</v>
      </c>
    </row>
    <row r="85" customFormat="false" ht="15" hidden="false" customHeight="false" outlineLevel="0" collapsed="false">
      <c r="B85" s="2" t="n">
        <v>0.000925925925925926</v>
      </c>
      <c r="E85" s="0" t="n">
        <v>1</v>
      </c>
      <c r="F85" s="0" t="n">
        <v>0</v>
      </c>
      <c r="H85" s="2" t="n">
        <f aca="false">B86-B85</f>
        <v>0.000185185185185185</v>
      </c>
      <c r="J85" s="2" t="n">
        <f aca="false">E85*H85</f>
        <v>0.000185185185185185</v>
      </c>
      <c r="K85" s="2" t="n">
        <f aca="false">H85*F85</f>
        <v>0</v>
      </c>
      <c r="M85" s="0" t="s">
        <v>16</v>
      </c>
      <c r="N85" s="10" t="n">
        <f aca="false">1/N83</f>
        <v>2.53763440860215</v>
      </c>
    </row>
    <row r="86" customFormat="false" ht="15" hidden="false" customHeight="false" outlineLevel="0" collapsed="false">
      <c r="B86" s="2" t="n">
        <v>0.00111111111111111</v>
      </c>
      <c r="E86" s="0" t="n">
        <v>0</v>
      </c>
      <c r="F86" s="0" t="n">
        <v>1</v>
      </c>
      <c r="H86" s="2" t="n">
        <f aca="false">B87-B86</f>
        <v>0.000138888888888889</v>
      </c>
      <c r="J86" s="2" t="n">
        <f aca="false">E86*H86</f>
        <v>0</v>
      </c>
      <c r="K86" s="2" t="n">
        <f aca="false">H86*F86</f>
        <v>0.000138888888888889</v>
      </c>
    </row>
    <row r="87" customFormat="false" ht="15" hidden="false" customHeight="false" outlineLevel="0" collapsed="false">
      <c r="B87" s="2" t="n">
        <v>0.00125</v>
      </c>
      <c r="E87" s="0" t="n">
        <v>1</v>
      </c>
      <c r="F87" s="0" t="n">
        <v>0</v>
      </c>
      <c r="H87" s="2" t="n">
        <f aca="false">B88-B87</f>
        <v>0.00037037037037037</v>
      </c>
      <c r="J87" s="2" t="n">
        <f aca="false">E87*H87</f>
        <v>0.00037037037037037</v>
      </c>
      <c r="K87" s="2" t="n">
        <f aca="false">H87*F87</f>
        <v>0</v>
      </c>
    </row>
    <row r="88" customFormat="false" ht="15" hidden="false" customHeight="false" outlineLevel="0" collapsed="false">
      <c r="B88" s="2" t="n">
        <v>0.00162037037037037</v>
      </c>
      <c r="E88" s="0" t="n">
        <v>0</v>
      </c>
      <c r="F88" s="0" t="n">
        <v>1</v>
      </c>
      <c r="H88" s="2" t="n">
        <f aca="false">B89-B88</f>
        <v>0.000405092592592593</v>
      </c>
      <c r="J88" s="2" t="n">
        <f aca="false">E88*H88</f>
        <v>0</v>
      </c>
      <c r="K88" s="2" t="n">
        <f aca="false">H88*F88</f>
        <v>0.000405092592592593</v>
      </c>
    </row>
    <row r="89" customFormat="false" ht="15" hidden="false" customHeight="false" outlineLevel="0" collapsed="false">
      <c r="B89" s="2" t="n">
        <v>0.00202546296296296</v>
      </c>
      <c r="E89" s="0" t="n">
        <v>1</v>
      </c>
      <c r="F89" s="0" t="n">
        <v>0</v>
      </c>
      <c r="H89" s="2" t="n">
        <f aca="false">B90-B89</f>
        <v>0.000428240740740741</v>
      </c>
      <c r="J89" s="2" t="n">
        <f aca="false">E89*H89</f>
        <v>0.000428240740740741</v>
      </c>
      <c r="K89" s="2" t="n">
        <f aca="false">H89*F89</f>
        <v>0</v>
      </c>
    </row>
    <row r="90" customFormat="false" ht="15" hidden="false" customHeight="false" outlineLevel="0" collapsed="false">
      <c r="B90" s="2" t="n">
        <v>0.0024537037037037</v>
      </c>
      <c r="E90" s="0" t="n">
        <v>0</v>
      </c>
      <c r="F90" s="0" t="n">
        <v>1</v>
      </c>
      <c r="H90" s="2" t="n">
        <f aca="false">B91-B90</f>
        <v>0.00056712962962963</v>
      </c>
      <c r="J90" s="2" t="n">
        <f aca="false">E90*H90</f>
        <v>0</v>
      </c>
      <c r="K90" s="2" t="n">
        <f aca="false">H90*F90</f>
        <v>0.00056712962962963</v>
      </c>
    </row>
    <row r="91" customFormat="false" ht="15" hidden="false" customHeight="false" outlineLevel="0" collapsed="false">
      <c r="B91" s="2" t="n">
        <v>0.00302083333333333</v>
      </c>
      <c r="E91" s="0" t="n">
        <v>1</v>
      </c>
      <c r="F91" s="0" t="n">
        <v>0</v>
      </c>
      <c r="H91" s="2" t="n">
        <f aca="false">B92-B91</f>
        <v>0.000393518518518519</v>
      </c>
      <c r="J91" s="2" t="n">
        <f aca="false">E91*H91</f>
        <v>0.000393518518518519</v>
      </c>
      <c r="K91" s="2" t="n">
        <f aca="false">H91*F91</f>
        <v>0</v>
      </c>
    </row>
    <row r="92" customFormat="false" ht="15" hidden="false" customHeight="false" outlineLevel="0" collapsed="false">
      <c r="B92" s="2" t="n">
        <v>0.00341435185185185</v>
      </c>
      <c r="E92" s="0" t="n">
        <v>0</v>
      </c>
      <c r="F92" s="0" t="n">
        <v>1</v>
      </c>
      <c r="H92" s="2" t="n">
        <f aca="false">B93-B92</f>
        <v>0.000138888888888888</v>
      </c>
      <c r="J92" s="2" t="n">
        <f aca="false">E92*H92</f>
        <v>0</v>
      </c>
      <c r="K92" s="2" t="n">
        <f aca="false">H92*F92</f>
        <v>0.000138888888888888</v>
      </c>
    </row>
    <row r="93" customFormat="false" ht="15" hidden="false" customHeight="false" outlineLevel="0" collapsed="false">
      <c r="B93" s="2" t="n">
        <v>0.00355324074074074</v>
      </c>
      <c r="E93" s="0" t="n">
        <v>1</v>
      </c>
      <c r="F93" s="0" t="n">
        <v>0</v>
      </c>
      <c r="H93" s="2" t="n">
        <f aca="false">B94-B93</f>
        <v>0.000439814814814816</v>
      </c>
      <c r="J93" s="2" t="n">
        <f aca="false">E93*H93</f>
        <v>0.000439814814814816</v>
      </c>
      <c r="K93" s="2" t="n">
        <f aca="false">H93*F93</f>
        <v>0</v>
      </c>
    </row>
    <row r="94" customFormat="false" ht="15" hidden="false" customHeight="false" outlineLevel="0" collapsed="false">
      <c r="B94" s="2" t="n">
        <v>0.00399305555555556</v>
      </c>
      <c r="E94" s="0" t="n">
        <v>0</v>
      </c>
      <c r="F94" s="0" t="n">
        <v>1</v>
      </c>
      <c r="H94" s="2" t="n">
        <f aca="false">B95-B94</f>
        <v>0.000115740740740741</v>
      </c>
      <c r="J94" s="2" t="n">
        <f aca="false">E94*H94</f>
        <v>0</v>
      </c>
      <c r="K94" s="2" t="n">
        <f aca="false">H94*F94</f>
        <v>0.000115740740740741</v>
      </c>
    </row>
    <row r="95" customFormat="false" ht="15" hidden="false" customHeight="false" outlineLevel="0" collapsed="false">
      <c r="B95" s="2" t="n">
        <v>0.0041087962962963</v>
      </c>
      <c r="E95" s="0" t="n">
        <v>1</v>
      </c>
      <c r="F95" s="0" t="n">
        <v>0</v>
      </c>
      <c r="H95" s="2" t="n">
        <f aca="false">B96-B95</f>
        <v>0.000891203703703703</v>
      </c>
      <c r="J95" s="2" t="n">
        <f aca="false">E95*H95</f>
        <v>0.000891203703703703</v>
      </c>
      <c r="K95" s="2" t="n">
        <f aca="false">H95*F95</f>
        <v>0</v>
      </c>
    </row>
    <row r="96" customFormat="false" ht="15" hidden="false" customHeight="false" outlineLevel="0" collapsed="false">
      <c r="B96" s="2" t="n">
        <v>0.005</v>
      </c>
      <c r="E96" s="0" t="n">
        <v>0</v>
      </c>
      <c r="F96" s="0" t="n">
        <v>1</v>
      </c>
      <c r="H96" s="2" t="n">
        <f aca="false">B97-B96</f>
        <v>0.000497685185185185</v>
      </c>
      <c r="J96" s="2" t="n">
        <f aca="false">E96*H96</f>
        <v>0</v>
      </c>
      <c r="K96" s="2" t="n">
        <f aca="false">H96*F96</f>
        <v>0.000497685185185185</v>
      </c>
    </row>
    <row r="97" customFormat="false" ht="15" hidden="false" customHeight="false" outlineLevel="0" collapsed="false">
      <c r="B97" s="2" t="n">
        <v>0.00549768518518519</v>
      </c>
      <c r="E97" s="0" t="n">
        <v>1</v>
      </c>
      <c r="F97" s="0" t="n">
        <v>0</v>
      </c>
      <c r="H97" s="2" t="n">
        <f aca="false">B98-B97</f>
        <v>0.000219907407407407</v>
      </c>
      <c r="J97" s="2" t="n">
        <f aca="false">E97*H97</f>
        <v>0.000219907407407407</v>
      </c>
      <c r="K97" s="2" t="n">
        <f aca="false">H97*F97</f>
        <v>0</v>
      </c>
    </row>
    <row r="98" customFormat="false" ht="15" hidden="false" customHeight="false" outlineLevel="0" collapsed="false">
      <c r="B98" s="2" t="n">
        <v>0.00571759259259259</v>
      </c>
      <c r="E98" s="0" t="n">
        <v>0</v>
      </c>
      <c r="F98" s="0" t="n">
        <v>0</v>
      </c>
      <c r="H98" s="2"/>
      <c r="I98" s="4" t="s">
        <v>18</v>
      </c>
      <c r="J98" s="5" t="n">
        <f aca="false">SECOND(SUM(J83:J97))+MINUTE(SUM(J83:J97))*60</f>
        <v>286</v>
      </c>
      <c r="K98" s="5" t="n">
        <f aca="false">SECOND(SUM(K83:K97))+MINUTE(SUM(K83:K97))*60</f>
        <v>186</v>
      </c>
      <c r="L98" s="6" t="n">
        <f aca="false">J98+K98</f>
        <v>472</v>
      </c>
    </row>
    <row r="100" customFormat="false" ht="15" hidden="false" customHeight="false" outlineLevel="0" collapsed="false">
      <c r="A100" s="0" t="s">
        <v>47</v>
      </c>
      <c r="B100" s="0" t="s">
        <v>6</v>
      </c>
      <c r="C100" s="0" t="s">
        <v>7</v>
      </c>
      <c r="E100" s="0" t="s">
        <v>8</v>
      </c>
      <c r="F100" s="0" t="s">
        <v>9</v>
      </c>
      <c r="H100" s="0" t="s">
        <v>10</v>
      </c>
    </row>
    <row r="102" customFormat="false" ht="15" hidden="false" customHeight="false" outlineLevel="0" collapsed="false">
      <c r="B102" s="2" t="n">
        <v>0.000150462962962963</v>
      </c>
      <c r="C102" s="0" t="s">
        <v>15</v>
      </c>
      <c r="E102" s="0" t="n">
        <v>1</v>
      </c>
      <c r="F102" s="0" t="n">
        <v>0</v>
      </c>
      <c r="H102" s="2" t="n">
        <f aca="false">B103-B102</f>
        <v>0.000462962962962963</v>
      </c>
      <c r="J102" s="2" t="n">
        <f aca="false">E102*H102</f>
        <v>0.000462962962962963</v>
      </c>
      <c r="K102" s="2" t="n">
        <f aca="false">H102*F102</f>
        <v>0</v>
      </c>
      <c r="M102" s="2" t="s">
        <v>13</v>
      </c>
      <c r="N102" s="3" t="n">
        <f aca="false">K125/L125</f>
        <v>0.284936479128857</v>
      </c>
    </row>
    <row r="103" customFormat="false" ht="15" hidden="false" customHeight="false" outlineLevel="0" collapsed="false">
      <c r="B103" s="2" t="n">
        <v>0.000613425925925926</v>
      </c>
      <c r="E103" s="0" t="n">
        <v>0</v>
      </c>
      <c r="F103" s="0" t="n">
        <v>1</v>
      </c>
      <c r="H103" s="2" t="n">
        <f aca="false">B104-B103</f>
        <v>8.10185185185186E-005</v>
      </c>
      <c r="J103" s="2" t="n">
        <f aca="false">E103*H103</f>
        <v>0</v>
      </c>
      <c r="K103" s="2" t="n">
        <f aca="false">H103*F103</f>
        <v>8.10185185185186E-005</v>
      </c>
      <c r="M103" s="2" t="s">
        <v>14</v>
      </c>
      <c r="N103" s="3" t="n">
        <f aca="false">1-N102</f>
        <v>0.715063520871143</v>
      </c>
    </row>
    <row r="104" customFormat="false" ht="15" hidden="false" customHeight="false" outlineLevel="0" collapsed="false">
      <c r="B104" s="2" t="n">
        <v>0.000694444444444444</v>
      </c>
      <c r="E104" s="0" t="n">
        <v>1</v>
      </c>
      <c r="F104" s="0" t="n">
        <v>0</v>
      </c>
      <c r="H104" s="2" t="n">
        <f aca="false">B105-B104</f>
        <v>0.000590277777777778</v>
      </c>
      <c r="J104" s="2" t="n">
        <f aca="false">E104*H104</f>
        <v>0.000590277777777778</v>
      </c>
      <c r="K104" s="2" t="n">
        <f aca="false">H104*F104</f>
        <v>0</v>
      </c>
      <c r="M104" s="0" t="s">
        <v>16</v>
      </c>
      <c r="N104" s="10" t="n">
        <f aca="false">1/N102</f>
        <v>3.50955414012739</v>
      </c>
    </row>
    <row r="105" customFormat="false" ht="15" hidden="false" customHeight="false" outlineLevel="0" collapsed="false">
      <c r="B105" s="2" t="n">
        <v>0.00128472222222222</v>
      </c>
      <c r="C105" s="0" t="s">
        <v>48</v>
      </c>
      <c r="E105" s="0" t="n">
        <v>1</v>
      </c>
      <c r="F105" s="0" t="n">
        <v>1</v>
      </c>
      <c r="H105" s="2" t="n">
        <f aca="false">B106-B105</f>
        <v>0.000162037037037037</v>
      </c>
      <c r="J105" s="2" t="n">
        <f aca="false">E105*H105</f>
        <v>0.000162037037037037</v>
      </c>
      <c r="K105" s="2" t="n">
        <f aca="false">H105*F105</f>
        <v>0.000162037037037037</v>
      </c>
    </row>
    <row r="106" customFormat="false" ht="15" hidden="false" customHeight="false" outlineLevel="0" collapsed="false">
      <c r="B106" s="2" t="n">
        <v>0.00144675925925926</v>
      </c>
      <c r="E106" s="0" t="n">
        <v>0</v>
      </c>
      <c r="F106" s="0" t="n">
        <v>1</v>
      </c>
      <c r="H106" s="2" t="n">
        <f aca="false">B107-B106</f>
        <v>0.000578703703703703</v>
      </c>
      <c r="J106" s="2" t="n">
        <f aca="false">E106*H106</f>
        <v>0</v>
      </c>
      <c r="K106" s="2" t="n">
        <f aca="false">H106*F106</f>
        <v>0.000578703703703703</v>
      </c>
    </row>
    <row r="107" customFormat="false" ht="15" hidden="false" customHeight="false" outlineLevel="0" collapsed="false">
      <c r="B107" s="2" t="n">
        <v>0.00202546296296296</v>
      </c>
      <c r="E107" s="0" t="n">
        <v>0</v>
      </c>
      <c r="F107" s="0" t="n">
        <v>0</v>
      </c>
      <c r="H107" s="2" t="n">
        <f aca="false">B108-B107</f>
        <v>0.000462962962962963</v>
      </c>
      <c r="J107" s="2" t="n">
        <f aca="false">E107*H107</f>
        <v>0</v>
      </c>
      <c r="K107" s="2" t="n">
        <f aca="false">H107*F107</f>
        <v>0</v>
      </c>
    </row>
    <row r="108" customFormat="false" ht="15" hidden="false" customHeight="false" outlineLevel="0" collapsed="false">
      <c r="B108" s="2" t="n">
        <v>0.00248842592592593</v>
      </c>
      <c r="E108" s="0" t="n">
        <v>1</v>
      </c>
      <c r="F108" s="0" t="n">
        <v>0</v>
      </c>
      <c r="H108" s="2" t="n">
        <f aca="false">B109-B108</f>
        <v>0.000243055555555556</v>
      </c>
      <c r="J108" s="2" t="n">
        <f aca="false">E108*H108</f>
        <v>0.000243055555555556</v>
      </c>
      <c r="K108" s="2" t="n">
        <f aca="false">H108*F108</f>
        <v>0</v>
      </c>
    </row>
    <row r="109" customFormat="false" ht="15" hidden="false" customHeight="false" outlineLevel="0" collapsed="false">
      <c r="B109" s="2" t="n">
        <v>0.00273148148148148</v>
      </c>
      <c r="E109" s="0" t="n">
        <v>0</v>
      </c>
      <c r="F109" s="0" t="n">
        <v>1</v>
      </c>
      <c r="H109" s="2" t="n">
        <f aca="false">B110-B109</f>
        <v>9.2592592592592E-005</v>
      </c>
      <c r="J109" s="2" t="n">
        <f aca="false">E109*H109</f>
        <v>0</v>
      </c>
      <c r="K109" s="2" t="n">
        <f aca="false">H109*F109</f>
        <v>9.2592592592592E-005</v>
      </c>
    </row>
    <row r="110" customFormat="false" ht="15" hidden="false" customHeight="false" outlineLevel="0" collapsed="false">
      <c r="B110" s="2" t="n">
        <v>0.00282407407407407</v>
      </c>
      <c r="E110" s="0" t="n">
        <v>1</v>
      </c>
      <c r="F110" s="0" t="n">
        <v>0</v>
      </c>
      <c r="H110" s="2" t="n">
        <f aca="false">B111-B110</f>
        <v>0.000185185185185185</v>
      </c>
      <c r="J110" s="2" t="n">
        <f aca="false">E110*H110</f>
        <v>0.000185185185185185</v>
      </c>
      <c r="K110" s="2" t="n">
        <f aca="false">H110*F110</f>
        <v>0</v>
      </c>
    </row>
    <row r="111" customFormat="false" ht="15" hidden="false" customHeight="false" outlineLevel="0" collapsed="false">
      <c r="B111" s="2" t="n">
        <v>0.00300925925925926</v>
      </c>
      <c r="E111" s="0" t="n">
        <v>0</v>
      </c>
      <c r="F111" s="0" t="n">
        <v>1</v>
      </c>
      <c r="H111" s="2" t="n">
        <f aca="false">B112-B111</f>
        <v>0.000138888888888889</v>
      </c>
      <c r="J111" s="2" t="n">
        <f aca="false">E111*H111</f>
        <v>0</v>
      </c>
      <c r="K111" s="2" t="n">
        <f aca="false">H111*F111</f>
        <v>0.000138888888888889</v>
      </c>
    </row>
    <row r="112" customFormat="false" ht="15" hidden="false" customHeight="false" outlineLevel="0" collapsed="false">
      <c r="B112" s="2" t="n">
        <v>0.00314814814814815</v>
      </c>
      <c r="E112" s="0" t="n">
        <v>1</v>
      </c>
      <c r="F112" s="0" t="n">
        <v>0</v>
      </c>
      <c r="H112" s="2" t="n">
        <f aca="false">B113-B112</f>
        <v>0.000347222222222222</v>
      </c>
      <c r="J112" s="2" t="n">
        <f aca="false">E112*H112</f>
        <v>0.000347222222222222</v>
      </c>
      <c r="K112" s="2" t="n">
        <f aca="false">H112*F112</f>
        <v>0</v>
      </c>
    </row>
    <row r="113" customFormat="false" ht="15" hidden="false" customHeight="false" outlineLevel="0" collapsed="false">
      <c r="B113" s="2" t="n">
        <v>0.00349537037037037</v>
      </c>
      <c r="E113" s="0" t="n">
        <v>0</v>
      </c>
      <c r="F113" s="0" t="n">
        <v>1</v>
      </c>
      <c r="H113" s="2" t="n">
        <f aca="false">B114-B113</f>
        <v>0.000231481481481481</v>
      </c>
      <c r="J113" s="2" t="n">
        <f aca="false">E113*H113</f>
        <v>0</v>
      </c>
      <c r="K113" s="2" t="n">
        <f aca="false">H113*F113</f>
        <v>0.000231481481481481</v>
      </c>
    </row>
    <row r="114" customFormat="false" ht="15" hidden="false" customHeight="false" outlineLevel="0" collapsed="false">
      <c r="B114" s="2" t="n">
        <v>0.00372685185185185</v>
      </c>
      <c r="E114" s="0" t="n">
        <v>1</v>
      </c>
      <c r="F114" s="0" t="n">
        <v>0</v>
      </c>
      <c r="H114" s="2" t="n">
        <f aca="false">B115-B114</f>
        <v>0.000324074074074074</v>
      </c>
      <c r="J114" s="2" t="n">
        <f aca="false">E114*H114</f>
        <v>0.000324074074074074</v>
      </c>
      <c r="K114" s="2" t="n">
        <f aca="false">H114*F114</f>
        <v>0</v>
      </c>
    </row>
    <row r="115" customFormat="false" ht="15" hidden="false" customHeight="false" outlineLevel="0" collapsed="false">
      <c r="B115" s="2" t="n">
        <v>0.00405092592592593</v>
      </c>
      <c r="E115" s="0" t="n">
        <v>0</v>
      </c>
      <c r="F115" s="0" t="n">
        <v>1</v>
      </c>
      <c r="H115" s="2" t="n">
        <f aca="false">B116-B115</f>
        <v>0.000173611111111111</v>
      </c>
      <c r="J115" s="2" t="n">
        <f aca="false">E115*H115</f>
        <v>0</v>
      </c>
      <c r="K115" s="2" t="n">
        <f aca="false">H115*F115</f>
        <v>0.000173611111111111</v>
      </c>
    </row>
    <row r="116" customFormat="false" ht="15" hidden="false" customHeight="false" outlineLevel="0" collapsed="false">
      <c r="B116" s="2" t="n">
        <v>0.00422453703703704</v>
      </c>
      <c r="E116" s="0" t="n">
        <v>1</v>
      </c>
      <c r="F116" s="0" t="n">
        <v>0</v>
      </c>
      <c r="H116" s="2" t="n">
        <f aca="false">B117-B116</f>
        <v>0.0012037037037037</v>
      </c>
      <c r="J116" s="2" t="n">
        <f aca="false">E116*H116</f>
        <v>0.0012037037037037</v>
      </c>
      <c r="K116" s="2" t="n">
        <f aca="false">H116*F116</f>
        <v>0</v>
      </c>
    </row>
    <row r="117" customFormat="false" ht="15" hidden="false" customHeight="false" outlineLevel="0" collapsed="false">
      <c r="B117" s="2" t="n">
        <v>0.00542824074074074</v>
      </c>
      <c r="E117" s="0" t="n">
        <v>0</v>
      </c>
      <c r="F117" s="0" t="n">
        <v>1</v>
      </c>
      <c r="H117" s="2" t="n">
        <f aca="false">B118-B117</f>
        <v>6.94444444444449E-005</v>
      </c>
      <c r="J117" s="2" t="n">
        <f aca="false">E117*H117</f>
        <v>0</v>
      </c>
      <c r="K117" s="2" t="n">
        <f aca="false">H117*F117</f>
        <v>6.94444444444449E-005</v>
      </c>
    </row>
    <row r="118" customFormat="false" ht="15" hidden="false" customHeight="false" outlineLevel="0" collapsed="false">
      <c r="B118" s="2" t="n">
        <v>0.00549768518518519</v>
      </c>
      <c r="E118" s="0" t="n">
        <v>1</v>
      </c>
      <c r="H118" s="2" t="n">
        <f aca="false">B119-B118</f>
        <v>8.10185185185185E-005</v>
      </c>
      <c r="J118" s="2" t="n">
        <f aca="false">E118*H118</f>
        <v>8.10185185185185E-005</v>
      </c>
      <c r="K118" s="2" t="n">
        <f aca="false">H118*F118</f>
        <v>0</v>
      </c>
    </row>
    <row r="119" customFormat="false" ht="15" hidden="false" customHeight="false" outlineLevel="0" collapsed="false">
      <c r="B119" s="2" t="n">
        <v>0.0055787037037037</v>
      </c>
      <c r="F119" s="0" t="n">
        <v>1</v>
      </c>
      <c r="H119" s="2" t="n">
        <f aca="false">B120-B119</f>
        <v>0.00011574074074074</v>
      </c>
      <c r="J119" s="2" t="n">
        <f aca="false">E119*H119</f>
        <v>0</v>
      </c>
      <c r="K119" s="2" t="n">
        <f aca="false">H119*F119</f>
        <v>0.00011574074074074</v>
      </c>
    </row>
    <row r="120" customFormat="false" ht="15" hidden="false" customHeight="false" outlineLevel="0" collapsed="false">
      <c r="B120" s="2" t="n">
        <v>0.00569444444444444</v>
      </c>
      <c r="E120" s="0" t="n">
        <v>1</v>
      </c>
      <c r="H120" s="2" t="n">
        <f aca="false">B121-B120</f>
        <v>0.000185185185185186</v>
      </c>
      <c r="J120" s="2" t="n">
        <f aca="false">E120*H120</f>
        <v>0.000185185185185186</v>
      </c>
      <c r="K120" s="2" t="n">
        <f aca="false">H120*F120</f>
        <v>0</v>
      </c>
    </row>
    <row r="121" customFormat="false" ht="15" hidden="false" customHeight="false" outlineLevel="0" collapsed="false">
      <c r="B121" s="2" t="n">
        <v>0.00587962962962963</v>
      </c>
      <c r="F121" s="0" t="n">
        <v>1</v>
      </c>
      <c r="H121" s="2" t="n">
        <f aca="false">B122-B121</f>
        <v>0.00011574074074074</v>
      </c>
      <c r="J121" s="2" t="n">
        <f aca="false">E121*H121</f>
        <v>0</v>
      </c>
      <c r="K121" s="2" t="n">
        <f aca="false">H121*F121</f>
        <v>0.00011574074074074</v>
      </c>
    </row>
    <row r="122" customFormat="false" ht="15" hidden="false" customHeight="false" outlineLevel="0" collapsed="false">
      <c r="B122" s="2" t="n">
        <v>0.00599537037037037</v>
      </c>
      <c r="E122" s="0" t="n">
        <v>1</v>
      </c>
      <c r="H122" s="2" t="n">
        <f aca="false">B123-B122</f>
        <v>0.000393518518518519</v>
      </c>
      <c r="J122" s="2" t="n">
        <f aca="false">E122*H122</f>
        <v>0.000393518518518519</v>
      </c>
      <c r="K122" s="2" t="n">
        <f aca="false">H122*F122</f>
        <v>0</v>
      </c>
    </row>
    <row r="123" customFormat="false" ht="15" hidden="false" customHeight="false" outlineLevel="0" collapsed="false">
      <c r="B123" s="2" t="n">
        <v>0.00638888888888889</v>
      </c>
      <c r="F123" s="0" t="n">
        <v>1</v>
      </c>
      <c r="H123" s="2" t="n">
        <f aca="false">B124-B123</f>
        <v>5.78703703703713E-005</v>
      </c>
      <c r="J123" s="2" t="n">
        <f aca="false">E123*H123</f>
        <v>0</v>
      </c>
      <c r="K123" s="2" t="n">
        <f aca="false">H123*F123</f>
        <v>5.78703703703713E-005</v>
      </c>
    </row>
    <row r="124" customFormat="false" ht="15" hidden="false" customHeight="false" outlineLevel="0" collapsed="false">
      <c r="B124" s="2" t="n">
        <v>0.00644675925925926</v>
      </c>
      <c r="E124" s="0" t="n">
        <v>1</v>
      </c>
      <c r="H124" s="2" t="n">
        <f aca="false">B125-B124</f>
        <v>0.000381944444444444</v>
      </c>
      <c r="J124" s="2" t="n">
        <f aca="false">E124*H124</f>
        <v>0.000381944444444444</v>
      </c>
      <c r="K124" s="2" t="n">
        <f aca="false">H124*F124</f>
        <v>0</v>
      </c>
    </row>
    <row r="125" customFormat="false" ht="15" hidden="false" customHeight="false" outlineLevel="0" collapsed="false">
      <c r="B125" s="2" t="n">
        <v>0.0068287037037037</v>
      </c>
      <c r="H125" s="2"/>
      <c r="I125" s="4" t="s">
        <v>18</v>
      </c>
      <c r="J125" s="5" t="n">
        <f aca="false">SECOND(SUM(J102:J124))+MINUTE(SUM(J102:J124))*60</f>
        <v>394</v>
      </c>
      <c r="K125" s="5" t="n">
        <f aca="false">SECOND(SUM(K102:K124))+MINUTE(SUM(K102:K124))*60</f>
        <v>157</v>
      </c>
      <c r="L125" s="6" t="n">
        <f aca="false">J125+K125</f>
        <v>551</v>
      </c>
    </row>
    <row r="126" customFormat="false" ht="15" hidden="false" customHeight="false" outlineLevel="0" collapsed="false">
      <c r="H126" s="2"/>
      <c r="J126" s="2"/>
      <c r="K126" s="2"/>
    </row>
    <row r="127" customFormat="false" ht="15" hidden="false" customHeight="false" outlineLevel="0" collapsed="false">
      <c r="H127" s="2"/>
      <c r="J127" s="2"/>
      <c r="K127" s="2"/>
    </row>
    <row r="128" customFormat="false" ht="15" hidden="false" customHeight="false" outlineLevel="0" collapsed="false">
      <c r="A128" s="0" t="s">
        <v>49</v>
      </c>
      <c r="B128" s="0" t="s">
        <v>6</v>
      </c>
      <c r="C128" s="0" t="s">
        <v>7</v>
      </c>
      <c r="E128" s="0" t="s">
        <v>8</v>
      </c>
      <c r="F128" s="0" t="s">
        <v>9</v>
      </c>
      <c r="H128" s="0" t="s">
        <v>10</v>
      </c>
    </row>
    <row r="130" customFormat="false" ht="15" hidden="false" customHeight="false" outlineLevel="0" collapsed="false">
      <c r="B130" s="2" t="n">
        <v>0.000162037037037037</v>
      </c>
      <c r="C130" s="0" t="s">
        <v>15</v>
      </c>
      <c r="E130" s="0" t="n">
        <v>1</v>
      </c>
      <c r="F130" s="0" t="n">
        <v>0</v>
      </c>
      <c r="H130" s="2" t="n">
        <f aca="false">B131-B130</f>
        <v>0.000648148148148148</v>
      </c>
      <c r="J130" s="2" t="n">
        <f aca="false">E130*H130</f>
        <v>0.000648148148148148</v>
      </c>
      <c r="K130" s="2" t="n">
        <f aca="false">H130*F130</f>
        <v>0</v>
      </c>
      <c r="M130" s="2" t="s">
        <v>13</v>
      </c>
      <c r="N130" s="3" t="n">
        <f aca="false">K151/L151</f>
        <v>0.162</v>
      </c>
    </row>
    <row r="131" customFormat="false" ht="15" hidden="false" customHeight="false" outlineLevel="0" collapsed="false">
      <c r="B131" s="2" t="n">
        <v>0.000810185185185185</v>
      </c>
      <c r="E131" s="0" t="n">
        <v>0</v>
      </c>
      <c r="F131" s="0" t="n">
        <v>1</v>
      </c>
      <c r="H131" s="2" t="n">
        <f aca="false">B132-B131</f>
        <v>0.000127314814814815</v>
      </c>
      <c r="J131" s="2" t="n">
        <f aca="false">E131*H131</f>
        <v>0</v>
      </c>
      <c r="K131" s="2" t="n">
        <f aca="false">H131*F131</f>
        <v>0.000127314814814815</v>
      </c>
      <c r="M131" s="2" t="s">
        <v>14</v>
      </c>
      <c r="N131" s="3" t="n">
        <f aca="false">1-N130</f>
        <v>0.838</v>
      </c>
    </row>
    <row r="132" customFormat="false" ht="15" hidden="false" customHeight="false" outlineLevel="0" collapsed="false">
      <c r="B132" s="2" t="n">
        <v>0.0009375</v>
      </c>
      <c r="E132" s="0" t="n">
        <v>1</v>
      </c>
      <c r="F132" s="0" t="n">
        <v>0</v>
      </c>
      <c r="H132" s="2" t="n">
        <f aca="false">B133-B132</f>
        <v>0.000393518518518519</v>
      </c>
      <c r="J132" s="2" t="n">
        <f aca="false">E132*H132</f>
        <v>0.000393518518518519</v>
      </c>
      <c r="K132" s="2" t="n">
        <f aca="false">H132*F132</f>
        <v>0</v>
      </c>
      <c r="M132" s="0" t="s">
        <v>16</v>
      </c>
      <c r="N132" s="10" t="n">
        <f aca="false">1/N130</f>
        <v>6.17283950617284</v>
      </c>
    </row>
    <row r="133" customFormat="false" ht="15" hidden="false" customHeight="false" outlineLevel="0" collapsed="false">
      <c r="B133" s="2" t="n">
        <v>0.00133101851851852</v>
      </c>
      <c r="E133" s="0" t="n">
        <v>0</v>
      </c>
      <c r="F133" s="0" t="n">
        <v>1</v>
      </c>
      <c r="H133" s="2" t="n">
        <f aca="false">B134-B133</f>
        <v>4.62962962962963E-005</v>
      </c>
      <c r="J133" s="2" t="n">
        <f aca="false">E133*H133</f>
        <v>0</v>
      </c>
      <c r="K133" s="2" t="n">
        <f aca="false">H133*F133</f>
        <v>4.62962962962963E-005</v>
      </c>
    </row>
    <row r="134" customFormat="false" ht="15" hidden="false" customHeight="false" outlineLevel="0" collapsed="false">
      <c r="B134" s="2" t="n">
        <v>0.00137731481481481</v>
      </c>
      <c r="E134" s="0" t="n">
        <v>1</v>
      </c>
      <c r="F134" s="0" t="n">
        <v>0</v>
      </c>
      <c r="H134" s="2" t="n">
        <f aca="false">B135-B134</f>
        <v>0.000625</v>
      </c>
      <c r="J134" s="2" t="n">
        <f aca="false">E134*H134</f>
        <v>0.000625</v>
      </c>
      <c r="K134" s="2" t="n">
        <f aca="false">H134*F134</f>
        <v>0</v>
      </c>
    </row>
    <row r="135" customFormat="false" ht="15" hidden="false" customHeight="false" outlineLevel="0" collapsed="false">
      <c r="B135" s="2" t="n">
        <v>0.00200231481481481</v>
      </c>
      <c r="E135" s="0" t="n">
        <v>0</v>
      </c>
      <c r="F135" s="0" t="n">
        <v>1</v>
      </c>
      <c r="H135" s="2" t="n">
        <f aca="false">B136-B135</f>
        <v>5.78703703703704E-005</v>
      </c>
      <c r="J135" s="2" t="n">
        <f aca="false">E135*H135</f>
        <v>0</v>
      </c>
      <c r="K135" s="2" t="n">
        <f aca="false">H135*F135</f>
        <v>5.78703703703704E-005</v>
      </c>
    </row>
    <row r="136" customFormat="false" ht="15" hidden="false" customHeight="false" outlineLevel="0" collapsed="false">
      <c r="B136" s="2" t="n">
        <v>0.00206018518518519</v>
      </c>
      <c r="E136" s="0" t="n">
        <v>1</v>
      </c>
      <c r="F136" s="0" t="n">
        <v>0</v>
      </c>
      <c r="H136" s="2" t="n">
        <f aca="false">B137-B136</f>
        <v>0.0003125</v>
      </c>
      <c r="J136" s="2" t="n">
        <f aca="false">E136*H136</f>
        <v>0.0003125</v>
      </c>
      <c r="K136" s="2" t="n">
        <f aca="false">H136*F136</f>
        <v>0</v>
      </c>
    </row>
    <row r="137" customFormat="false" ht="15" hidden="false" customHeight="false" outlineLevel="0" collapsed="false">
      <c r="B137" s="2" t="n">
        <v>0.00237268518518519</v>
      </c>
      <c r="E137" s="0" t="n">
        <v>0</v>
      </c>
      <c r="F137" s="0" t="n">
        <v>1</v>
      </c>
      <c r="H137" s="2" t="n">
        <f aca="false">B138-B137</f>
        <v>5.78703703703704E-005</v>
      </c>
      <c r="J137" s="2" t="n">
        <f aca="false">E137*H137</f>
        <v>0</v>
      </c>
      <c r="K137" s="2" t="n">
        <f aca="false">H137*F137</f>
        <v>5.78703703703704E-005</v>
      </c>
    </row>
    <row r="138" customFormat="false" ht="15" hidden="false" customHeight="false" outlineLevel="0" collapsed="false">
      <c r="B138" s="2" t="n">
        <v>0.00243055555555556</v>
      </c>
      <c r="E138" s="0" t="n">
        <v>0</v>
      </c>
      <c r="F138" s="0" t="n">
        <v>0</v>
      </c>
      <c r="H138" s="2" t="n">
        <f aca="false">B139-B138</f>
        <v>0.00101851851851852</v>
      </c>
      <c r="J138" s="2" t="n">
        <f aca="false">E138*H138</f>
        <v>0</v>
      </c>
      <c r="K138" s="2" t="n">
        <f aca="false">H138*F138</f>
        <v>0</v>
      </c>
    </row>
    <row r="139" customFormat="false" ht="15" hidden="false" customHeight="false" outlineLevel="0" collapsed="false">
      <c r="B139" s="2" t="n">
        <v>0.00344907407407407</v>
      </c>
      <c r="E139" s="0" t="n">
        <v>0</v>
      </c>
      <c r="F139" s="0" t="n">
        <v>1</v>
      </c>
      <c r="H139" s="2" t="n">
        <f aca="false">B140-B139</f>
        <v>0.000138888888888889</v>
      </c>
      <c r="J139" s="2" t="n">
        <f aca="false">E139*H139</f>
        <v>0</v>
      </c>
      <c r="K139" s="2" t="n">
        <f aca="false">H139*F139</f>
        <v>0.000138888888888889</v>
      </c>
    </row>
    <row r="140" customFormat="false" ht="15" hidden="false" customHeight="false" outlineLevel="0" collapsed="false">
      <c r="B140" s="2" t="n">
        <v>0.00358796296296296</v>
      </c>
      <c r="E140" s="0" t="n">
        <v>1</v>
      </c>
      <c r="F140" s="0" t="n">
        <v>0</v>
      </c>
      <c r="H140" s="2" t="n">
        <f aca="false">B141-B140</f>
        <v>0.000925925925925926</v>
      </c>
      <c r="J140" s="2" t="n">
        <f aca="false">E140*H140</f>
        <v>0.000925925925925926</v>
      </c>
      <c r="K140" s="2" t="n">
        <f aca="false">H140*F140</f>
        <v>0</v>
      </c>
    </row>
    <row r="141" customFormat="false" ht="15" hidden="false" customHeight="false" outlineLevel="0" collapsed="false">
      <c r="B141" s="2" t="n">
        <v>0.00451388888888889</v>
      </c>
      <c r="E141" s="0" t="n">
        <v>0</v>
      </c>
      <c r="F141" s="0" t="n">
        <v>1</v>
      </c>
      <c r="H141" s="2" t="n">
        <f aca="false">B142-B141</f>
        <v>0.000231481481481481</v>
      </c>
      <c r="J141" s="2" t="n">
        <f aca="false">E141*H141</f>
        <v>0</v>
      </c>
      <c r="K141" s="2" t="n">
        <f aca="false">H141*F141</f>
        <v>0.000231481481481481</v>
      </c>
    </row>
    <row r="142" customFormat="false" ht="15" hidden="false" customHeight="false" outlineLevel="0" collapsed="false">
      <c r="B142" s="2" t="n">
        <v>0.00474537037037037</v>
      </c>
      <c r="E142" s="0" t="n">
        <v>1</v>
      </c>
      <c r="F142" s="0" t="n">
        <v>0</v>
      </c>
      <c r="H142" s="2" t="n">
        <f aca="false">B143-B142</f>
        <v>0.000289351851851852</v>
      </c>
      <c r="J142" s="2" t="n">
        <f aca="false">E142*H142</f>
        <v>0.000289351851851852</v>
      </c>
      <c r="K142" s="2" t="n">
        <f aca="false">H142*F142</f>
        <v>0</v>
      </c>
    </row>
    <row r="143" customFormat="false" ht="15" hidden="false" customHeight="false" outlineLevel="0" collapsed="false">
      <c r="B143" s="2" t="n">
        <v>0.00503472222222222</v>
      </c>
      <c r="E143" s="0" t="n">
        <v>0</v>
      </c>
      <c r="F143" s="0" t="n">
        <v>1</v>
      </c>
      <c r="H143" s="2" t="n">
        <f aca="false">B144-B143</f>
        <v>4.62962962962963E-005</v>
      </c>
      <c r="J143" s="2" t="n">
        <f aca="false">E143*H143</f>
        <v>0</v>
      </c>
      <c r="K143" s="2" t="n">
        <f aca="false">H143*F143</f>
        <v>4.62962962962963E-005</v>
      </c>
    </row>
    <row r="144" customFormat="false" ht="15" hidden="false" customHeight="false" outlineLevel="0" collapsed="false">
      <c r="B144" s="2" t="n">
        <v>0.00508101851851852</v>
      </c>
      <c r="E144" s="0" t="n">
        <v>1</v>
      </c>
      <c r="F144" s="0" t="n">
        <v>0</v>
      </c>
      <c r="H144" s="2" t="n">
        <f aca="false">B145-B144</f>
        <v>0.000277777777777778</v>
      </c>
      <c r="J144" s="2" t="n">
        <f aca="false">E144*H144</f>
        <v>0.000277777777777778</v>
      </c>
      <c r="K144" s="2" t="n">
        <f aca="false">H144*F144</f>
        <v>0</v>
      </c>
    </row>
    <row r="145" customFormat="false" ht="15" hidden="false" customHeight="false" outlineLevel="0" collapsed="false">
      <c r="B145" s="2" t="n">
        <v>0.0053587962962963</v>
      </c>
      <c r="E145" s="0" t="n">
        <v>0</v>
      </c>
      <c r="F145" s="0" t="n">
        <v>1</v>
      </c>
      <c r="H145" s="2" t="n">
        <f aca="false">B146-B145</f>
        <v>6.94444444444444E-005</v>
      </c>
      <c r="J145" s="2" t="n">
        <f aca="false">E145*H145</f>
        <v>0</v>
      </c>
      <c r="K145" s="2" t="n">
        <f aca="false">H145*F145</f>
        <v>6.94444444444444E-005</v>
      </c>
    </row>
    <row r="146" customFormat="false" ht="15" hidden="false" customHeight="false" outlineLevel="0" collapsed="false">
      <c r="B146" s="2" t="n">
        <v>0.00542824074074074</v>
      </c>
      <c r="E146" s="0" t="n">
        <v>1</v>
      </c>
      <c r="F146" s="0" t="n">
        <v>0</v>
      </c>
      <c r="H146" s="2" t="n">
        <f aca="false">B147-B146</f>
        <v>0.000509259259259259</v>
      </c>
      <c r="J146" s="2" t="n">
        <f aca="false">E146*H146</f>
        <v>0.000509259259259259</v>
      </c>
      <c r="K146" s="2" t="n">
        <f aca="false">H146*F146</f>
        <v>0</v>
      </c>
    </row>
    <row r="147" customFormat="false" ht="15" hidden="false" customHeight="false" outlineLevel="0" collapsed="false">
      <c r="B147" s="2" t="n">
        <v>0.0059375</v>
      </c>
      <c r="E147" s="0" t="n">
        <v>0</v>
      </c>
      <c r="F147" s="0" t="n">
        <v>1</v>
      </c>
      <c r="H147" s="2" t="n">
        <f aca="false">B148-B147</f>
        <v>6.94444444444444E-005</v>
      </c>
      <c r="J147" s="2" t="n">
        <f aca="false">E147*H147</f>
        <v>0</v>
      </c>
      <c r="K147" s="2" t="n">
        <f aca="false">H147*F147</f>
        <v>6.94444444444444E-005</v>
      </c>
    </row>
    <row r="148" customFormat="false" ht="15" hidden="false" customHeight="false" outlineLevel="0" collapsed="false">
      <c r="B148" s="2" t="n">
        <v>0.00600694444444444</v>
      </c>
      <c r="E148" s="0" t="n">
        <v>1</v>
      </c>
      <c r="F148" s="0" t="n">
        <v>0</v>
      </c>
      <c r="H148" s="2" t="n">
        <f aca="false">B149-B148</f>
        <v>0.000405092592592593</v>
      </c>
      <c r="J148" s="2" t="n">
        <f aca="false">E148*H148</f>
        <v>0.000405092592592593</v>
      </c>
      <c r="K148" s="2" t="n">
        <f aca="false">H148*F148</f>
        <v>0</v>
      </c>
    </row>
    <row r="149" customFormat="false" ht="15" hidden="false" customHeight="false" outlineLevel="0" collapsed="false">
      <c r="B149" s="2" t="n">
        <v>0.00641203703703704</v>
      </c>
      <c r="E149" s="0" t="n">
        <v>0</v>
      </c>
      <c r="F149" s="0" t="n">
        <v>1</v>
      </c>
      <c r="H149" s="2" t="n">
        <f aca="false">B150-B149</f>
        <v>9.25925925925926E-005</v>
      </c>
      <c r="J149" s="2" t="n">
        <f aca="false">E149*H149</f>
        <v>0</v>
      </c>
      <c r="K149" s="2" t="n">
        <f aca="false">H149*F149</f>
        <v>9.25925925925926E-005</v>
      </c>
    </row>
    <row r="150" customFormat="false" ht="15" hidden="false" customHeight="false" outlineLevel="0" collapsed="false">
      <c r="B150" s="2" t="n">
        <v>0.00650462962962963</v>
      </c>
      <c r="E150" s="0" t="n">
        <v>1</v>
      </c>
      <c r="F150" s="0" t="n">
        <v>0</v>
      </c>
      <c r="H150" s="2" t="n">
        <f aca="false">B151-B150</f>
        <v>0.000462962962962963</v>
      </c>
      <c r="J150" s="2" t="n">
        <f aca="false">E150*H150</f>
        <v>0.000462962962962963</v>
      </c>
      <c r="K150" s="2" t="n">
        <f aca="false">H150*F150</f>
        <v>0</v>
      </c>
    </row>
    <row r="151" customFormat="false" ht="15" hidden="false" customHeight="false" outlineLevel="0" collapsed="false">
      <c r="B151" s="2" t="n">
        <v>0.00696759259259259</v>
      </c>
      <c r="E151" s="0" t="n">
        <v>0</v>
      </c>
      <c r="F151" s="0" t="n">
        <v>0</v>
      </c>
      <c r="H151" s="2"/>
      <c r="I151" s="4" t="s">
        <v>18</v>
      </c>
      <c r="J151" s="5" t="n">
        <f aca="false">SECOND(SUM(J128:J150))+MINUTE(SUM(J128:J150))*60</f>
        <v>419</v>
      </c>
      <c r="K151" s="5" t="n">
        <f aca="false">SECOND(SUM(K128:K150))+MINUTE(SUM(K128:K150))*60</f>
        <v>81</v>
      </c>
      <c r="L151" s="6" t="n">
        <f aca="false">J151+K151</f>
        <v>500</v>
      </c>
    </row>
    <row r="152" customFormat="false" ht="15" hidden="false" customHeight="false" outlineLevel="0" collapsed="false">
      <c r="H152" s="2"/>
      <c r="J152" s="2"/>
      <c r="K152" s="2"/>
    </row>
    <row r="153" customFormat="false" ht="15" hidden="false" customHeight="false" outlineLevel="0" collapsed="false">
      <c r="H153" s="2"/>
      <c r="J153" s="2"/>
      <c r="K153" s="2"/>
    </row>
    <row r="154" customFormat="false" ht="15" hidden="false" customHeight="false" outlineLevel="0" collapsed="false">
      <c r="A154" s="0" t="s">
        <v>50</v>
      </c>
      <c r="B154" s="0" t="s">
        <v>6</v>
      </c>
      <c r="C154" s="0" t="s">
        <v>7</v>
      </c>
      <c r="E154" s="0" t="s">
        <v>8</v>
      </c>
      <c r="F154" s="0" t="s">
        <v>9</v>
      </c>
      <c r="H154" s="0" t="s">
        <v>10</v>
      </c>
    </row>
    <row r="156" customFormat="false" ht="15" hidden="false" customHeight="false" outlineLevel="0" collapsed="false">
      <c r="B156" s="2" t="n">
        <v>0.000162037037037037</v>
      </c>
      <c r="C156" s="0" t="s">
        <v>15</v>
      </c>
      <c r="E156" s="0" t="n">
        <v>1</v>
      </c>
      <c r="F156" s="0" t="n">
        <v>0</v>
      </c>
      <c r="H156" s="2" t="n">
        <f aca="false">B157-B156</f>
        <v>0.00105324074074074</v>
      </c>
      <c r="J156" s="2" t="n">
        <f aca="false">E156*H156</f>
        <v>0.00105324074074074</v>
      </c>
      <c r="K156" s="2" t="n">
        <f aca="false">H156*F156</f>
        <v>0</v>
      </c>
      <c r="M156" s="2" t="s">
        <v>13</v>
      </c>
      <c r="N156" s="3" t="n">
        <f aca="false">K163/L163</f>
        <v>0.114173228346457</v>
      </c>
    </row>
    <row r="157" customFormat="false" ht="15" hidden="false" customHeight="false" outlineLevel="0" collapsed="false">
      <c r="B157" s="2" t="n">
        <v>0.00121527777777778</v>
      </c>
      <c r="F157" s="0" t="n">
        <v>1</v>
      </c>
      <c r="H157" s="2" t="n">
        <f aca="false">B158-B157</f>
        <v>0.000150462962962963</v>
      </c>
      <c r="J157" s="2" t="n">
        <f aca="false">E157*H157</f>
        <v>0</v>
      </c>
      <c r="K157" s="2" t="n">
        <f aca="false">H157*F157</f>
        <v>0.000150462962962963</v>
      </c>
      <c r="M157" s="2" t="s">
        <v>14</v>
      </c>
      <c r="N157" s="3" t="n">
        <f aca="false">1-N156</f>
        <v>0.885826771653543</v>
      </c>
    </row>
    <row r="158" customFormat="false" ht="15" hidden="false" customHeight="false" outlineLevel="0" collapsed="false">
      <c r="B158" s="2" t="n">
        <v>0.00136574074074074</v>
      </c>
      <c r="E158" s="0" t="n">
        <v>1</v>
      </c>
      <c r="H158" s="2" t="n">
        <f aca="false">B159-B158</f>
        <v>0.000335648148148148</v>
      </c>
      <c r="J158" s="2" t="n">
        <f aca="false">E158*H158</f>
        <v>0.000335648148148148</v>
      </c>
      <c r="K158" s="2" t="n">
        <f aca="false">H158*F158</f>
        <v>0</v>
      </c>
      <c r="M158" s="0" t="s">
        <v>16</v>
      </c>
      <c r="N158" s="10" t="n">
        <f aca="false">1/N156</f>
        <v>8.75862068965517</v>
      </c>
    </row>
    <row r="159" customFormat="false" ht="15" hidden="false" customHeight="false" outlineLevel="0" collapsed="false">
      <c r="B159" s="2" t="n">
        <v>0.00170138888888889</v>
      </c>
      <c r="F159" s="0" t="n">
        <v>1</v>
      </c>
      <c r="H159" s="2" t="n">
        <f aca="false">B160-B159</f>
        <v>0.000127314814814815</v>
      </c>
      <c r="J159" s="2" t="n">
        <f aca="false">E159*H159</f>
        <v>0</v>
      </c>
      <c r="K159" s="2" t="n">
        <f aca="false">H159*F159</f>
        <v>0.000127314814814815</v>
      </c>
    </row>
    <row r="160" customFormat="false" ht="15" hidden="false" customHeight="false" outlineLevel="0" collapsed="false">
      <c r="B160" s="2" t="n">
        <v>0.0018287037037037</v>
      </c>
      <c r="E160" s="0" t="n">
        <v>1</v>
      </c>
      <c r="H160" s="2" t="n">
        <f aca="false">B161-B160</f>
        <v>0.000486111111111111</v>
      </c>
      <c r="J160" s="2" t="n">
        <f aca="false">E160*H160</f>
        <v>0.000486111111111111</v>
      </c>
      <c r="K160" s="2" t="n">
        <f aca="false">H160*F160</f>
        <v>0</v>
      </c>
    </row>
    <row r="161" customFormat="false" ht="15" hidden="false" customHeight="false" outlineLevel="0" collapsed="false">
      <c r="B161" s="2" t="n">
        <v>0.00231481481481481</v>
      </c>
      <c r="F161" s="0" t="n">
        <v>1</v>
      </c>
      <c r="H161" s="2" t="n">
        <f aca="false">B162-B161</f>
        <v>5.78703703703704E-005</v>
      </c>
      <c r="J161" s="2" t="n">
        <f aca="false">E161*H161</f>
        <v>0</v>
      </c>
      <c r="K161" s="2" t="n">
        <f aca="false">H161*F161</f>
        <v>5.78703703703704E-005</v>
      </c>
    </row>
    <row r="162" customFormat="false" ht="15" hidden="false" customHeight="false" outlineLevel="0" collapsed="false">
      <c r="B162" s="2" t="n">
        <v>0.00237268518518519</v>
      </c>
      <c r="E162" s="0" t="n">
        <v>1</v>
      </c>
      <c r="H162" s="2" t="n">
        <f aca="false">B163-B162</f>
        <v>0.000729166666666667</v>
      </c>
      <c r="J162" s="2" t="n">
        <f aca="false">E162*H162</f>
        <v>0.000729166666666667</v>
      </c>
      <c r="K162" s="2" t="n">
        <f aca="false">H162*F162</f>
        <v>0</v>
      </c>
    </row>
    <row r="163" customFormat="false" ht="15" hidden="false" customHeight="false" outlineLevel="0" collapsed="false">
      <c r="B163" s="2" t="n">
        <v>0.00310185185185185</v>
      </c>
      <c r="E163" s="0" t="n">
        <v>0</v>
      </c>
      <c r="F163" s="0" t="n">
        <v>0</v>
      </c>
      <c r="H163" s="2"/>
      <c r="I163" s="4" t="s">
        <v>18</v>
      </c>
      <c r="J163" s="5" t="n">
        <f aca="false">SECOND(SUM(J156:J162))+MINUTE(SUM(J156:J162))*60</f>
        <v>225</v>
      </c>
      <c r="K163" s="5" t="n">
        <f aca="false">SECOND(SUM(K156:K162))+MINUTE(SUM(K156:K162))*60</f>
        <v>29</v>
      </c>
      <c r="L163" s="6" t="n">
        <f aca="false">J163+K163</f>
        <v>254</v>
      </c>
    </row>
    <row r="164" customFormat="false" ht="15" hidden="false" customHeight="false" outlineLevel="0" collapsed="false">
      <c r="B164" s="2"/>
      <c r="H164" s="2"/>
    </row>
    <row r="165" customFormat="false" ht="15" hidden="false" customHeight="false" outlineLevel="0" collapsed="false">
      <c r="A165" s="0" t="s">
        <v>51</v>
      </c>
      <c r="B165" s="0" t="s">
        <v>6</v>
      </c>
      <c r="C165" s="0" t="s">
        <v>7</v>
      </c>
      <c r="E165" s="0" t="s">
        <v>8</v>
      </c>
      <c r="F165" s="0" t="s">
        <v>9</v>
      </c>
      <c r="H165" s="0" t="s">
        <v>10</v>
      </c>
    </row>
    <row r="167" customFormat="false" ht="15" hidden="false" customHeight="false" outlineLevel="0" collapsed="false">
      <c r="B167" s="2" t="n">
        <v>0.000196759259259259</v>
      </c>
      <c r="C167" s="0" t="s">
        <v>15</v>
      </c>
      <c r="E167" s="0" t="n">
        <v>1</v>
      </c>
      <c r="F167" s="0" t="n">
        <v>0</v>
      </c>
      <c r="H167" s="2" t="n">
        <f aca="false">B168-B167</f>
        <v>0.000300925925925926</v>
      </c>
      <c r="J167" s="2" t="n">
        <f aca="false">E167*H167</f>
        <v>0.000300925925925926</v>
      </c>
      <c r="K167" s="2" t="n">
        <f aca="false">H167*F167</f>
        <v>0</v>
      </c>
      <c r="M167" s="2" t="s">
        <v>13</v>
      </c>
      <c r="N167" s="3" t="n">
        <f aca="false">K185/L185</f>
        <v>0.237597911227154</v>
      </c>
    </row>
    <row r="168" customFormat="false" ht="15" hidden="false" customHeight="false" outlineLevel="0" collapsed="false">
      <c r="B168" s="2" t="n">
        <v>0.000497685185185185</v>
      </c>
      <c r="E168" s="0" t="n">
        <v>0</v>
      </c>
      <c r="F168" s="0" t="n">
        <v>1</v>
      </c>
      <c r="H168" s="2" t="n">
        <f aca="false">B169-B168</f>
        <v>0.000138888888888889</v>
      </c>
      <c r="J168" s="2" t="n">
        <f aca="false">E168*H168</f>
        <v>0</v>
      </c>
      <c r="K168" s="2" t="n">
        <f aca="false">H168*F168</f>
        <v>0.000138888888888889</v>
      </c>
      <c r="M168" s="2" t="s">
        <v>14</v>
      </c>
      <c r="N168" s="3" t="n">
        <f aca="false">1-N167</f>
        <v>0.762402088772846</v>
      </c>
    </row>
    <row r="169" customFormat="false" ht="15" hidden="false" customHeight="false" outlineLevel="0" collapsed="false">
      <c r="B169" s="2" t="n">
        <v>0.000636574074074074</v>
      </c>
      <c r="E169" s="0" t="n">
        <v>1</v>
      </c>
      <c r="F169" s="0" t="n">
        <v>0</v>
      </c>
      <c r="H169" s="2" t="n">
        <f aca="false">B170-B169</f>
        <v>0.000266203703703704</v>
      </c>
      <c r="J169" s="2" t="n">
        <f aca="false">E169*H169</f>
        <v>0.000266203703703704</v>
      </c>
      <c r="K169" s="2" t="n">
        <f aca="false">H169*F169</f>
        <v>0</v>
      </c>
      <c r="M169" s="0" t="s">
        <v>16</v>
      </c>
      <c r="N169" s="10" t="n">
        <f aca="false">1/N167</f>
        <v>4.20879120879121</v>
      </c>
    </row>
    <row r="170" customFormat="false" ht="15" hidden="false" customHeight="false" outlineLevel="0" collapsed="false">
      <c r="B170" s="2" t="n">
        <v>0.000902777777777778</v>
      </c>
      <c r="E170" s="0" t="n">
        <v>0</v>
      </c>
      <c r="F170" s="0" t="n">
        <v>1</v>
      </c>
      <c r="H170" s="2" t="n">
        <f aca="false">B171-B170</f>
        <v>0.000115740740740741</v>
      </c>
      <c r="J170" s="2" t="n">
        <f aca="false">E170*H170</f>
        <v>0</v>
      </c>
      <c r="K170" s="2" t="n">
        <f aca="false">H170*F170</f>
        <v>0.000115740740740741</v>
      </c>
    </row>
    <row r="171" customFormat="false" ht="15" hidden="false" customHeight="false" outlineLevel="0" collapsed="false">
      <c r="B171" s="2" t="n">
        <v>0.00101851851851852</v>
      </c>
      <c r="E171" s="0" t="n">
        <v>1</v>
      </c>
      <c r="F171" s="0" t="n">
        <v>0</v>
      </c>
      <c r="H171" s="2" t="n">
        <f aca="false">B172-B171</f>
        <v>0.000347222222222222</v>
      </c>
      <c r="J171" s="2" t="n">
        <f aca="false">E171*H171</f>
        <v>0.000347222222222222</v>
      </c>
      <c r="K171" s="2" t="n">
        <f aca="false">H171*F171</f>
        <v>0</v>
      </c>
    </row>
    <row r="172" customFormat="false" ht="15" hidden="false" customHeight="false" outlineLevel="0" collapsed="false">
      <c r="B172" s="2" t="n">
        <v>0.00136574074074074</v>
      </c>
      <c r="E172" s="0" t="n">
        <v>0</v>
      </c>
      <c r="F172" s="0" t="n">
        <v>1</v>
      </c>
      <c r="H172" s="2" t="n">
        <f aca="false">B173-B172</f>
        <v>0.000115740740740741</v>
      </c>
      <c r="J172" s="2" t="n">
        <f aca="false">E172*H172</f>
        <v>0</v>
      </c>
      <c r="K172" s="2" t="n">
        <f aca="false">H172*F172</f>
        <v>0.000115740740740741</v>
      </c>
    </row>
    <row r="173" customFormat="false" ht="15" hidden="false" customHeight="false" outlineLevel="0" collapsed="false">
      <c r="B173" s="2" t="n">
        <v>0.00148148148148148</v>
      </c>
      <c r="E173" s="0" t="n">
        <v>1</v>
      </c>
      <c r="F173" s="0" t="n">
        <v>0</v>
      </c>
      <c r="H173" s="2" t="n">
        <f aca="false">B174-B173</f>
        <v>0.000520833333333333</v>
      </c>
      <c r="J173" s="2" t="n">
        <f aca="false">E173*H173</f>
        <v>0.000520833333333333</v>
      </c>
      <c r="K173" s="2" t="n">
        <f aca="false">H173*F173</f>
        <v>0</v>
      </c>
    </row>
    <row r="174" customFormat="false" ht="15" hidden="false" customHeight="false" outlineLevel="0" collapsed="false">
      <c r="B174" s="2" t="n">
        <v>0.00200231481481481</v>
      </c>
      <c r="E174" s="0" t="n">
        <v>0</v>
      </c>
      <c r="F174" s="0" t="n">
        <v>1</v>
      </c>
      <c r="H174" s="2" t="n">
        <f aca="false">B175-B174</f>
        <v>0.000138888888888889</v>
      </c>
      <c r="J174" s="2" t="n">
        <f aca="false">E174*H174</f>
        <v>0</v>
      </c>
      <c r="K174" s="2" t="n">
        <f aca="false">H174*F174</f>
        <v>0.000138888888888889</v>
      </c>
    </row>
    <row r="175" customFormat="false" ht="15" hidden="false" customHeight="false" outlineLevel="0" collapsed="false">
      <c r="B175" s="2" t="n">
        <v>0.0021412037037037</v>
      </c>
      <c r="E175" s="0" t="n">
        <v>1</v>
      </c>
      <c r="F175" s="0" t="n">
        <v>0</v>
      </c>
      <c r="H175" s="2" t="n">
        <f aca="false">B176-B175</f>
        <v>0.000289351851851852</v>
      </c>
      <c r="J175" s="2" t="n">
        <f aca="false">E175*H175</f>
        <v>0.000289351851851852</v>
      </c>
      <c r="K175" s="2" t="n">
        <f aca="false">H175*F175</f>
        <v>0</v>
      </c>
    </row>
    <row r="176" customFormat="false" ht="15" hidden="false" customHeight="false" outlineLevel="0" collapsed="false">
      <c r="B176" s="2" t="n">
        <v>0.00243055555555556</v>
      </c>
      <c r="E176" s="0" t="n">
        <v>0</v>
      </c>
      <c r="F176" s="0" t="n">
        <v>1</v>
      </c>
      <c r="H176" s="2" t="n">
        <f aca="false">B177-B176</f>
        <v>0.000127314814814815</v>
      </c>
      <c r="J176" s="2" t="n">
        <f aca="false">E176*H176</f>
        <v>0</v>
      </c>
      <c r="K176" s="2" t="n">
        <f aca="false">H176*F176</f>
        <v>0.000127314814814815</v>
      </c>
    </row>
    <row r="177" customFormat="false" ht="15" hidden="false" customHeight="false" outlineLevel="0" collapsed="false">
      <c r="B177" s="2" t="n">
        <v>0.00255787037037037</v>
      </c>
      <c r="E177" s="0" t="n">
        <v>1</v>
      </c>
      <c r="F177" s="0" t="n">
        <v>0</v>
      </c>
      <c r="H177" s="2" t="n">
        <f aca="false">B178-B177</f>
        <v>0.000798611111111111</v>
      </c>
      <c r="J177" s="2" t="n">
        <f aca="false">E177*H177</f>
        <v>0.000798611111111111</v>
      </c>
      <c r="K177" s="2" t="n">
        <f aca="false">H177*F177</f>
        <v>0</v>
      </c>
    </row>
    <row r="178" customFormat="false" ht="15" hidden="false" customHeight="false" outlineLevel="0" collapsed="false">
      <c r="B178" s="2" t="n">
        <v>0.00335648148148148</v>
      </c>
      <c r="E178" s="0" t="n">
        <v>0</v>
      </c>
      <c r="F178" s="0" t="n">
        <v>1</v>
      </c>
      <c r="H178" s="2" t="n">
        <f aca="false">B179-B178</f>
        <v>0.000150462962962963</v>
      </c>
      <c r="J178" s="2" t="n">
        <f aca="false">E178*H178</f>
        <v>0</v>
      </c>
      <c r="K178" s="2" t="n">
        <f aca="false">H178*F178</f>
        <v>0.000150462962962963</v>
      </c>
    </row>
    <row r="179" customFormat="false" ht="15" hidden="false" customHeight="false" outlineLevel="0" collapsed="false">
      <c r="B179" s="2" t="n">
        <v>0.00350694444444444</v>
      </c>
      <c r="E179" s="0" t="n">
        <v>1</v>
      </c>
      <c r="F179" s="0" t="n">
        <v>0</v>
      </c>
      <c r="H179" s="2" t="n">
        <f aca="false">B180-B179</f>
        <v>0.000335648148148148</v>
      </c>
      <c r="J179" s="2" t="n">
        <f aca="false">E179*H179</f>
        <v>0.000335648148148148</v>
      </c>
      <c r="K179" s="2" t="n">
        <f aca="false">H179*F179</f>
        <v>0</v>
      </c>
    </row>
    <row r="180" customFormat="false" ht="15" hidden="false" customHeight="false" outlineLevel="0" collapsed="false">
      <c r="B180" s="2" t="n">
        <v>0.00384259259259259</v>
      </c>
      <c r="E180" s="0" t="n">
        <v>0</v>
      </c>
      <c r="F180" s="0" t="n">
        <v>1</v>
      </c>
      <c r="H180" s="2" t="n">
        <f aca="false">B181-B180</f>
        <v>0.000127314814814815</v>
      </c>
      <c r="J180" s="2" t="n">
        <f aca="false">E180*H180</f>
        <v>0</v>
      </c>
      <c r="K180" s="2" t="n">
        <f aca="false">H180*F180</f>
        <v>0.000127314814814815</v>
      </c>
    </row>
    <row r="181" customFormat="false" ht="15" hidden="false" customHeight="false" outlineLevel="0" collapsed="false">
      <c r="B181" s="2" t="n">
        <v>0.00396990740740741</v>
      </c>
      <c r="E181" s="0" t="n">
        <v>1</v>
      </c>
      <c r="F181" s="0" t="n">
        <v>0</v>
      </c>
      <c r="H181" s="2" t="n">
        <f aca="false">B182-B181</f>
        <v>0.00025462962962963</v>
      </c>
      <c r="J181" s="2" t="n">
        <f aca="false">E181*H181</f>
        <v>0.00025462962962963</v>
      </c>
      <c r="K181" s="2" t="n">
        <f aca="false">H181*F181</f>
        <v>0</v>
      </c>
    </row>
    <row r="182" customFormat="false" ht="15" hidden="false" customHeight="false" outlineLevel="0" collapsed="false">
      <c r="B182" s="2" t="n">
        <v>0.00422453703703704</v>
      </c>
      <c r="E182" s="0" t="n">
        <v>0</v>
      </c>
      <c r="F182" s="0" t="n">
        <v>1</v>
      </c>
      <c r="H182" s="2" t="n">
        <f aca="false">B183-B182</f>
        <v>0.000138888888888889</v>
      </c>
      <c r="J182" s="2" t="n">
        <f aca="false">E182*H182</f>
        <v>0</v>
      </c>
      <c r="K182" s="2" t="n">
        <f aca="false">H182*F182</f>
        <v>0.000138888888888889</v>
      </c>
    </row>
    <row r="183" customFormat="false" ht="15" hidden="false" customHeight="false" outlineLevel="0" collapsed="false">
      <c r="B183" s="2" t="n">
        <v>0.00436342592592593</v>
      </c>
      <c r="E183" s="0" t="n">
        <v>1</v>
      </c>
      <c r="F183" s="0" t="n">
        <v>0</v>
      </c>
      <c r="H183" s="2" t="n">
        <f aca="false">B184-B183</f>
        <v>0.000266203703703704</v>
      </c>
      <c r="J183" s="2" t="n">
        <f aca="false">E183*H183</f>
        <v>0.000266203703703704</v>
      </c>
      <c r="K183" s="2" t="n">
        <f aca="false">H183*F183</f>
        <v>0</v>
      </c>
    </row>
    <row r="184" customFormat="false" ht="15" hidden="false" customHeight="false" outlineLevel="0" collapsed="false">
      <c r="B184" s="2" t="n">
        <v>0.00462962962962963</v>
      </c>
      <c r="E184" s="0" t="n">
        <v>0</v>
      </c>
      <c r="F184" s="0" t="n">
        <v>0</v>
      </c>
      <c r="H184" s="2"/>
      <c r="J184" s="2"/>
      <c r="K184" s="2"/>
    </row>
    <row r="185" customFormat="false" ht="15" hidden="false" customHeight="false" outlineLevel="0" collapsed="false">
      <c r="E185" s="0" t="n">
        <v>0</v>
      </c>
      <c r="F185" s="0" t="n">
        <v>0</v>
      </c>
      <c r="H185" s="2"/>
      <c r="I185" s="4" t="s">
        <v>18</v>
      </c>
      <c r="J185" s="5" t="n">
        <f aca="false">SECOND(SUM(J167:J184))+MINUTE(SUM(J167:J184))*60</f>
        <v>292</v>
      </c>
      <c r="K185" s="5" t="n">
        <f aca="false">SECOND(SUM(K167:K184))+MINUTE(SUM(K167:K184))*60</f>
        <v>91</v>
      </c>
      <c r="L185" s="6" t="n">
        <f aca="false">J185+K185</f>
        <v>383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2020-12-24T20:44:23Z</dcterms:created>
  <dc:creator>law</dc:creator>
  <dc:description/>
  <dc:language>it-IT</dc:language>
  <cp:lastModifiedBy/>
  <dcterms:modified xsi:type="dcterms:W3CDTF">2021-01-08T09:20:31Z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