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pivotCache/pivotCacheDefinition103.xml" ContentType="application/vnd.openxmlformats-officedocument.spreadsheetml.pivotCacheDefinition+xml"/>
  <Override PartName="/xl/pivotCache/pivotCacheRecords103.xml" ContentType="application/vnd.openxmlformats-officedocument.spreadsheetml.pivotCacheRecords+xml"/>
  <Override PartName="/xl/pivotCache/pivotCacheDefinition104.xml" ContentType="application/vnd.openxmlformats-officedocument.spreadsheetml.pivotCacheDefinition+xml"/>
  <Override PartName="/xl/pivotCache/pivotCacheRecords104.xml" ContentType="application/vnd.openxmlformats-officedocument.spreadsheetml.pivotCacheRecords+xml"/>
  <Override PartName="/xl/pivotCache/pivotCacheDefinition105.xml" ContentType="application/vnd.openxmlformats-officedocument.spreadsheetml.pivotCacheDefinition+xml"/>
  <Override PartName="/xl/pivotCache/pivotCacheRecords105.xml" ContentType="application/vnd.openxmlformats-officedocument.spreadsheetml.pivotCacheRecords+xml"/>
  <Override PartName="/xl/pivotCache/pivotCacheDefinition106.xml" ContentType="application/vnd.openxmlformats-officedocument.spreadsheetml.pivotCacheDefinition+xml"/>
  <Override PartName="/xl/pivotCache/pivotCacheRecords106.xml" ContentType="application/vnd.openxmlformats-officedocument.spreadsheetml.pivotCacheRecords+xml"/>
  <Override PartName="/xl/pivotCache/pivotCacheDefinition107.xml" ContentType="application/vnd.openxmlformats-officedocument.spreadsheetml.pivotCacheDefinition+xml"/>
  <Override PartName="/xl/pivotCache/pivotCacheRecords107.xml" ContentType="application/vnd.openxmlformats-officedocument.spreadsheetml.pivotCacheRecords+xml"/>
  <Override PartName="/xl/pivotCache/pivotCacheDefinition108.xml" ContentType="application/vnd.openxmlformats-officedocument.spreadsheetml.pivotCacheDefinition+xml"/>
  <Override PartName="/xl/pivotCache/pivotCacheRecords10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26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29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30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drawings/drawing33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drawings/drawing35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drawings/drawing36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pivotTables/pivotTable75.xml" ContentType="application/vnd.openxmlformats-officedocument.spreadsheetml.pivotTable+xml"/>
  <Override PartName="/xl/drawings/drawing37.xml" ContentType="application/vnd.openxmlformats-officedocument.drawing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drawings/drawing38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pivotTables/pivotTable77.xml" ContentType="application/vnd.openxmlformats-officedocument.spreadsheetml.pivotTable+xml"/>
  <Override PartName="/xl/drawings/drawing39.xml" ContentType="application/vnd.openxmlformats-officedocument.drawing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pivotTables/pivotTable78.xml" ContentType="application/vnd.openxmlformats-officedocument.spreadsheetml.pivotTable+xml"/>
  <Override PartName="/xl/drawings/drawing40.xml" ContentType="application/vnd.openxmlformats-officedocument.drawing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pivotTables/pivotTable79.xml" ContentType="application/vnd.openxmlformats-officedocument.spreadsheetml.pivotTable+xml"/>
  <Override PartName="/xl/drawings/drawing41.xml" ContentType="application/vnd.openxmlformats-officedocument.drawing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80.xml" ContentType="application/vnd.openxmlformats-officedocument.spreadsheetml.pivotTable+xml"/>
  <Override PartName="/xl/drawings/drawing42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pivotTables/pivotTable81.xml" ContentType="application/vnd.openxmlformats-officedocument.spreadsheetml.pivotTable+xml"/>
  <Override PartName="/xl/drawings/drawing43.xml" ContentType="application/vnd.openxmlformats-officedocument.drawing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2.xml" ContentType="application/vnd.openxmlformats-officedocument.spreadsheetml.pivotTable+xml"/>
  <Override PartName="/xl/drawings/drawing44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pivotTables/pivotTable83.xml" ContentType="application/vnd.openxmlformats-officedocument.spreadsheetml.pivotTable+xml"/>
  <Override PartName="/xl/drawings/drawing45.xml" ContentType="application/vnd.openxmlformats-officedocument.drawing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pivotTables/pivotTable84.xml" ContentType="application/vnd.openxmlformats-officedocument.spreadsheetml.pivotTable+xml"/>
  <Override PartName="/xl/drawings/drawing46.xml" ContentType="application/vnd.openxmlformats-officedocument.drawing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5.xml" ContentType="application/vnd.openxmlformats-officedocument.spreadsheetml.pivotTable+xml"/>
  <Override PartName="/xl/drawings/drawing47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charts/chart111.xml" ContentType="application/vnd.openxmlformats-officedocument.drawingml.chart+xml"/>
  <Override PartName="/xl/theme/themeOverride95.xml" ContentType="application/vnd.openxmlformats-officedocument.themeOverride+xml"/>
  <Override PartName="/xl/pivotTables/pivotTable86.xml" ContentType="application/vnd.openxmlformats-officedocument.spreadsheetml.pivotTable+xml"/>
  <Override PartName="/xl/drawings/drawing48.xml" ContentType="application/vnd.openxmlformats-officedocument.drawing+xml"/>
  <Override PartName="/xl/charts/chart112.xml" ContentType="application/vnd.openxmlformats-officedocument.drawingml.chart+xml"/>
  <Override PartName="/xl/theme/themeOverride96.xml" ContentType="application/vnd.openxmlformats-officedocument.themeOverride+xml"/>
  <Override PartName="/xl/pivotTables/pivotTable87.xml" ContentType="application/vnd.openxmlformats-officedocument.spreadsheetml.pivotTable+xml"/>
  <Override PartName="/xl/drawings/drawing49.xml" ContentType="application/vnd.openxmlformats-officedocument.drawing+xml"/>
  <Override PartName="/xl/charts/chart113.xml" ContentType="application/vnd.openxmlformats-officedocument.drawingml.chart+xml"/>
  <Override PartName="/xl/theme/themeOverride97.xml" ContentType="application/vnd.openxmlformats-officedocument.themeOverride+xml"/>
  <Override PartName="/xl/pivotTables/pivotTable88.xml" ContentType="application/vnd.openxmlformats-officedocument.spreadsheetml.pivotTable+xml"/>
  <Override PartName="/xl/drawings/drawing50.xml" ContentType="application/vnd.openxmlformats-officedocument.drawing+xml"/>
  <Override PartName="/xl/charts/chart114.xml" ContentType="application/vnd.openxmlformats-officedocument.drawingml.chart+xml"/>
  <Override PartName="/xl/theme/themeOverride98.xml" ContentType="application/vnd.openxmlformats-officedocument.themeOverride+xml"/>
  <Override PartName="/xl/pivotTables/pivotTable89.xml" ContentType="application/vnd.openxmlformats-officedocument.spreadsheetml.pivotTable+xml"/>
  <Override PartName="/xl/drawings/drawing51.xml" ContentType="application/vnd.openxmlformats-officedocument.drawing+xml"/>
  <Override PartName="/xl/charts/chart115.xml" ContentType="application/vnd.openxmlformats-officedocument.drawingml.chart+xml"/>
  <Override PartName="/xl/theme/themeOverride99.xml" ContentType="application/vnd.openxmlformats-officedocument.themeOverride+xml"/>
  <Override PartName="/xl/pivotTables/pivotTable90.xml" ContentType="application/vnd.openxmlformats-officedocument.spreadsheetml.pivotTable+xml"/>
  <Override PartName="/xl/drawings/drawing52.xml" ContentType="application/vnd.openxmlformats-officedocument.drawing+xml"/>
  <Override PartName="/xl/charts/chart116.xml" ContentType="application/vnd.openxmlformats-officedocument.drawingml.chart+xml"/>
  <Override PartName="/xl/theme/themeOverride100.xml" ContentType="application/vnd.openxmlformats-officedocument.themeOverride+xml"/>
  <Override PartName="/xl/pivotTables/pivotTable91.xml" ContentType="application/vnd.openxmlformats-officedocument.spreadsheetml.pivotTable+xml"/>
  <Override PartName="/xl/drawings/drawing53.xml" ContentType="application/vnd.openxmlformats-officedocument.drawing+xml"/>
  <Override PartName="/xl/charts/chart117.xml" ContentType="application/vnd.openxmlformats-officedocument.drawingml.chart+xml"/>
  <Override PartName="/xl/theme/themeOverride101.xml" ContentType="application/vnd.openxmlformats-officedocument.themeOverride+xml"/>
  <Override PartName="/xl/pivotTables/pivotTable92.xml" ContentType="application/vnd.openxmlformats-officedocument.spreadsheetml.pivotTable+xml"/>
  <Override PartName="/xl/drawings/drawing54.xml" ContentType="application/vnd.openxmlformats-officedocument.drawing+xml"/>
  <Override PartName="/xl/charts/chart118.xml" ContentType="application/vnd.openxmlformats-officedocument.drawingml.chart+xml"/>
  <Override PartName="/xl/theme/themeOverride102.xml" ContentType="application/vnd.openxmlformats-officedocument.themeOverride+xml"/>
  <Override PartName="/xl/pivotTables/pivotTable93.xml" ContentType="application/vnd.openxmlformats-officedocument.spreadsheetml.pivotTable+xml"/>
  <Override PartName="/xl/drawings/drawing55.xml" ContentType="application/vnd.openxmlformats-officedocument.drawing+xml"/>
  <Override PartName="/xl/charts/chart119.xml" ContentType="application/vnd.openxmlformats-officedocument.drawingml.chart+xml"/>
  <Override PartName="/xl/theme/themeOverride103.xml" ContentType="application/vnd.openxmlformats-officedocument.themeOverride+xml"/>
  <Override PartName="/xl/pivotTables/pivotTable94.xml" ContentType="application/vnd.openxmlformats-officedocument.spreadsheetml.pivotTable+xml"/>
  <Override PartName="/xl/drawings/drawing56.xml" ContentType="application/vnd.openxmlformats-officedocument.drawing+xml"/>
  <Override PartName="/xl/charts/chart120.xml" ContentType="application/vnd.openxmlformats-officedocument.drawingml.chart+xml"/>
  <Override PartName="/xl/theme/themeOverride104.xml" ContentType="application/vnd.openxmlformats-officedocument.themeOverride+xml"/>
  <Override PartName="/xl/pivotTables/pivotTable95.xml" ContentType="application/vnd.openxmlformats-officedocument.spreadsheetml.pivotTable+xml"/>
  <Override PartName="/xl/drawings/drawing57.xml" ContentType="application/vnd.openxmlformats-officedocument.drawing+xml"/>
  <Override PartName="/xl/charts/chart121.xml" ContentType="application/vnd.openxmlformats-officedocument.drawingml.chart+xml"/>
  <Override PartName="/xl/theme/themeOverride105.xml" ContentType="application/vnd.openxmlformats-officedocument.themeOverrid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drawings/drawing58.xml" ContentType="application/vnd.openxmlformats-officedocument.drawing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theme/themeOverride106.xml" ContentType="application/vnd.openxmlformats-officedocument.themeOverride+xml"/>
  <Override PartName="/xl/charts/chart126.xml" ContentType="application/vnd.openxmlformats-officedocument.drawingml.chart+xml"/>
  <Override PartName="/xl/theme/themeOverride107.xml" ContentType="application/vnd.openxmlformats-officedocument.themeOverride+xml"/>
  <Override PartName="/xl/charts/chart127.xml" ContentType="application/vnd.openxmlformats-officedocument.drawingml.chart+xml"/>
  <Override PartName="/xl/theme/themeOverride108.xml" ContentType="application/vnd.openxmlformats-officedocument.themeOverride+xml"/>
  <Override PartName="/xl/charts/chart128.xml" ContentType="application/vnd.openxmlformats-officedocument.drawingml.chart+xml"/>
  <Override PartName="/xl/theme/themeOverride109.xml" ContentType="application/vnd.openxmlformats-officedocument.themeOverride+xml"/>
  <Override PartName="/xl/charts/chart129.xml" ContentType="application/vnd.openxmlformats-officedocument.drawingml.chart+xml"/>
  <Override PartName="/xl/theme/themeOverride110.xml" ContentType="application/vnd.openxmlformats-officedocument.themeOverride+xml"/>
  <Override PartName="/xl/pivotTables/pivotTable99.xml" ContentType="application/vnd.openxmlformats-officedocument.spreadsheetml.pivotTable+xml"/>
  <Override PartName="/xl/drawings/drawing59.xml" ContentType="application/vnd.openxmlformats-officedocument.drawing+xml"/>
  <Override PartName="/xl/charts/chart130.xml" ContentType="application/vnd.openxmlformats-officedocument.drawingml.chart+xml"/>
  <Override PartName="/xl/theme/themeOverride111.xml" ContentType="application/vnd.openxmlformats-officedocument.themeOverride+xml"/>
  <Override PartName="/xl/pivotTables/pivotTable100.xml" ContentType="application/vnd.openxmlformats-officedocument.spreadsheetml.pivotTable+xml"/>
  <Override PartName="/xl/drawings/drawing60.xml" ContentType="application/vnd.openxmlformats-officedocument.drawing+xml"/>
  <Override PartName="/xl/charts/chart131.xml" ContentType="application/vnd.openxmlformats-officedocument.drawingml.chart+xml"/>
  <Override PartName="/xl/theme/themeOverride112.xml" ContentType="application/vnd.openxmlformats-officedocument.themeOverride+xml"/>
  <Override PartName="/xl/pivotTables/pivotTable101.xml" ContentType="application/vnd.openxmlformats-officedocument.spreadsheetml.pivotTable+xml"/>
  <Override PartName="/xl/drawings/drawing61.xml" ContentType="application/vnd.openxmlformats-officedocument.drawing+xml"/>
  <Override PartName="/xl/charts/chart132.xml" ContentType="application/vnd.openxmlformats-officedocument.drawingml.chart+xml"/>
  <Override PartName="/xl/theme/themeOverride113.xml" ContentType="application/vnd.openxmlformats-officedocument.themeOverride+xml"/>
  <Override PartName="/xl/pivotTables/pivotTable102.xml" ContentType="application/vnd.openxmlformats-officedocument.spreadsheetml.pivotTable+xml"/>
  <Override PartName="/xl/drawings/drawing62.xml" ContentType="application/vnd.openxmlformats-officedocument.drawing+xml"/>
  <Override PartName="/xl/charts/chart133.xml" ContentType="application/vnd.openxmlformats-officedocument.drawingml.chart+xml"/>
  <Override PartName="/xl/theme/themeOverride114.xml" ContentType="application/vnd.openxmlformats-officedocument.themeOverride+xml"/>
  <Override PartName="/xl/charts/chart134.xml" ContentType="application/vnd.openxmlformats-officedocument.drawingml.chart+xml"/>
  <Override PartName="/xl/theme/themeOverride115.xml" ContentType="application/vnd.openxmlformats-officedocument.themeOverride+xml"/>
  <Override PartName="/xl/pivotTables/pivotTable103.xml" ContentType="application/vnd.openxmlformats-officedocument.spreadsheetml.pivotTable+xml"/>
  <Override PartName="/xl/drawings/drawing63.xml" ContentType="application/vnd.openxmlformats-officedocument.drawing+xml"/>
  <Override PartName="/xl/charts/chart135.xml" ContentType="application/vnd.openxmlformats-officedocument.drawingml.chart+xml"/>
  <Override PartName="/xl/theme/themeOverride116.xml" ContentType="application/vnd.openxmlformats-officedocument.themeOverride+xml"/>
  <Override PartName="/xl/pivotTables/pivotTable104.xml" ContentType="application/vnd.openxmlformats-officedocument.spreadsheetml.pivotTable+xml"/>
  <Override PartName="/xl/drawings/drawing64.xml" ContentType="application/vnd.openxmlformats-officedocument.drawing+xml"/>
  <Override PartName="/xl/charts/chart136.xml" ContentType="application/vnd.openxmlformats-officedocument.drawingml.chart+xml"/>
  <Override PartName="/xl/theme/themeOverride117.xml" ContentType="application/vnd.openxmlformats-officedocument.themeOverride+xml"/>
  <Override PartName="/xl/pivotTables/pivotTable105.xml" ContentType="application/vnd.openxmlformats-officedocument.spreadsheetml.pivotTable+xml"/>
  <Override PartName="/xl/drawings/drawing65.xml" ContentType="application/vnd.openxmlformats-officedocument.drawing+xml"/>
  <Override PartName="/xl/charts/chart137.xml" ContentType="application/vnd.openxmlformats-officedocument.drawingml.chart+xml"/>
  <Override PartName="/xl/theme/themeOverride118.xml" ContentType="application/vnd.openxmlformats-officedocument.themeOverride+xml"/>
  <Override PartName="/xl/pivotTables/pivotTable106.xml" ContentType="application/vnd.openxmlformats-officedocument.spreadsheetml.pivotTable+xml"/>
  <Override PartName="/xl/drawings/drawing66.xml" ContentType="application/vnd.openxmlformats-officedocument.drawing+xml"/>
  <Override PartName="/xl/charts/chart138.xml" ContentType="application/vnd.openxmlformats-officedocument.drawingml.chart+xml"/>
  <Override PartName="/xl/theme/themeOverride119.xml" ContentType="application/vnd.openxmlformats-officedocument.themeOverride+xml"/>
  <Override PartName="/xl/charts/chart139.xml" ContentType="application/vnd.openxmlformats-officedocument.drawingml.chart+xml"/>
  <Override PartName="/xl/theme/themeOverride120.xml" ContentType="application/vnd.openxmlformats-officedocument.themeOverride+xml"/>
  <Override PartName="/xl/pivotTables/pivotTable107.xml" ContentType="application/vnd.openxmlformats-officedocument.spreadsheetml.pivotTable+xml"/>
  <Override PartName="/xl/drawings/drawing67.xml" ContentType="application/vnd.openxmlformats-officedocument.drawing+xml"/>
  <Override PartName="/xl/charts/chart140.xml" ContentType="application/vnd.openxmlformats-officedocument.drawingml.chart+xml"/>
  <Override PartName="/xl/theme/themeOverride121.xml" ContentType="application/vnd.openxmlformats-officedocument.themeOverride+xml"/>
  <Override PartName="/xl/charts/chart141.xml" ContentType="application/vnd.openxmlformats-officedocument.drawingml.chart+xml"/>
  <Override PartName="/xl/theme/themeOverride122.xml" ContentType="application/vnd.openxmlformats-officedocument.themeOverride+xml"/>
  <Override PartName="/xl/pivotTables/pivotTable108.xml" ContentType="application/vnd.openxmlformats-officedocument.spreadsheetml.pivotTable+xml"/>
  <Override PartName="/xl/drawings/drawing68.xml" ContentType="application/vnd.openxmlformats-officedocument.drawing+xml"/>
  <Override PartName="/xl/charts/chart142.xml" ContentType="application/vnd.openxmlformats-officedocument.drawingml.chart+xml"/>
  <Override PartName="/xl/theme/themeOverride123.xml" ContentType="application/vnd.openxmlformats-officedocument.themeOverride+xml"/>
  <Override PartName="/xl/pivotTables/pivotTable109.xml" ContentType="application/vnd.openxmlformats-officedocument.spreadsheetml.pivotTable+xml"/>
  <Override PartName="/xl/drawings/drawing69.xml" ContentType="application/vnd.openxmlformats-officedocument.drawing+xml"/>
  <Override PartName="/xl/charts/chart143.xml" ContentType="application/vnd.openxmlformats-officedocument.drawingml.chart+xml"/>
  <Override PartName="/xl/theme/themeOverride124.xml" ContentType="application/vnd.openxmlformats-officedocument.themeOverride+xml"/>
  <Override PartName="/xl/pivotTables/pivotTable110.xml" ContentType="application/vnd.openxmlformats-officedocument.spreadsheetml.pivotTable+xml"/>
  <Override PartName="/xl/drawings/drawing70.xml" ContentType="application/vnd.openxmlformats-officedocument.drawing+xml"/>
  <Override PartName="/xl/charts/chart144.xml" ContentType="application/vnd.openxmlformats-officedocument.drawingml.chart+xml"/>
  <Override PartName="/xl/theme/themeOverride12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4320" yWindow="0" windowWidth="23400" windowHeight="16060" tabRatio="1000" firstSheet="31" activeTab="37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fornicators" sheetId="46" r:id="rId30"/>
    <sheet name="masking" sheetId="47" r:id="rId31"/>
    <sheet name="shipwreck" sheetId="54" r:id="rId32"/>
    <sheet name="mysterious music" sheetId="48" r:id="rId33"/>
    <sheet name="poison" sheetId="49" r:id="rId34"/>
    <sheet name="rape" sheetId="50" r:id="rId35"/>
    <sheet name="reputation" sheetId="51" r:id="rId36"/>
    <sheet name="ALL DATA" sheetId="80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  <pivotCache cacheId="188" r:id="rId171"/>
    <pivotCache cacheId="192" r:id="rId172"/>
    <pivotCache cacheId="196" r:id="rId173"/>
    <pivotCache cacheId="200" r:id="rId174"/>
    <pivotCache cacheId="206" r:id="rId175"/>
    <pivotCache cacheId="210" r:id="rId176"/>
    <pivotCache cacheId="214" r:id="rId177"/>
    <pivotCache cacheId="218" r:id="rId178"/>
    <pivotCache cacheId="222" r:id="rId179"/>
    <pivotCache cacheId="226" r:id="rId180"/>
    <pivotCache cacheId="230" r:id="rId18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8" i="43" l="1"/>
  <c r="T7" i="43"/>
  <c r="T6" i="43"/>
  <c r="T5" i="43"/>
  <c r="T4" i="43"/>
  <c r="S8" i="43"/>
  <c r="S7" i="43"/>
  <c r="S6" i="43"/>
  <c r="S5" i="43"/>
  <c r="S4" i="43"/>
  <c r="O8" i="51"/>
  <c r="O7" i="51"/>
  <c r="O6" i="51"/>
  <c r="O5" i="51"/>
  <c r="O4" i="51"/>
  <c r="N8" i="51"/>
  <c r="N7" i="51"/>
  <c r="N6" i="51"/>
  <c r="N5" i="51"/>
  <c r="N4" i="51"/>
  <c r="W8" i="50"/>
  <c r="W7" i="50"/>
  <c r="W6" i="50"/>
  <c r="W5" i="50"/>
  <c r="W4" i="50"/>
  <c r="V8" i="50"/>
  <c r="V7" i="50"/>
  <c r="V6" i="50"/>
  <c r="V5" i="50"/>
  <c r="V4" i="50"/>
  <c r="O8" i="49"/>
  <c r="O7" i="49"/>
  <c r="O6" i="49"/>
  <c r="O5" i="49"/>
  <c r="O4" i="49"/>
  <c r="N8" i="49"/>
  <c r="N7" i="49"/>
  <c r="N6" i="49"/>
  <c r="N5" i="49"/>
  <c r="N4" i="49"/>
  <c r="O8" i="48"/>
  <c r="O7" i="48"/>
  <c r="O6" i="48"/>
  <c r="O5" i="48"/>
  <c r="O4" i="48"/>
  <c r="N8" i="48"/>
  <c r="N7" i="48"/>
  <c r="N6" i="48"/>
  <c r="N5" i="48"/>
  <c r="N4" i="48"/>
  <c r="O8" i="47"/>
  <c r="O7" i="47"/>
  <c r="O6" i="47"/>
  <c r="O5" i="47"/>
  <c r="O4" i="47"/>
  <c r="N8" i="47"/>
  <c r="N7" i="47"/>
  <c r="N6" i="47"/>
  <c r="N5" i="47"/>
  <c r="N4" i="47"/>
  <c r="U9" i="46"/>
  <c r="V9" i="46"/>
  <c r="U8" i="46"/>
  <c r="V8" i="46"/>
  <c r="U7" i="46"/>
  <c r="V7" i="46"/>
  <c r="U6" i="46"/>
  <c r="V6" i="46"/>
  <c r="U5" i="46"/>
  <c r="V5" i="46"/>
  <c r="N8" i="54"/>
  <c r="N7" i="54"/>
  <c r="N6" i="54"/>
  <c r="N5" i="54"/>
  <c r="N4" i="54"/>
  <c r="M8" i="54"/>
  <c r="M7" i="54"/>
  <c r="M6" i="54"/>
  <c r="M5" i="54"/>
  <c r="M4" i="54"/>
  <c r="R8" i="53"/>
  <c r="R7" i="53"/>
  <c r="R6" i="53"/>
  <c r="R5" i="53"/>
  <c r="R4" i="53"/>
  <c r="Q8" i="53"/>
  <c r="Q7" i="53"/>
  <c r="Q6" i="53"/>
  <c r="Q5" i="53"/>
  <c r="Q4" i="53"/>
  <c r="N9" i="52"/>
  <c r="N8" i="52"/>
  <c r="N7" i="52"/>
  <c r="N6" i="52"/>
  <c r="N5" i="52"/>
  <c r="N4" i="52"/>
  <c r="M9" i="52"/>
  <c r="M8" i="52"/>
  <c r="M7" i="52"/>
  <c r="M6" i="52"/>
  <c r="M5" i="52"/>
  <c r="M4" i="52"/>
  <c r="O8" i="60"/>
  <c r="O7" i="60"/>
  <c r="O6" i="60"/>
  <c r="O5" i="60"/>
  <c r="O4" i="60"/>
  <c r="N8" i="60"/>
  <c r="N7" i="60"/>
  <c r="N6" i="60"/>
  <c r="N5" i="60"/>
  <c r="N4" i="60"/>
  <c r="AG8" i="59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<sst xmlns="http://schemas.openxmlformats.org/spreadsheetml/2006/main" count="3534" uniqueCount="915">
  <si>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</si>
  <si>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</si>
  <si>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</si>
  <si>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</si>
  <si>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</si>
  <si>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</si>
  <si>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</si>
  <si>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</si>
  <si>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</si>
  <si>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</si>
  <si>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</si>
  <si>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</si>
  <si>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</si>
  <si>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</si>
  <si>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</si>
  <si>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</si>
  <si>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</si>
  <si>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</si>
  <si>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</si>
  <si>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</si>
  <si>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</si>
  <si>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</si>
  <si>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</si>
  <si>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</si>
  <si>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</si>
  <si>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</si>
  <si>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</si>
  <si>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</si>
  <si>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</si>
  <si>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</si>
  <si>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</si>
  <si>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</si>
  <si>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</si>
  <si>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</si>
  <si>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</si>
  <si>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</si>
  <si>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</si>
  <si>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</si>
  <si>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</si>
  <si>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</si>
  <si>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</si>
  <si>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</si>
  <si>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</si>
  <si>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</si>
  <si>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</si>
  <si>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</si>
  <si>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</si>
  <si>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</si>
  <si>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</si>
  <si>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</si>
  <si>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</si>
  <si>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</si>
  <si>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</si>
  <si>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</si>
  <si>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</si>
  <si>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</si>
  <si>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</si>
  <si>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</si>
  <si>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</si>
  <si>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</si>
  <si>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</si>
  <si>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</si>
  <si>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</si>
  <si>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</si>
  <si>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</si>
  <si>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</si>
  <si>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</si>
  <si>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</si>
  <si>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</si>
  <si>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</si>
  <si>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</si>
  <si>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</si>
  <si>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</si>
  <si>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</si>
  <si>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</si>
  <si>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</si>
  <si>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</si>
  <si>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</si>
  <si>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</si>
  <si>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</si>
  <si>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</si>
  <si>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</si>
  <si>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</si>
  <si>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</si>
  <si>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</si>
  <si>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</si>
  <si>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</si>
  <si>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</si>
  <si>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</si>
  <si>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</si>
  <si>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</si>
  <si>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</si>
  <si>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</si>
  <si>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</si>
  <si>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</si>
  <si>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</si>
  <si>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</si>
  <si>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</si>
  <si>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</si>
  <si>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</si>
  <si>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</si>
  <si>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</si>
  <si>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</si>
  <si>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</si>
  <si>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</si>
  <si>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</si>
  <si>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</si>
  <si>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</si>
  <si>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</si>
  <si>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</si>
  <si>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</si>
  <si>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</si>
  <si>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</si>
  <si>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</si>
  <si>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</si>
  <si>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</si>
  <si>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</si>
  <si>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</si>
  <si>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</si>
  <si>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</si>
  <si>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</si>
  <si>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</si>
  <si>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</si>
  <si>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</si>
  <si>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</si>
  <si>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</si>
  <si>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</si>
  <si>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</si>
  <si>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</si>
  <si>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</si>
  <si>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</si>
  <si>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</si>
  <si>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</si>
  <si>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</si>
  <si>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</si>
  <si>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</si>
  <si>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</si>
  <si>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</si>
  <si>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</si>
  <si>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</si>
  <si>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</si>
  <si>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</si>
  <si>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</si>
  <si>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</si>
  <si>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</si>
  <si>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</si>
  <si>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</si>
  <si>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</si>
  <si>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</si>
  <si>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</si>
  <si>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</si>
  <si>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</si>
  <si>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</si>
  <si>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</si>
  <si>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</si>
  <si>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</si>
  <si>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</si>
  <si>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</si>
  <si>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</si>
  <si>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</si>
  <si>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</si>
  <si>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</si>
  <si>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</si>
  <si>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</si>
  <si>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</si>
  <si>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</si>
  <si>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</si>
  <si>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</si>
  <si>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</si>
  <si>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</si>
  <si>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</si>
  <si>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</si>
  <si>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</si>
  <si>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</si>
  <si>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</si>
  <si>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</si>
  <si>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</si>
  <si>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</si>
  <si>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</si>
  <si>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</si>
  <si>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</si>
  <si>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</si>
  <si>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</si>
  <si>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</si>
  <si>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</si>
  <si>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</si>
  <si>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</si>
  <si>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</si>
  <si>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</si>
  <si>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</si>
  <si>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</si>
  <si>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</si>
  <si>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</si>
  <si>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</si>
  <si>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</si>
  <si>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</si>
  <si>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</si>
  <si>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</si>
  <si>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</si>
  <si>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</si>
  <si>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</si>
  <si>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</si>
  <si>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</si>
  <si>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</si>
  <si>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</si>
  <si>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</si>
  <si>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</si>
  <si>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</si>
  <si>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</si>
  <si>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</si>
  <si>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</si>
  <si>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</si>
  <si>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</si>
  <si>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</si>
  <si>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</si>
  <si>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</si>
  <si>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</si>
  <si>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</si>
  <si>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</si>
  <si>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</si>
  <si>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</si>
  <si>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</si>
  <si>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</si>
  <si>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</si>
  <si>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</si>
  <si>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</si>
  <si>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</si>
  <si>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</si>
  <si>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</si>
  <si>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</si>
  <si>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</si>
  <si>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</si>
  <si>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</si>
  <si>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</si>
  <si>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</si>
  <si>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</si>
  <si>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</si>
  <si>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</si>
  <si>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</si>
  <si>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</si>
  <si>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</si>
  <si>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</si>
  <si>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</si>
  <si>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</si>
  <si>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</si>
  <si>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</si>
  <si>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</si>
  <si>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</si>
  <si>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</si>
  <si>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</si>
  <si>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</si>
  <si>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</si>
  <si>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</si>
  <si>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</si>
  <si>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</si>
  <si>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</si>
  <si>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</si>
  <si>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</si>
  <si>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</si>
  <si>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</si>
  <si>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</si>
  <si>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</si>
  <si>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</si>
  <si>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</si>
  <si>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</si>
  <si>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</si>
  <si>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</si>
  <si>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</si>
  <si>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</si>
  <si>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</si>
  <si>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</si>
  <si>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</si>
  <si>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</si>
  <si>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</si>
  <si>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</si>
  <si>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</si>
  <si>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</si>
  <si>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</si>
  <si>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</si>
  <si>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</si>
  <si>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</si>
  <si>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</si>
  <si>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</si>
  <si>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</si>
  <si>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</si>
  <si>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</si>
  <si>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</si>
  <si>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</si>
  <si>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</si>
  <si>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</si>
  <si>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</si>
  <si>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</si>
  <si>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</si>
  <si>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</si>
  <si>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</si>
  <si>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</si>
  <si>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</si>
  <si>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</si>
  <si>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</si>
  <si>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</si>
  <si>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</si>
  <si>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</si>
  <si>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</si>
  <si>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</si>
  <si>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</si>
  <si>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</si>
  <si>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</si>
  <si>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</si>
  <si>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</si>
  <si>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</si>
  <si>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</si>
  <si>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</si>
  <si>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</si>
  <si>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</si>
  <si>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</si>
  <si>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</si>
  <si>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</si>
  <si>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</si>
  <si>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</si>
  <si>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</si>
  <si>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</si>
  <si>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</si>
  <si>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</si>
  <si>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</si>
  <si>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</si>
  <si>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</si>
  <si>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</si>
  <si>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</si>
  <si>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</si>
  <si>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</si>
  <si>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</si>
  <si>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</si>
  <si>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</si>
  <si>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</si>
  <si>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</si>
  <si>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</si>
  <si>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</si>
  <si>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</si>
  <si>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</si>
  <si>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</si>
  <si>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</si>
  <si>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</si>
  <si>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</si>
  <si>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</si>
  <si>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</si>
  <si>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</si>
  <si>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</si>
  <si>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</si>
  <si>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</si>
  <si>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</si>
  <si>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</si>
  <si>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</si>
  <si>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</si>
  <si>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</si>
  <si>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</si>
  <si>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</si>
  <si>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</si>
  <si>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</si>
  <si>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</si>
  <si>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</si>
  <si>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</si>
  <si>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</si>
  <si>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</si>
  <si>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</si>
  <si>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</si>
  <si>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</si>
  <si>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</si>
  <si>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</si>
  <si>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</si>
  <si>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</si>
  <si>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</si>
  <si>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</si>
  <si>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</si>
  <si>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</si>
  <si>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</si>
  <si>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</si>
  <si>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</si>
  <si>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</si>
  <si>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</si>
  <si>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</si>
  <si>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</si>
  <si>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</si>
  <si>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</si>
  <si>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</si>
  <si>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</si>
  <si>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</si>
  <si>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</si>
  <si>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</si>
  <si>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</si>
  <si>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</si>
  <si>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</si>
  <si>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</si>
  <si>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</si>
  <si>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</si>
  <si>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</si>
  <si>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</si>
  <si>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</si>
  <si>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</si>
  <si>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</si>
  <si>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</si>
  <si>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</si>
  <si>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</si>
  <si>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</si>
  <si>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</si>
  <si>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</si>
  <si>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</si>
  <si>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</si>
  <si>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</si>
  <si>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</si>
  <si>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</si>
  <si>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</si>
  <si>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</si>
  <si>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</si>
  <si>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</si>
  <si>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</si>
  <si>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</si>
  <si>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</si>
  <si>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</si>
  <si>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</si>
  <si>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</si>
  <si>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</si>
  <si>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</si>
  <si>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</si>
  <si>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</si>
  <si>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</si>
  <si>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</si>
  <si>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</si>
  <si>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</si>
  <si>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</si>
  <si>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</si>
  <si>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</si>
  <si>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</si>
  <si>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</si>
  <si>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</si>
  <si>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</si>
  <si>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</si>
  <si>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</si>
  <si>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</si>
  <si>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</si>
  <si>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</si>
  <si>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</si>
  <si>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</si>
  <si>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</si>
  <si>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</si>
  <si>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</si>
  <si>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</si>
  <si>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</si>
  <si>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</si>
  <si>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</si>
  <si>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</si>
  <si>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</si>
  <si>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</si>
  <si>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</si>
  <si>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</si>
  <si>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</si>
  <si>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</si>
  <si>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</si>
  <si>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</si>
  <si>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</si>
  <si>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</si>
  <si>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</si>
  <si>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</si>
  <si>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</si>
  <si>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</si>
  <si>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</si>
  <si>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</si>
  <si>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</si>
  <si>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</si>
  <si>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</si>
  <si>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</si>
  <si>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</si>
  <si>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</si>
  <si>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</si>
  <si>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</si>
  <si>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</si>
  <si>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</si>
  <si>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</si>
  <si>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</si>
  <si>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</si>
  <si>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</si>
  <si>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</si>
  <si>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</si>
  <si>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</si>
  <si>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</si>
  <si>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</si>
  <si>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</si>
  <si>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</si>
  <si>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</si>
  <si>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</si>
  <si>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</si>
  <si>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</si>
  <si>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</si>
  <si>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</si>
  <si>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</si>
  <si>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</si>
  <si>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</si>
  <si>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</si>
  <si>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</si>
  <si>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</si>
  <si>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</si>
  <si>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</si>
  <si>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</si>
  <si>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</si>
  <si>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</si>
  <si>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</si>
  <si>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</si>
  <si>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</si>
  <si>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</si>
  <si>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</si>
  <si>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</si>
  <si>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</si>
  <si>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</si>
  <si>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</si>
  <si>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</si>
  <si>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</si>
  <si>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</si>
  <si>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</si>
  <si>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</si>
  <si>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</si>
  <si>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</si>
  <si>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</si>
  <si>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</si>
  <si>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</si>
  <si>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</si>
  <si>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</si>
  <si>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</si>
  <si>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</si>
  <si>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</si>
  <si>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</si>
  <si>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</si>
  <si>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</si>
  <si>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</si>
  <si>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</si>
  <si>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</si>
  <si>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</si>
  <si>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</si>
  <si>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</si>
  <si>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</si>
  <si>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</si>
  <si>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</si>
  <si>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</si>
  <si>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</si>
  <si>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</si>
  <si>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</si>
  <si>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</si>
  <si>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</si>
  <si>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</si>
  <si>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</si>
  <si>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</si>
  <si>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</si>
  <si>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</si>
  <si>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</si>
  <si>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</si>
  <si>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</si>
  <si>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</si>
  <si>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</si>
  <si>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</si>
  <si>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</si>
  <si>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</si>
  <si>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</si>
  <si>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</si>
  <si>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</si>
  <si>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</si>
  <si>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</si>
  <si>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</si>
  <si>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</si>
  <si>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</si>
  <si>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</si>
  <si>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</si>
  <si>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</si>
  <si>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</si>
  <si>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</si>
  <si>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</si>
  <si>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</si>
  <si>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</si>
  <si>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</si>
  <si>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</si>
  <si>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</si>
  <si>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</si>
  <si>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</si>
  <si>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</si>
  <si>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</si>
  <si>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</si>
  <si>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</si>
  <si>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</si>
  <si>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</si>
  <si>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</si>
  <si>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</si>
  <si>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</si>
  <si>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</si>
  <si>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</si>
  <si>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</si>
  <si>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</si>
  <si>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</si>
  <si>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</si>
  <si>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</si>
  <si>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</si>
  <si>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</si>
  <si>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</si>
  <si>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</si>
  <si>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</si>
  <si>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</si>
  <si>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</si>
  <si>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</si>
  <si>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</si>
  <si>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</si>
  <si>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</si>
  <si>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</si>
  <si>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</si>
  <si>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</si>
  <si>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</si>
  <si>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</si>
  <si>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</si>
  <si>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</si>
  <si>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</si>
  <si>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</si>
  <si>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</si>
  <si>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</si>
  <si>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</si>
  <si>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</si>
  <si>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</si>
  <si>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</si>
  <si>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</si>
  <si>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</si>
  <si>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</si>
  <si>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</si>
  <si>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</si>
  <si>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</si>
  <si>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</si>
  <si>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</si>
  <si>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</si>
  <si>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</si>
  <si>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</si>
  <si>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</si>
  <si>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</si>
  <si>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</si>
  <si>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</si>
  <si>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</si>
  <si>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</si>
  <si>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</si>
  <si>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</si>
  <si>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</si>
  <si>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</si>
  <si>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</si>
  <si>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</si>
  <si>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</si>
  <si>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</si>
  <si>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</si>
  <si>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</si>
  <si>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</si>
  <si>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</si>
  <si>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</si>
  <si>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</si>
  <si>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</si>
  <si>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</si>
  <si>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</si>
  <si>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</si>
  <si>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</si>
  <si>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</si>
  <si>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</si>
  <si>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</si>
  <si>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</si>
  <si>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</si>
  <si>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</si>
  <si>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</si>
  <si>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</si>
  <si>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</si>
  <si>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</si>
  <si>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</si>
  <si>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</si>
  <si>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</si>
  <si>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</si>
  <si>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</si>
  <si>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</si>
  <si>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</si>
  <si>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</si>
  <si>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</si>
  <si>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</si>
  <si>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</si>
  <si>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</si>
  <si>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</si>
  <si>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</si>
  <si>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</si>
  <si>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</si>
  <si>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</si>
  <si>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</si>
  <si>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</si>
  <si>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</si>
  <si>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</si>
  <si>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</si>
  <si>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</si>
  <si>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</si>
  <si>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</si>
  <si>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</si>
  <si>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</si>
  <si>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</si>
  <si>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</si>
  <si>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</si>
  <si>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</si>
  <si>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</si>
  <si>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</si>
  <si>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</si>
  <si>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</si>
  <si>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</si>
  <si>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</si>
  <si>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</si>
  <si>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</si>
  <si>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</si>
  <si>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</si>
  <si>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</si>
  <si>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</si>
  <si>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</si>
  <si>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</si>
  <si>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</si>
  <si>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</si>
  <si>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</si>
  <si>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</si>
  <si>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</si>
  <si>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</si>
  <si>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</si>
  <si>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</si>
  <si>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</si>
  <si>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</si>
  <si>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</si>
  <si>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</si>
  <si>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</si>
  <si>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</si>
  <si>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</si>
  <si>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</si>
  <si>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</si>
  <si>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</si>
  <si>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</si>
  <si>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</si>
  <si>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</si>
  <si>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</si>
  <si>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</si>
  <si>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</si>
  <si>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</si>
  <si>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</si>
  <si>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</si>
  <si>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</si>
  <si>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</si>
  <si>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</si>
  <si>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</si>
  <si>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</si>
  <si>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</si>
  <si>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</si>
  <si>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</si>
  <si>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</si>
  <si>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</si>
  <si>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</si>
  <si>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</si>
  <si>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</si>
  <si>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</si>
  <si>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</si>
  <si>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</si>
  <si>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</si>
  <si>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</si>
  <si>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</si>
  <si>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</si>
  <si>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</si>
  <si>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</si>
  <si>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</si>
  <si>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</si>
  <si>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</si>
  <si>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</si>
  <si>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</si>
  <si>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</si>
  <si>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</si>
  <si>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</si>
  <si>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</si>
  <si>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</si>
  <si>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</si>
  <si>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</si>
  <si>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</si>
  <si>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</si>
  <si>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</si>
  <si>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</si>
  <si>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</si>
  <si>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</si>
  <si>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</si>
  <si>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</si>
  <si>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</si>
  <si>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</si>
  <si>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</si>
  <si>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</si>
  <si>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</si>
  <si>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</si>
  <si>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</si>
  <si>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</si>
  <si>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</si>
  <si>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</si>
  <si>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</si>
  <si>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</si>
  <si>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</si>
  <si>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</si>
  <si>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</si>
  <si>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</si>
  <si>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</si>
  <si>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</si>
  <si>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</si>
  <si>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</si>
  <si>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</si>
  <si>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</si>
  <si>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</si>
  <si>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</si>
  <si>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</si>
  <si>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</si>
  <si>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</si>
  <si>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</si>
  <si>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</si>
  <si>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</si>
  <si>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</si>
  <si>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</si>
  <si>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</si>
  <si>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</si>
  <si>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</si>
  <si>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</si>
  <si>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</si>
  <si>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</si>
  <si>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</si>
  <si>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</si>
  <si>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</si>
  <si>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</si>
  <si>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</si>
  <si>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</si>
  <si>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</si>
  <si>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</si>
  <si>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</si>
  <si>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</si>
  <si>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</si>
  <si>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</si>
  <si>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</si>
  <si>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</si>
  <si>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</si>
  <si>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</si>
  <si>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</si>
  <si>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</si>
  <si>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</si>
  <si>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</si>
  <si>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</si>
  <si>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</si>
  <si>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</si>
  <si>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</si>
  <si>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</si>
  <si>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</si>
  <si>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</si>
  <si>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</si>
  <si>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</si>
  <si>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</si>
  <si>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</si>
  <si>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</si>
  <si>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</si>
  <si>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</si>
  <si>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</si>
  <si>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</si>
  <si>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</si>
  <si>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</si>
  <si>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</si>
  <si>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</si>
  <si>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</si>
  <si>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</si>
  <si>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</si>
  <si>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</si>
  <si>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</si>
  <si>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</si>
  <si>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</si>
  <si>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</si>
  <si>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</si>
  <si>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</si>
  <si>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</si>
  <si>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</si>
  <si>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</si>
  <si>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</si>
  <si>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</si>
  <si>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</si>
  <si>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</si>
  <si>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</si>
  <si>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</si>
  <si>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</si>
  <si>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</si>
  <si>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</si>
  <si>
    <t>warning</t>
  </si>
  <si>
    <t>no warning</t>
  </si>
  <si>
    <t>percent with warning</t>
  </si>
  <si>
    <t>no demons</t>
  </si>
  <si>
    <t>contains demons</t>
  </si>
  <si>
    <t>percent with demons</t>
  </si>
  <si>
    <t>seduction of female</t>
  </si>
  <si>
    <t>seduction of male</t>
  </si>
  <si>
    <t>no seduction</t>
  </si>
  <si>
    <t>percent with seduction</t>
  </si>
  <si>
    <t>no shipwreck</t>
  </si>
  <si>
    <t>percent with shipwreck</t>
  </si>
  <si>
    <t>no fornicator</t>
  </si>
  <si>
    <t>percent with fornicator</t>
  </si>
  <si>
    <t>no masking</t>
  </si>
  <si>
    <t>percent with masks</t>
  </si>
  <si>
    <t>contains masking</t>
  </si>
  <si>
    <t>no music</t>
  </si>
  <si>
    <t>percent with music</t>
  </si>
  <si>
    <t>music</t>
  </si>
  <si>
    <t>no poison</t>
  </si>
  <si>
    <t>percent with poison</t>
  </si>
  <si>
    <t>poison</t>
  </si>
  <si>
    <t>no rape</t>
  </si>
  <si>
    <t>percent with rape</t>
  </si>
  <si>
    <t>contains rape</t>
  </si>
  <si>
    <t>contains attempted rape</t>
  </si>
  <si>
    <t>no loss</t>
  </si>
  <si>
    <t>lost reputation</t>
  </si>
  <si>
    <t>percent with loss</t>
  </si>
  <si>
    <t>bungled or prevented</t>
  </si>
  <si>
    <t>no elopement</t>
  </si>
  <si>
    <t>percent with elopement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</si>
</sst>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63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180" Type="http://schemas.openxmlformats.org/officeDocument/2006/relationships/pivotCacheDefinition" Target="pivotCache/pivotCacheDefinition107.xml"/><Relationship Id="rId181" Type="http://schemas.openxmlformats.org/officeDocument/2006/relationships/pivotCacheDefinition" Target="pivotCache/pivotCacheDefinition108.xml"/><Relationship Id="rId182" Type="http://schemas.openxmlformats.org/officeDocument/2006/relationships/theme" Target="theme/theme1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styles" Target="styles.xml"/><Relationship Id="rId184" Type="http://schemas.openxmlformats.org/officeDocument/2006/relationships/sharedStrings" Target="sharedStrings.xml"/><Relationship Id="rId185" Type="http://schemas.openxmlformats.org/officeDocument/2006/relationships/calcChain" Target="calcChain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pivotCacheDefinition" Target="pivotCache/pivotCacheDefinition98.xml"/><Relationship Id="rId172" Type="http://schemas.openxmlformats.org/officeDocument/2006/relationships/pivotCacheDefinition" Target="pivotCache/pivotCacheDefinition9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pivotCacheDefinition" Target="pivotCache/pivotCacheDefinition100.xml"/><Relationship Id="rId174" Type="http://schemas.openxmlformats.org/officeDocument/2006/relationships/pivotCacheDefinition" Target="pivotCache/pivotCacheDefinition101.xml"/><Relationship Id="rId175" Type="http://schemas.openxmlformats.org/officeDocument/2006/relationships/pivotCacheDefinition" Target="pivotCache/pivotCacheDefinition102.xml"/><Relationship Id="rId176" Type="http://schemas.openxmlformats.org/officeDocument/2006/relationships/pivotCacheDefinition" Target="pivotCache/pivotCacheDefinition103.xml"/><Relationship Id="rId177" Type="http://schemas.openxmlformats.org/officeDocument/2006/relationships/pivotCacheDefinition" Target="pivotCache/pivotCacheDefinition104.xml"/><Relationship Id="rId178" Type="http://schemas.openxmlformats.org/officeDocument/2006/relationships/pivotCacheDefinition" Target="pivotCache/pivotCacheDefinition105.xml"/><Relationship Id="rId179" Type="http://schemas.openxmlformats.org/officeDocument/2006/relationships/pivotCacheDefinition" Target="pivotCache/pivotCacheDefinition106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0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1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2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3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warning, anonymous or pseudonymous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warning!$M$3</c:f>
              <c:strCache>
                <c:ptCount val="1"/>
                <c:pt idx="0">
                  <c:v>warning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warning!$M$4:$M$8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warning!$N$3</c:f>
              <c:strCache>
                <c:ptCount val="1"/>
                <c:pt idx="0">
                  <c:v>no warning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warning!$N$4:$N$8</c:f>
              <c:numCache>
                <c:formatCode>General</c:formatCode>
                <c:ptCount val="5"/>
                <c:pt idx="0">
                  <c:v>24.0</c:v>
                </c:pt>
                <c:pt idx="1">
                  <c:v>23.0</c:v>
                </c:pt>
                <c:pt idx="2">
                  <c:v>54.0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warning!$O$3</c:f>
              <c:strCache>
                <c:ptCount val="1"/>
                <c:pt idx="0">
                  <c:v>percent with warning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warning!$O$4:$O$8</c:f>
              <c:numCache>
                <c:formatCode>0%</c:formatCode>
                <c:ptCount val="5"/>
                <c:pt idx="0">
                  <c:v>0.04</c:v>
                </c:pt>
                <c:pt idx="1">
                  <c:v>0.0416666666666667</c:v>
                </c:pt>
                <c:pt idx="2">
                  <c:v>0.15625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650152"/>
        <c:axId val="434387464"/>
      </c:barChart>
      <c:catAx>
        <c:axId val="410650152"/>
        <c:scaling>
          <c:orientation val="minMax"/>
        </c:scaling>
        <c:delete val="0"/>
        <c:axPos val="l"/>
        <c:majorTickMark val="none"/>
        <c:minorTickMark val="none"/>
        <c:tickLblPos val="nextTo"/>
        <c:crossAx val="434387464"/>
        <c:crosses val="autoZero"/>
        <c:auto val="1"/>
        <c:lblAlgn val="ctr"/>
        <c:lblOffset val="100"/>
        <c:noMultiLvlLbl val="0"/>
      </c:catAx>
      <c:valAx>
        <c:axId val="434387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6501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Satan and lesser demons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demons!$L$3</c:f>
              <c:strCache>
                <c:ptCount val="1"/>
                <c:pt idx="0">
                  <c:v>contains demons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demons!$L$4:$L$8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9.0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demons!$M$3</c:f>
              <c:strCache>
                <c:ptCount val="1"/>
                <c:pt idx="0">
                  <c:v>no demons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demons!$M$4:$M$8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demons!$N$3</c:f>
              <c:strCache>
                <c:ptCount val="1"/>
                <c:pt idx="0">
                  <c:v>percent with demons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demons!$N$4:$N$8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154200"/>
        <c:axId val="445157176"/>
      </c:barChart>
      <c:catAx>
        <c:axId val="4451542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5157176"/>
        <c:crosses val="autoZero"/>
        <c:auto val="1"/>
        <c:lblAlgn val="ctr"/>
        <c:lblOffset val="100"/>
        <c:noMultiLvlLbl val="0"/>
      </c:catAx>
      <c:valAx>
        <c:axId val="445157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1542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seduction!$O$3</c:f>
              <c:strCache>
                <c:ptCount val="1"/>
                <c:pt idx="0">
                  <c:v>seduction of female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seduction!$O$4:$O$8</c:f>
              <c:numCache>
                <c:formatCode>General</c:formatCode>
                <c:ptCount val="5"/>
                <c:pt idx="0">
                  <c:v>7.0</c:v>
                </c:pt>
                <c:pt idx="1">
                  <c:v>3.0</c:v>
                </c:pt>
                <c:pt idx="2">
                  <c:v>15.0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seduction!$P$3</c:f>
              <c:strCache>
                <c:ptCount val="1"/>
                <c:pt idx="0">
                  <c:v>seduction of 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seduction!$P$4:$P$8</c:f>
              <c:numCache>
                <c:formatCode>General</c:formatCode>
                <c:ptCount val="5"/>
                <c:pt idx="2">
                  <c:v>6.0</c:v>
                </c:pt>
                <c:pt idx="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seduction!$Q$3</c:f>
              <c:strCache>
                <c:ptCount val="1"/>
                <c:pt idx="0">
                  <c:v>no seduction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seduction!$Q$4:$Q$8</c:f>
              <c:numCache>
                <c:formatCode>General</c:formatCode>
                <c:ptCount val="5"/>
                <c:pt idx="0">
                  <c:v>18.0</c:v>
                </c:pt>
                <c:pt idx="1">
                  <c:v>21.0</c:v>
                </c:pt>
                <c:pt idx="2">
                  <c:v>47.0</c:v>
                </c:pt>
                <c:pt idx="3">
                  <c:v>27.0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seduction!$R$3</c:f>
              <c:strCache>
                <c:ptCount val="1"/>
                <c:pt idx="0">
                  <c:v>percent with seduction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seduction!$R$4:$R$8</c:f>
              <c:numCache>
                <c:formatCode>0%</c:formatCode>
                <c:ptCount val="5"/>
                <c:pt idx="0">
                  <c:v>0.28</c:v>
                </c:pt>
                <c:pt idx="1">
                  <c:v>0.125</c:v>
                </c:pt>
                <c:pt idx="2">
                  <c:v>0.265625</c:v>
                </c:pt>
                <c:pt idx="3">
                  <c:v>0.386363636363636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1896696"/>
        <c:axId val="407413256"/>
      </c:barChart>
      <c:catAx>
        <c:axId val="4518966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413256"/>
        <c:crosses val="autoZero"/>
        <c:auto val="1"/>
        <c:lblAlgn val="ctr"/>
        <c:lblOffset val="100"/>
        <c:noMultiLvlLbl val="0"/>
      </c:catAx>
      <c:valAx>
        <c:axId val="407413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189669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fornicator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fornicators!$S$4</c:f>
              <c:strCache>
                <c:ptCount val="1"/>
                <c:pt idx="0">
                  <c:v>Count of libertine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fornicators!$S$5:$S$9</c:f>
              <c:numCache>
                <c:formatCode>General</c:formatCode>
                <c:ptCount val="5"/>
                <c:pt idx="0">
                  <c:v>6.0</c:v>
                </c:pt>
                <c:pt idx="1">
                  <c:v>5.0</c:v>
                </c:pt>
                <c:pt idx="2">
                  <c:v>16.0</c:v>
                </c:pt>
                <c:pt idx="3">
                  <c:v>15.0</c:v>
                </c:pt>
              </c:numCache>
            </c:numRef>
          </c:val>
        </c:ser>
        <c:ser>
          <c:idx val="1"/>
          <c:order val="1"/>
          <c:tx>
            <c:strRef>
              <c:f>fornicators!$T$4</c:f>
              <c:strCache>
                <c:ptCount val="1"/>
                <c:pt idx="0">
                  <c:v>Count of loose woman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fornicators!$T$5:$T$9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10.0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fornicators!$U$4</c:f>
              <c:strCache>
                <c:ptCount val="1"/>
                <c:pt idx="0">
                  <c:v>no fornicator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fornicators!$U$5:$U$9</c:f>
              <c:numCache>
                <c:formatCode>General</c:formatCode>
                <c:ptCount val="5"/>
                <c:pt idx="0">
                  <c:v>16.0</c:v>
                </c:pt>
                <c:pt idx="1">
                  <c:v>19.0</c:v>
                </c:pt>
                <c:pt idx="2">
                  <c:v>41.0</c:v>
                </c:pt>
                <c:pt idx="3">
                  <c:v>26.0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fornicators!$V$4</c:f>
              <c:strCache>
                <c:ptCount val="1"/>
                <c:pt idx="0">
                  <c:v>percent with fornicator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fornicators!$V$5:$V$9</c:f>
              <c:numCache>
                <c:formatCode>0%</c:formatCode>
                <c:ptCount val="5"/>
                <c:pt idx="0">
                  <c:v>0.36</c:v>
                </c:pt>
                <c:pt idx="1">
                  <c:v>0.208333333333333</c:v>
                </c:pt>
                <c:pt idx="2">
                  <c:v>0.359375</c:v>
                </c:pt>
                <c:pt idx="3">
                  <c:v>0.409090909090909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203736"/>
        <c:axId val="492288264"/>
      </c:barChart>
      <c:catAx>
        <c:axId val="492203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288264"/>
        <c:crosses val="autoZero"/>
        <c:auto val="1"/>
        <c:lblAlgn val="ctr"/>
        <c:lblOffset val="100"/>
        <c:noMultiLvlLbl val="0"/>
      </c:catAx>
      <c:valAx>
        <c:axId val="492288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203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masking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masking!$M$3</c:f>
              <c:strCache>
                <c:ptCount val="1"/>
                <c:pt idx="0">
                  <c:v>contains masking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masking!$M$4:$M$8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18.0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masking!$N$3</c:f>
              <c:strCache>
                <c:ptCount val="1"/>
                <c:pt idx="0">
                  <c:v>no masking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masking!$N$4:$N$8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46.0</c:v>
                </c:pt>
                <c:pt idx="3">
                  <c:v>35.0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masking!$O$3</c:f>
              <c:strCache>
                <c:ptCount val="1"/>
                <c:pt idx="0">
                  <c:v>percent with masks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masking!$O$4:$O$8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911688"/>
        <c:axId val="444915656"/>
      </c:barChart>
      <c:catAx>
        <c:axId val="445911688"/>
        <c:scaling>
          <c:orientation val="minMax"/>
        </c:scaling>
        <c:delete val="0"/>
        <c:axPos val="l"/>
        <c:majorTickMark val="none"/>
        <c:minorTickMark val="none"/>
        <c:tickLblPos val="nextTo"/>
        <c:crossAx val="444915656"/>
        <c:crosses val="autoZero"/>
        <c:auto val="1"/>
        <c:lblAlgn val="ctr"/>
        <c:lblOffset val="100"/>
        <c:noMultiLvlLbl val="0"/>
      </c:catAx>
      <c:valAx>
        <c:axId val="444915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91168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shipwreck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shipwreck!$L$3</c:f>
              <c:strCache>
                <c:ptCount val="1"/>
                <c:pt idx="0">
                  <c:v>Count of shipwreck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shipwreck!$L$4:$L$8</c:f>
              <c:numCache>
                <c:formatCode>General</c:formatCode>
                <c:ptCount val="5"/>
                <c:pt idx="0">
                  <c:v>7.0</c:v>
                </c:pt>
                <c:pt idx="1">
                  <c:v>5.0</c:v>
                </c:pt>
                <c:pt idx="2">
                  <c:v>14.0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shipwreck!$M$3</c:f>
              <c:strCache>
                <c:ptCount val="1"/>
                <c:pt idx="0">
                  <c:v>no shipwreck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shipwreck!$M$4:$M$8</c:f>
              <c:numCache>
                <c:formatCode>General</c:formatCode>
                <c:ptCount val="5"/>
                <c:pt idx="0">
                  <c:v>18.0</c:v>
                </c:pt>
                <c:pt idx="1">
                  <c:v>19.0</c:v>
                </c:pt>
                <c:pt idx="2">
                  <c:v>50.0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shipwreck!$N$3</c:f>
              <c:strCache>
                <c:ptCount val="1"/>
                <c:pt idx="0">
                  <c:v>percent with shipwreck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shipwreck!$N$4:$N$8</c:f>
              <c:numCache>
                <c:formatCode>0%</c:formatCode>
                <c:ptCount val="5"/>
                <c:pt idx="0">
                  <c:v>0.28</c:v>
                </c:pt>
                <c:pt idx="1">
                  <c:v>0.208333333333333</c:v>
                </c:pt>
                <c:pt idx="2">
                  <c:v>0.21875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0008456"/>
        <c:axId val="407977736"/>
      </c:barChart>
      <c:catAx>
        <c:axId val="42000845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977736"/>
        <c:crosses val="autoZero"/>
        <c:auto val="1"/>
        <c:lblAlgn val="ctr"/>
        <c:lblOffset val="100"/>
        <c:noMultiLvlLbl val="0"/>
      </c:catAx>
      <c:valAx>
        <c:axId val="407977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00084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music, mysterious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'mysterious music'!$M$3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14.0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'mysterious music'!$N$3</c:f>
              <c:strCache>
                <c:ptCount val="1"/>
                <c:pt idx="0">
                  <c:v>no music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50.0</c:v>
                </c:pt>
                <c:pt idx="3">
                  <c:v>41.0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'mysterious music'!$O$3</c:f>
              <c:strCache>
                <c:ptCount val="1"/>
                <c:pt idx="0">
                  <c:v>percent with music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0.21875</c:v>
                </c:pt>
                <c:pt idx="3">
                  <c:v>0.0681818181818182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951304"/>
        <c:axId val="485650440"/>
      </c:barChart>
      <c:catAx>
        <c:axId val="48595130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650440"/>
        <c:crosses val="autoZero"/>
        <c:auto val="1"/>
        <c:lblAlgn val="ctr"/>
        <c:lblOffset val="100"/>
        <c:noMultiLvlLbl val="0"/>
      </c:catAx>
      <c:valAx>
        <c:axId val="485650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9513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poison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poison!$M$3</c:f>
              <c:strCache>
                <c:ptCount val="1"/>
                <c:pt idx="0">
                  <c:v>poison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poison!$M$4:$M$8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18.0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poison!$N$3</c:f>
              <c:strCache>
                <c:ptCount val="1"/>
                <c:pt idx="0">
                  <c:v>no poison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20.0</c:v>
                </c:pt>
                <c:pt idx="2">
                  <c:v>46.0</c:v>
                </c:pt>
                <c:pt idx="3">
                  <c:v>42.0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poison!$O$3</c:f>
              <c:strCache>
                <c:ptCount val="1"/>
                <c:pt idx="0">
                  <c:v>percent with poison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poison!$O$4:$O$8</c:f>
              <c:numCache>
                <c:formatCode>0%</c:formatCode>
                <c:ptCount val="5"/>
                <c:pt idx="0">
                  <c:v>0.16</c:v>
                </c:pt>
                <c:pt idx="1">
                  <c:v>0.166666666666667</c:v>
                </c:pt>
                <c:pt idx="2">
                  <c:v>0.28125</c:v>
                </c:pt>
                <c:pt idx="3">
                  <c:v>0.0454545454545454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6101800"/>
        <c:axId val="448519720"/>
      </c:barChart>
      <c:catAx>
        <c:axId val="4861018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8519720"/>
        <c:crosses val="autoZero"/>
        <c:auto val="1"/>
        <c:lblAlgn val="ctr"/>
        <c:lblOffset val="100"/>
        <c:noMultiLvlLbl val="0"/>
      </c:catAx>
      <c:valAx>
        <c:axId val="448519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61018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rape and attempted rape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rape!$T$3</c:f>
              <c:strCache>
                <c:ptCount val="1"/>
                <c:pt idx="0">
                  <c:v>contains attempted rape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rape!$T$4:$T$8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14.0</c:v>
                </c:pt>
                <c:pt idx="3">
                  <c:v>3.0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rape!$U$3</c:f>
              <c:strCache>
                <c:ptCount val="1"/>
                <c:pt idx="0">
                  <c:v>contains rape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rape!$U$4:$U$8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7.0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rape!$V$3</c:f>
              <c:strCache>
                <c:ptCount val="1"/>
                <c:pt idx="0">
                  <c:v>no rape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rape!$V$4:$V$8</c:f>
              <c:numCache>
                <c:formatCode>General</c:formatCode>
                <c:ptCount val="5"/>
                <c:pt idx="0">
                  <c:v>21.0</c:v>
                </c:pt>
                <c:pt idx="1">
                  <c:v>18.0</c:v>
                </c:pt>
                <c:pt idx="2">
                  <c:v>43.0</c:v>
                </c:pt>
                <c:pt idx="3">
                  <c:v>41.0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rape!$W$3</c:f>
              <c:strCache>
                <c:ptCount val="1"/>
                <c:pt idx="0">
                  <c:v>percent with rape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rape!$W$4:$W$8</c:f>
              <c:numCache>
                <c:formatCode>0%</c:formatCode>
                <c:ptCount val="5"/>
                <c:pt idx="0">
                  <c:v>0.16</c:v>
                </c:pt>
                <c:pt idx="1">
                  <c:v>0.25</c:v>
                </c:pt>
                <c:pt idx="2">
                  <c:v>0.328125</c:v>
                </c:pt>
                <c:pt idx="3">
                  <c:v>0.0681818181818182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2692472"/>
        <c:axId val="472633816"/>
      </c:barChart>
      <c:catAx>
        <c:axId val="4726924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2633816"/>
        <c:crosses val="autoZero"/>
        <c:auto val="1"/>
        <c:lblAlgn val="ctr"/>
        <c:lblOffset val="100"/>
        <c:noMultiLvlLbl val="0"/>
      </c:catAx>
      <c:valAx>
        <c:axId val="472633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69247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reputation, loss of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reputation!$M$3</c:f>
              <c:strCache>
                <c:ptCount val="1"/>
                <c:pt idx="0">
                  <c:v>lost reputation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reputation!$M$4:$M$8</c:f>
              <c:numCache>
                <c:formatCode>General</c:formatCode>
                <c:ptCount val="5"/>
                <c:pt idx="0">
                  <c:v>4.0</c:v>
                </c:pt>
                <c:pt idx="1">
                  <c:v>3.0</c:v>
                </c:pt>
                <c:pt idx="2">
                  <c:v>11.0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reputation!$N$3</c:f>
              <c:strCache>
                <c:ptCount val="1"/>
                <c:pt idx="0">
                  <c:v>no loss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53.0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reputation!$O$3</c:f>
              <c:strCache>
                <c:ptCount val="1"/>
                <c:pt idx="0">
                  <c:v>percent with loss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reputation!$O$4:$O$8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0.171875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535032"/>
        <c:axId val="492048792"/>
      </c:barChart>
      <c:catAx>
        <c:axId val="4925350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048792"/>
        <c:crosses val="autoZero"/>
        <c:auto val="1"/>
        <c:lblAlgn val="ctr"/>
        <c:lblOffset val="100"/>
        <c:noMultiLvlLbl val="0"/>
      </c:catAx>
      <c:valAx>
        <c:axId val="49204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53503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elopement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elopement!$Q$3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elopement!$Q$4:$Q$8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4.0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elopement!$R$3</c:f>
              <c:strCache>
                <c:ptCount val="1"/>
                <c:pt idx="0">
                  <c:v>bungled or prevented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elopement!$R$4:$R$8</c:f>
              <c:numCache>
                <c:formatCode>General</c:formatCode>
                <c:ptCount val="5"/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elopement!$S$3</c:f>
              <c:strCache>
                <c:ptCount val="1"/>
                <c:pt idx="0">
                  <c:v>no elopement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elopement!$S$4:$S$8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34.0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elopement!$T$3</c:f>
              <c:strCache>
                <c:ptCount val="1"/>
                <c:pt idx="0">
                  <c:v>percent with elopement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elopement!$T$4:$T$8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0.227272727272727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3217432"/>
        <c:axId val="473914248"/>
      </c:barChart>
      <c:catAx>
        <c:axId val="4732174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914248"/>
        <c:crosses val="autoZero"/>
        <c:auto val="1"/>
        <c:lblAlgn val="ctr"/>
        <c:lblOffset val="100"/>
        <c:noMultiLvlLbl val="0"/>
      </c:catAx>
      <c:valAx>
        <c:axId val="473914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21743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Relationship Id="rId3" Type="http://schemas.openxmlformats.org/officeDocument/2006/relationships/chart" Target="../charts/chart8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Relationship Id="rId2" Type="http://schemas.openxmlformats.org/officeDocument/2006/relationships/chart" Target="../charts/chart8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4" Type="http://schemas.openxmlformats.org/officeDocument/2006/relationships/chart" Target="../charts/chart93.xml"/><Relationship Id="rId1" Type="http://schemas.openxmlformats.org/officeDocument/2006/relationships/chart" Target="../charts/chart90.xml"/><Relationship Id="rId2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Relationship Id="rId2" Type="http://schemas.openxmlformats.org/officeDocument/2006/relationships/chart" Target="../charts/chart9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Relationship Id="rId2" Type="http://schemas.openxmlformats.org/officeDocument/2006/relationships/chart" Target="../charts/chart111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4.xml"/><Relationship Id="rId4" Type="http://schemas.openxmlformats.org/officeDocument/2006/relationships/chart" Target="../charts/chart125.xml"/><Relationship Id="rId5" Type="http://schemas.openxmlformats.org/officeDocument/2006/relationships/chart" Target="../charts/chart126.xml"/><Relationship Id="rId6" Type="http://schemas.openxmlformats.org/officeDocument/2006/relationships/chart" Target="../charts/chart127.xml"/><Relationship Id="rId7" Type="http://schemas.openxmlformats.org/officeDocument/2006/relationships/chart" Target="../charts/chart128.xml"/><Relationship Id="rId8" Type="http://schemas.openxmlformats.org/officeDocument/2006/relationships/chart" Target="../charts/chart129.xml"/><Relationship Id="rId1" Type="http://schemas.openxmlformats.org/officeDocument/2006/relationships/chart" Target="../charts/chart122.xml"/><Relationship Id="rId2" Type="http://schemas.openxmlformats.org/officeDocument/2006/relationships/chart" Target="../charts/chart123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Relationship Id="rId2" Type="http://schemas.openxmlformats.org/officeDocument/2006/relationships/chart" Target="../charts/chart13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8.xml"/><Relationship Id="rId2" Type="http://schemas.openxmlformats.org/officeDocument/2006/relationships/chart" Target="../charts/chart139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Relationship Id="rId2" Type="http://schemas.openxmlformats.org/officeDocument/2006/relationships/chart" Target="../charts/chart141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2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3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13</xdr:col>
      <xdr:colOff>469900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749300</xdr:colOff>
      <xdr:row>12</xdr:row>
      <xdr:rowOff>101600</xdr:rowOff>
    </xdr:from>
    <xdr:to>
      <xdr:col>12</xdr:col>
      <xdr:colOff>571500</xdr:colOff>
      <xdr:row>26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1079500</xdr:colOff>
      <xdr:row>12</xdr:row>
      <xdr:rowOff>139700</xdr:rowOff>
    </xdr:from>
    <xdr:to>
      <xdr:col>15</xdr:col>
      <xdr:colOff>952500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914400</xdr:colOff>
      <xdr:row>12</xdr:row>
      <xdr:rowOff>139700</xdr:rowOff>
    </xdr:from>
    <xdr:to>
      <xdr:col>18</xdr:col>
      <xdr:colOff>266700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1193800</xdr:colOff>
      <xdr:row>12</xdr:row>
      <xdr:rowOff>177800</xdr:rowOff>
    </xdr:from>
    <xdr:to>
      <xdr:col>13</xdr:col>
      <xdr:colOff>50800</xdr:colOff>
      <xdr:row>27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1079500</xdr:colOff>
      <xdr:row>12</xdr:row>
      <xdr:rowOff>139700</xdr:rowOff>
    </xdr:from>
    <xdr:to>
      <xdr:col>16</xdr:col>
      <xdr:colOff>609600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736600</xdr:colOff>
      <xdr:row>11</xdr:row>
      <xdr:rowOff>165100</xdr:rowOff>
    </xdr:from>
    <xdr:to>
      <xdr:col>14</xdr:col>
      <xdr:colOff>381000</xdr:colOff>
      <xdr:row>26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914400</xdr:colOff>
      <xdr:row>12</xdr:row>
      <xdr:rowOff>139700</xdr:rowOff>
    </xdr:from>
    <xdr:to>
      <xdr:col>19</xdr:col>
      <xdr:colOff>368300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558800</xdr:colOff>
      <xdr:row>13</xdr:row>
      <xdr:rowOff>76200</xdr:rowOff>
    </xdr:from>
    <xdr:to>
      <xdr:col>13</xdr:col>
      <xdr:colOff>520700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1079500</xdr:colOff>
      <xdr:row>12</xdr:row>
      <xdr:rowOff>139700</xdr:rowOff>
    </xdr:from>
    <xdr:to>
      <xdr:col>17</xdr:col>
      <xdr:colOff>1130300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_rels/pivotCacheDefinition10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3.xml"/></Relationships>
</file>

<file path=xl/pivotCache/_rels/pivotCacheDefinition10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4.xml"/></Relationships>
</file>

<file path=xl/pivotCache/_rels/pivotCacheDefinition10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5.xml"/></Relationships>
</file>

<file path=xl/pivotCache/_rels/pivotCacheDefinition10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6.xml"/></Relationships>
</file>

<file path=xl/pivotCache/_rels/pivotCacheDefinition10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7.xml"/></Relationships>
</file>

<file path=xl/pivotCache/_rels/pivotCacheDefinition10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C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E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L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M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D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F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O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P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X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r:id="rId1" refreshedBy="Lawrence Evalyn" refreshedDate="41967.916585879633" createdVersion="4" refreshedVersion="4" minRefreshableVersion="3" recordCount="210">
  <cacheSource type="worksheet">
    <worksheetSource ref="F1:ER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r:id="rId1" refreshedBy="Lawrence Evalyn" refreshedDate="41967.918832523152" createdVersion="4" refreshedVersion="4" minRefreshableVersion="3" recordCount="210">
  <cacheSource type="worksheet">
    <worksheetSource ref="F1:DU1048576" sheet="ALL DATA"/>
  </cacheSource>
  <cacheFields count="12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r:id="rId1" refreshedBy="Lawrence Evalyn" refreshedDate="41967.936230208332" createdVersion="4" refreshedVersion="4" minRefreshableVersion="3" recordCount="210">
  <cacheSource type="worksheet">
    <worksheetSource ref="F1:DY1048576" sheet="ALL DATA"/>
  </cacheSource>
  <cacheFields count="12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r:id="rId1" refreshedBy="Lawrence Evalyn" refreshedDate="41967.939042939812" createdVersion="4" refreshedVersion="4" minRefreshableVersion="3" recordCount="210">
  <cacheSource type="worksheet">
    <worksheetSource ref="F1:EA1048576" sheet="ALL DATA"/>
  </cacheSource>
  <cacheFields count="12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r:id="rId1" refreshedBy="Lawrence Evalyn" refreshedDate="41967.941308912035" createdVersion="4" refreshedVersion="4" minRefreshableVersion="3" recordCount="210">
  <cacheSource type="worksheet">
    <worksheetSource ref="F1:CL1048576" sheet="ALL DATA"/>
  </cacheSource>
  <cacheFields count="85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3.xml><?xml version="1.0" encoding="utf-8"?>
<pivotCacheDefinition xmlns="http://schemas.openxmlformats.org/spreadsheetml/2006/main" xmlns:r="http://schemas.openxmlformats.org/officeDocument/2006/relationships" r:id="rId1" refreshedBy="Lawrence Evalyn" refreshedDate="41967.946048958336" createdVersion="4" refreshedVersion="4" minRefreshableVersion="3" recordCount="210">
  <cacheSource type="worksheet">
    <worksheetSource ref="F1:CO1048576" sheet="ALL DATA"/>
  </cacheSource>
  <cacheFields count="8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4.xml><?xml version="1.0" encoding="utf-8"?>
<pivotCacheDefinition xmlns="http://schemas.openxmlformats.org/spreadsheetml/2006/main" xmlns:r="http://schemas.openxmlformats.org/officeDocument/2006/relationships" r:id="rId1" refreshedBy="Lawrence Evalyn" refreshedDate="41967.947807870369" createdVersion="4" refreshedVersion="4" minRefreshableVersion="3" recordCount="210">
  <cacheSource type="worksheet">
    <worksheetSource ref="F1:CQ1048576" sheet="ALL DATA"/>
  </cacheSource>
  <cacheFields count="9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5.xml><?xml version="1.0" encoding="utf-8"?>
<pivotCacheDefinition xmlns="http://schemas.openxmlformats.org/spreadsheetml/2006/main" xmlns:r="http://schemas.openxmlformats.org/officeDocument/2006/relationships" r:id="rId1" refreshedBy="Lawrence Evalyn" refreshedDate="41967.949673379633" createdVersion="4" refreshedVersion="4" minRefreshableVersion="3" recordCount="210">
  <cacheSource type="worksheet">
    <worksheetSource ref="F1:DK1048576" sheet="ALL DATA"/>
  </cacheSource>
  <cacheFields count="11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6.xml><?xml version="1.0" encoding="utf-8"?>
<pivotCacheDefinition xmlns="http://schemas.openxmlformats.org/spreadsheetml/2006/main" xmlns:r="http://schemas.openxmlformats.org/officeDocument/2006/relationships" r:id="rId1" refreshedBy="Lawrence Evalyn" refreshedDate="41967.952023379628" createdVersion="4" refreshedVersion="4" minRefreshableVersion="3" recordCount="210">
  <cacheSource type="worksheet">
    <worksheetSource ref="F1:DQ1048576" sheet="ALL DATA"/>
  </cacheSource>
  <cacheFields count="11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7.xml><?xml version="1.0" encoding="utf-8"?>
<pivotCacheDefinition xmlns="http://schemas.openxmlformats.org/spreadsheetml/2006/main" xmlns:r="http://schemas.openxmlformats.org/officeDocument/2006/relationships" r:id="rId1" refreshedBy="Lawrence Evalyn" refreshedDate="41967.95608541667" createdVersion="4" refreshedVersion="4" minRefreshableVersion="3" recordCount="210">
  <cacheSource type="worksheet">
    <worksheetSource ref="F1:DT1048576" sheet="ALL DATA"/>
  </cacheSource>
  <cacheFields count="11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8.xml><?xml version="1.0" encoding="utf-8"?>
<pivotCacheDefinition xmlns="http://schemas.openxmlformats.org/spreadsheetml/2006/main" xmlns:r="http://schemas.openxmlformats.org/officeDocument/2006/relationships" r:id="rId1" refreshedBy="Lawrence Evalyn" refreshedDate="41967.957638657404" createdVersion="4" refreshedVersion="4" minRefreshableVersion="3" recordCount="210">
  <cacheSource type="worksheet">
    <worksheetSource ref="F1:BN1048576" sheet="ALL DATA"/>
  </cacheSource>
  <cacheFields count="6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8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warning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4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demons" fld="1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25" cacheId="1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duction" fld="121" subtotal="count" baseField="0" baseItem="0"/>
    <dataField name="seduction of female" fld="122" subtotal="count" baseField="0" baseItem="0"/>
    <dataField name="seduction of male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8" cacheId="2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P3:T10" firstHeaderRow="1" firstDataRow="2" firstDataCol="1"/>
  <pivotFields count="85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ornicator (any)" fld="82" subtotal="count" baseField="0" baseItem="0"/>
    <dataField name="Count of libertine" fld="83" subtotal="count" baseField="0" baseItem="0"/>
    <dataField name="Count of loose woman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9" cacheId="2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8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asking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6" cacheId="2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hipwreck" fld="1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0" cacheId="2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9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music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1" cacheId="2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poison" fld="10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32" cacheId="2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U9" firstHeaderRow="1" firstDataRow="2" firstDataCol="1"/>
  <pivotFields count="11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xual assault" fld="113" subtotal="count" baseField="0" baseItem="0"/>
    <dataField name="contains attempted rape" fld="115" subtotal="count" baseField="0" baseItem="0"/>
    <dataField name="contains rape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33" cacheId="2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lost reputation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4" cacheId="2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6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elopement (any)" fld="58" subtotal="count" baseField="0" baseItem="0"/>
    <dataField name="successful" fld="59" subtotal="count" baseField="0" baseItem="0"/>
    <dataField name="bungled or prevented" fld="6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pivotTable" Target="../pivotTables/pivotTable57.xml"/><Relationship Id="rId3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pivotTable" Target="../pivotTables/pivotTable61.xml"/><Relationship Id="rId3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pivotTable" Target="../pivotTables/pivotTable63.xml"/><Relationship Id="rId3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pivotTable" Target="../pivotTables/pivotTable65.xml"/><Relationship Id="rId3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pivotTable" Target="../pivotTables/pivotTable67.xml"/><Relationship Id="rId3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pivotTable" Target="../pivotTables/pivotTable69.xml"/><Relationship Id="rId3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pivotTable" Target="../pivotTables/pivotTable71.xml"/><Relationship Id="rId3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pivotTable" Target="../pivotTables/pivotTable73.xml"/><Relationship Id="rId3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1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8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96.xml"/><Relationship Id="rId2" Type="http://schemas.openxmlformats.org/officeDocument/2006/relationships/pivotTable" Target="../pivotTables/pivotTable9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0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1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2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3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4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5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6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7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8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9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0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opLeftCell="U1" workbookViewId="0">
      <selection activeCell="X25" sqref="X25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P26" sqref="P26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7.83203125" customWidth="1"/>
  </cols>
  <sheetData>
    <row r="2" spans="1:15">
      <c r="L2" s="31" t="s">
        <v>466</v>
      </c>
    </row>
    <row r="3" spans="1:15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K3" s="31" t="s">
        <v>322</v>
      </c>
      <c r="L3" t="s">
        <v>801</v>
      </c>
      <c r="M3" t="s">
        <v>882</v>
      </c>
      <c r="N3" t="s">
        <v>883</v>
      </c>
      <c r="O3" t="s">
        <v>884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1</v>
      </c>
      <c r="N4">
        <f>L4-M4</f>
        <v>24</v>
      </c>
      <c r="O4" s="41">
        <f>M4/L4</f>
        <v>0.04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A7" s="33" t="s">
        <v>324</v>
      </c>
      <c r="B7" s="32">
        <v>20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B9">
        <v>60</v>
      </c>
      <c r="K9" s="33" t="s">
        <v>324</v>
      </c>
      <c r="L9" s="32">
        <v>174</v>
      </c>
      <c r="M9" s="32">
        <v>17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E1" workbookViewId="0">
      <selection activeCell="M33" sqref="M3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1640625" customWidth="1"/>
  </cols>
  <sheetData>
    <row r="2" spans="1:14">
      <c r="K2" s="31" t="s">
        <v>466</v>
      </c>
    </row>
    <row r="3" spans="1:14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  <c r="J3" s="31" t="s">
        <v>322</v>
      </c>
      <c r="K3" t="s">
        <v>801</v>
      </c>
      <c r="L3" t="s">
        <v>886</v>
      </c>
      <c r="M3" t="s">
        <v>885</v>
      </c>
      <c r="N3" t="s">
        <v>887</v>
      </c>
    </row>
    <row r="4" spans="1:14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10</v>
      </c>
      <c r="B5" s="32">
        <v>3</v>
      </c>
      <c r="F5">
        <f>F3+F4</f>
        <v>0.21888544891640868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18</v>
      </c>
      <c r="J6" s="33" t="s">
        <v>661</v>
      </c>
      <c r="K6" s="32">
        <v>64</v>
      </c>
      <c r="L6" s="32">
        <v>9</v>
      </c>
      <c r="M6">
        <f>K6-L6</f>
        <v>55</v>
      </c>
      <c r="N6" s="41">
        <f>L6/K6</f>
        <v>0.140625</v>
      </c>
    </row>
    <row r="7" spans="1:14">
      <c r="A7" s="33" t="s">
        <v>324</v>
      </c>
      <c r="B7" s="32">
        <v>21</v>
      </c>
      <c r="J7" s="33" t="s">
        <v>810</v>
      </c>
      <c r="K7" s="32">
        <v>44</v>
      </c>
      <c r="L7" s="32">
        <v>2</v>
      </c>
      <c r="M7">
        <f>K7-L7</f>
        <v>42</v>
      </c>
      <c r="N7" s="41">
        <f>L7/K7</f>
        <v>4.5454545454545456E-2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63</v>
      </c>
      <c r="J9" s="33" t="s">
        <v>324</v>
      </c>
      <c r="K9" s="32">
        <v>174</v>
      </c>
      <c r="L9" s="32">
        <v>19</v>
      </c>
      <c r="M9">
        <f>K9-L9</f>
        <v>155</v>
      </c>
      <c r="N9" s="41">
        <f>L9/K9</f>
        <v>0.10919540229885058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I1" workbookViewId="0">
      <selection activeCell="S19" sqref="S19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  <col min="12" max="12" width="19.5" customWidth="1"/>
    <col min="13" max="13" width="27.6640625" customWidth="1"/>
    <col min="14" max="14" width="16.6640625" bestFit="1" customWidth="1"/>
    <col min="15" max="15" width="17.33203125" customWidth="1"/>
    <col min="16" max="16" width="15.83203125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  <c r="L3" s="31" t="s">
        <v>322</v>
      </c>
      <c r="M3" t="s">
        <v>801</v>
      </c>
      <c r="N3" t="s">
        <v>543</v>
      </c>
      <c r="O3" t="s">
        <v>888</v>
      </c>
      <c r="P3" t="s">
        <v>889</v>
      </c>
      <c r="Q3" t="s">
        <v>890</v>
      </c>
      <c r="R3" t="s">
        <v>891</v>
      </c>
    </row>
    <row r="4" spans="1:18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  <c r="L4" s="33" t="s">
        <v>809</v>
      </c>
      <c r="M4" s="32">
        <v>25</v>
      </c>
      <c r="N4" s="32">
        <v>7</v>
      </c>
      <c r="O4" s="32">
        <v>7</v>
      </c>
      <c r="P4" s="32"/>
      <c r="Q4">
        <f>M4-N4</f>
        <v>18</v>
      </c>
      <c r="R4" s="41">
        <f>(M4-Q4)/M4</f>
        <v>0.28000000000000003</v>
      </c>
    </row>
    <row r="5" spans="1:18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  <c r="L5" s="33" t="s">
        <v>655</v>
      </c>
      <c r="M5" s="32">
        <v>24</v>
      </c>
      <c r="N5" s="32">
        <v>3</v>
      </c>
      <c r="O5" s="32">
        <v>3</v>
      </c>
      <c r="P5" s="32"/>
      <c r="Q5">
        <f>M5-N5</f>
        <v>21</v>
      </c>
      <c r="R5" s="41">
        <f>(M5-Q5)/M5</f>
        <v>0.125</v>
      </c>
    </row>
    <row r="6" spans="1:18">
      <c r="A6" s="33" t="s">
        <v>7</v>
      </c>
      <c r="B6" s="32">
        <v>29</v>
      </c>
      <c r="C6" s="32">
        <v>27</v>
      </c>
      <c r="D6" s="32">
        <v>4</v>
      </c>
      <c r="L6" s="33" t="s">
        <v>661</v>
      </c>
      <c r="M6" s="32">
        <v>64</v>
      </c>
      <c r="N6" s="32">
        <v>17</v>
      </c>
      <c r="O6" s="32">
        <v>15</v>
      </c>
      <c r="P6" s="32">
        <v>6</v>
      </c>
      <c r="Q6">
        <f>M6-N6</f>
        <v>47</v>
      </c>
      <c r="R6" s="41">
        <f>(M6-Q6)/M6</f>
        <v>0.265625</v>
      </c>
    </row>
    <row r="7" spans="1:18">
      <c r="A7" s="33" t="s">
        <v>324</v>
      </c>
      <c r="B7" s="32">
        <v>53</v>
      </c>
      <c r="C7" s="32">
        <v>50</v>
      </c>
      <c r="D7" s="32">
        <v>8</v>
      </c>
      <c r="L7" s="33" t="s">
        <v>810</v>
      </c>
      <c r="M7" s="32">
        <v>44</v>
      </c>
      <c r="N7" s="32">
        <v>17</v>
      </c>
      <c r="O7" s="32">
        <v>16</v>
      </c>
      <c r="P7" s="32">
        <v>2</v>
      </c>
      <c r="Q7">
        <f>M7-N7</f>
        <v>27</v>
      </c>
      <c r="R7" s="41">
        <f>(M7-Q7)/M7</f>
        <v>0.38636363636363635</v>
      </c>
    </row>
    <row r="8" spans="1:18">
      <c r="L8" s="33" t="s">
        <v>654</v>
      </c>
      <c r="M8" s="32">
        <v>17</v>
      </c>
      <c r="N8" s="32">
        <v>2</v>
      </c>
      <c r="O8" s="32">
        <v>2</v>
      </c>
      <c r="P8" s="32"/>
      <c r="Q8">
        <f>M8-N8</f>
        <v>15</v>
      </c>
      <c r="R8" s="41">
        <f>(M8-Q8)/M8</f>
        <v>0.11764705882352941</v>
      </c>
    </row>
    <row r="9" spans="1:18">
      <c r="B9">
        <f>B7*3</f>
        <v>159</v>
      </c>
      <c r="L9" s="33" t="s">
        <v>324</v>
      </c>
      <c r="M9" s="32">
        <v>174</v>
      </c>
      <c r="N9" s="32">
        <v>46</v>
      </c>
      <c r="O9" s="32">
        <v>43</v>
      </c>
      <c r="P9" s="32">
        <v>8</v>
      </c>
    </row>
  </sheetData>
  <sortState ref="L2:P9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0"/>
  <sheetViews>
    <sheetView topLeftCell="K1" workbookViewId="0">
      <selection activeCell="O32" sqref="O32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  <col min="16" max="16" width="19.5" customWidth="1"/>
    <col min="17" max="17" width="27.6640625" customWidth="1"/>
    <col min="18" max="18" width="21.33203125" bestFit="1" customWidth="1"/>
    <col min="19" max="19" width="15.5" bestFit="1" customWidth="1"/>
    <col min="20" max="20" width="19.5" bestFit="1" customWidth="1"/>
  </cols>
  <sheetData>
    <row r="3" spans="1:22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  <c r="Q3" s="31" t="s">
        <v>466</v>
      </c>
    </row>
    <row r="4" spans="1:22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  <c r="P4" s="31" t="s">
        <v>322</v>
      </c>
      <c r="Q4" t="s">
        <v>801</v>
      </c>
      <c r="R4" t="s">
        <v>532</v>
      </c>
      <c r="S4" t="s">
        <v>533</v>
      </c>
      <c r="T4" t="s">
        <v>534</v>
      </c>
      <c r="U4" t="s">
        <v>894</v>
      </c>
      <c r="V4" t="s">
        <v>895</v>
      </c>
    </row>
    <row r="5" spans="1:22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  <c r="P5" s="33" t="s">
        <v>809</v>
      </c>
      <c r="Q5" s="32">
        <v>25</v>
      </c>
      <c r="R5" s="32">
        <v>9</v>
      </c>
      <c r="S5" s="32">
        <v>6</v>
      </c>
      <c r="T5" s="32">
        <v>4</v>
      </c>
      <c r="U5">
        <f>Q5-R5</f>
        <v>16</v>
      </c>
      <c r="V5" s="41">
        <f>(Q5-U5)/Q5</f>
        <v>0.36</v>
      </c>
    </row>
    <row r="6" spans="1:22">
      <c r="A6" s="33" t="s">
        <v>7</v>
      </c>
      <c r="B6" s="32">
        <v>27</v>
      </c>
      <c r="C6" s="32">
        <v>16</v>
      </c>
      <c r="D6" s="32">
        <v>17</v>
      </c>
      <c r="P6" s="33" t="s">
        <v>655</v>
      </c>
      <c r="Q6" s="32">
        <v>24</v>
      </c>
      <c r="R6" s="32">
        <v>5</v>
      </c>
      <c r="S6" s="32">
        <v>5</v>
      </c>
      <c r="T6" s="32">
        <v>1</v>
      </c>
      <c r="U6">
        <f>Q6-R6</f>
        <v>19</v>
      </c>
      <c r="V6" s="41">
        <f>(Q6-U6)/Q6</f>
        <v>0.20833333333333334</v>
      </c>
    </row>
    <row r="7" spans="1:22">
      <c r="A7" s="33" t="s">
        <v>324</v>
      </c>
      <c r="B7" s="32">
        <v>66</v>
      </c>
      <c r="C7" s="32">
        <v>47</v>
      </c>
      <c r="D7" s="32">
        <v>30</v>
      </c>
      <c r="P7" s="33" t="s">
        <v>661</v>
      </c>
      <c r="Q7" s="32">
        <v>64</v>
      </c>
      <c r="R7" s="32">
        <v>23</v>
      </c>
      <c r="S7" s="32">
        <v>16</v>
      </c>
      <c r="T7" s="32">
        <v>10</v>
      </c>
      <c r="U7">
        <f>Q7-R7</f>
        <v>41</v>
      </c>
      <c r="V7" s="41">
        <f>(Q7-U7)/Q7</f>
        <v>0.359375</v>
      </c>
    </row>
    <row r="8" spans="1:22">
      <c r="C8">
        <f>C7*3</f>
        <v>141</v>
      </c>
      <c r="D8">
        <f>D7*3</f>
        <v>90</v>
      </c>
      <c r="P8" s="33" t="s">
        <v>810</v>
      </c>
      <c r="Q8" s="32">
        <v>44</v>
      </c>
      <c r="R8" s="32">
        <v>18</v>
      </c>
      <c r="S8" s="32">
        <v>15</v>
      </c>
      <c r="T8" s="32">
        <v>7</v>
      </c>
      <c r="U8">
        <f>Q8-R8</f>
        <v>26</v>
      </c>
      <c r="V8" s="41">
        <f>(Q8-U8)/Q8</f>
        <v>0.40909090909090912</v>
      </c>
    </row>
    <row r="9" spans="1:22">
      <c r="P9" s="33" t="s">
        <v>654</v>
      </c>
      <c r="Q9" s="32">
        <v>17</v>
      </c>
      <c r="R9" s="32">
        <v>1</v>
      </c>
      <c r="S9" s="32"/>
      <c r="T9" s="32">
        <v>1</v>
      </c>
      <c r="U9">
        <f>Q9-R9</f>
        <v>16</v>
      </c>
      <c r="V9" s="41">
        <f>(Q9-U9)/Q9</f>
        <v>5.8823529411764705E-2</v>
      </c>
    </row>
    <row r="10" spans="1:22">
      <c r="P10" s="33" t="s">
        <v>324</v>
      </c>
      <c r="Q10" s="32">
        <v>174</v>
      </c>
      <c r="R10" s="32">
        <v>56</v>
      </c>
      <c r="S10" s="32">
        <v>42</v>
      </c>
      <c r="T10" s="32">
        <v>23</v>
      </c>
    </row>
  </sheetData>
  <sortState ref="P3:T10">
    <sortCondition descending="1" ref="P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Q26" sqref="Q26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5.33203125" customWidth="1"/>
  </cols>
  <sheetData>
    <row r="2" spans="1:15">
      <c r="L2" s="31" t="s">
        <v>466</v>
      </c>
    </row>
    <row r="3" spans="1:15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  <c r="K3" s="31" t="s">
        <v>322</v>
      </c>
      <c r="L3" t="s">
        <v>801</v>
      </c>
      <c r="M3" t="s">
        <v>898</v>
      </c>
      <c r="N3" t="s">
        <v>896</v>
      </c>
      <c r="O3" t="s">
        <v>897</v>
      </c>
    </row>
    <row r="4" spans="1:15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19</v>
      </c>
      <c r="F5">
        <f>F3+F4</f>
        <v>0.38627450980392158</v>
      </c>
      <c r="K5" s="33" t="s">
        <v>655</v>
      </c>
      <c r="L5" s="32">
        <v>24</v>
      </c>
      <c r="M5" s="32">
        <v>5</v>
      </c>
      <c r="N5">
        <f>L5-M5</f>
        <v>19</v>
      </c>
      <c r="O5" s="41">
        <f>M5/L5</f>
        <v>0.20833333333333334</v>
      </c>
    </row>
    <row r="6" spans="1:15">
      <c r="A6" s="33" t="s">
        <v>7</v>
      </c>
      <c r="B6" s="32">
        <v>19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38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114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35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B1" workbookViewId="0">
      <selection activeCell="O21" sqref="O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" bestFit="1" customWidth="1"/>
  </cols>
  <sheetData>
    <row r="2" spans="1:14">
      <c r="K2" s="31" t="s">
        <v>466</v>
      </c>
    </row>
    <row r="3" spans="1:14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  <c r="J3" s="31" t="s">
        <v>322</v>
      </c>
      <c r="K3" t="s">
        <v>801</v>
      </c>
      <c r="L3" t="s">
        <v>546</v>
      </c>
      <c r="M3" t="s">
        <v>892</v>
      </c>
      <c r="N3" t="s">
        <v>893</v>
      </c>
    </row>
    <row r="4" spans="1:14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10</v>
      </c>
      <c r="B5" s="32">
        <v>18</v>
      </c>
      <c r="F5">
        <f>F3+F4</f>
        <v>0.38699690402476783</v>
      </c>
      <c r="J5" s="33" t="s">
        <v>655</v>
      </c>
      <c r="K5" s="32">
        <v>24</v>
      </c>
      <c r="L5" s="32">
        <v>5</v>
      </c>
      <c r="M5">
        <f>K5-L5</f>
        <v>19</v>
      </c>
      <c r="N5" s="41">
        <f>L5/K5</f>
        <v>0.20833333333333334</v>
      </c>
    </row>
    <row r="6" spans="1:14">
      <c r="A6" s="33" t="s">
        <v>7</v>
      </c>
      <c r="B6" s="32">
        <v>20</v>
      </c>
      <c r="J6" s="33" t="s">
        <v>661</v>
      </c>
      <c r="K6" s="32">
        <v>64</v>
      </c>
      <c r="L6" s="32">
        <v>14</v>
      </c>
      <c r="M6">
        <f>K6-L6</f>
        <v>50</v>
      </c>
      <c r="N6" s="41">
        <f>L6/K6</f>
        <v>0.21875</v>
      </c>
    </row>
    <row r="7" spans="1:14">
      <c r="A7" s="33" t="s">
        <v>324</v>
      </c>
      <c r="B7" s="32">
        <v>38</v>
      </c>
      <c r="J7" s="33" t="s">
        <v>810</v>
      </c>
      <c r="K7" s="32">
        <v>44</v>
      </c>
      <c r="L7" s="32">
        <v>5</v>
      </c>
      <c r="M7">
        <f>K7-L7</f>
        <v>39</v>
      </c>
      <c r="N7" s="41">
        <f>L7/K7</f>
        <v>0.11363636363636363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114</v>
      </c>
      <c r="J9" s="33" t="s">
        <v>324</v>
      </c>
      <c r="K9" s="32">
        <v>174</v>
      </c>
      <c r="L9" s="32">
        <v>31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H1" workbookViewId="0">
      <selection activeCell="K24" sqref="K24"/>
    </sheetView>
  </sheetViews>
  <sheetFormatPr baseColWidth="10" defaultRowHeight="15" x14ac:dyDescent="0"/>
  <cols>
    <col min="1" max="1" width="23.83203125" customWidth="1"/>
    <col min="2" max="2" width="5.33203125" customWidth="1"/>
    <col min="11" max="11" width="19.5" customWidth="1"/>
    <col min="12" max="12" width="27.6640625" customWidth="1"/>
    <col min="13" max="13" width="6" customWidth="1"/>
  </cols>
  <sheetData>
    <row r="2" spans="1:15">
      <c r="L2" s="31" t="s">
        <v>466</v>
      </c>
    </row>
    <row r="3" spans="1:15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  <c r="K3" s="31" t="s">
        <v>322</v>
      </c>
      <c r="L3" t="s">
        <v>801</v>
      </c>
      <c r="M3" t="s">
        <v>901</v>
      </c>
      <c r="N3" t="s">
        <v>899</v>
      </c>
      <c r="O3" t="s">
        <v>900</v>
      </c>
    </row>
    <row r="4" spans="1:15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10</v>
      </c>
      <c r="B5" s="32">
        <v>13</v>
      </c>
      <c r="F5">
        <f>F3+F4</f>
        <v>0.27481940144478845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14</v>
      </c>
      <c r="K6" s="33" t="s">
        <v>661</v>
      </c>
      <c r="L6" s="32">
        <v>64</v>
      </c>
      <c r="M6" s="32">
        <v>14</v>
      </c>
      <c r="N6">
        <f>L6-M6</f>
        <v>50</v>
      </c>
      <c r="O6" s="41">
        <f>M6/L6</f>
        <v>0.21875</v>
      </c>
    </row>
    <row r="7" spans="1:15">
      <c r="A7" s="33" t="s">
        <v>324</v>
      </c>
      <c r="B7" s="32">
        <v>27</v>
      </c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B8">
        <f>B7*3</f>
        <v>81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24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K17" sqref="K17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6.6640625" customWidth="1"/>
  </cols>
  <sheetData>
    <row r="2" spans="1:15">
      <c r="L2" s="31" t="s">
        <v>466</v>
      </c>
    </row>
    <row r="3" spans="1:15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  <c r="K3" s="31" t="s">
        <v>322</v>
      </c>
      <c r="L3" t="s">
        <v>801</v>
      </c>
      <c r="M3" t="s">
        <v>904</v>
      </c>
      <c r="N3" t="s">
        <v>902</v>
      </c>
      <c r="O3" t="s">
        <v>903</v>
      </c>
    </row>
    <row r="4" spans="1:15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12</v>
      </c>
      <c r="F5">
        <f>F3+F4</f>
        <v>0.30712074303405573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18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30</v>
      </c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B8">
        <f>B7*3</f>
        <v>90</v>
      </c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31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topLeftCell="L1" workbookViewId="0">
      <selection activeCell="P15" sqref="P15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  <col min="17" max="17" width="19.5" customWidth="1"/>
    <col min="18" max="18" width="27.6640625" customWidth="1"/>
    <col min="19" max="19" width="20" customWidth="1"/>
    <col min="20" max="20" width="21.33203125" bestFit="1" customWidth="1"/>
    <col min="21" max="21" width="12.33203125" customWidth="1"/>
  </cols>
  <sheetData>
    <row r="1" spans="1:23">
      <c r="B1" s="31" t="s">
        <v>466</v>
      </c>
    </row>
    <row r="2" spans="1:23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  <c r="R2" s="31" t="s">
        <v>466</v>
      </c>
    </row>
    <row r="3" spans="1:23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  <c r="Q3" s="31" t="s">
        <v>322</v>
      </c>
      <c r="R3" t="s">
        <v>801</v>
      </c>
      <c r="S3" t="s">
        <v>538</v>
      </c>
      <c r="T3" t="s">
        <v>908</v>
      </c>
      <c r="U3" t="s">
        <v>907</v>
      </c>
      <c r="V3" t="s">
        <v>905</v>
      </c>
      <c r="W3" t="s">
        <v>906</v>
      </c>
    </row>
    <row r="4" spans="1:23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  <c r="Q4" s="33" t="s">
        <v>809</v>
      </c>
      <c r="R4" s="32">
        <v>25</v>
      </c>
      <c r="S4" s="32">
        <v>4</v>
      </c>
      <c r="T4" s="32">
        <v>3</v>
      </c>
      <c r="U4" s="32">
        <v>1</v>
      </c>
      <c r="V4">
        <f>R4-S4</f>
        <v>21</v>
      </c>
      <c r="W4" s="41">
        <f>S4/R4</f>
        <v>0.16</v>
      </c>
    </row>
    <row r="5" spans="1:23">
      <c r="A5" s="33" t="s">
        <v>324</v>
      </c>
      <c r="B5" s="32">
        <v>41</v>
      </c>
      <c r="C5" s="32">
        <v>15</v>
      </c>
      <c r="D5" s="32">
        <v>28</v>
      </c>
      <c r="Q5" s="33" t="s">
        <v>655</v>
      </c>
      <c r="R5" s="32">
        <v>24</v>
      </c>
      <c r="S5" s="32">
        <v>6</v>
      </c>
      <c r="T5" s="32">
        <v>5</v>
      </c>
      <c r="U5" s="32">
        <v>1</v>
      </c>
      <c r="V5">
        <f>R5-S5</f>
        <v>18</v>
      </c>
      <c r="W5" s="41">
        <f>S5/R5</f>
        <v>0.25</v>
      </c>
    </row>
    <row r="6" spans="1:23">
      <c r="B6">
        <f>B5*3</f>
        <v>123</v>
      </c>
      <c r="M6" t="s">
        <v>397</v>
      </c>
      <c r="N6">
        <v>11</v>
      </c>
      <c r="Q6" s="33" t="s">
        <v>661</v>
      </c>
      <c r="R6" s="32">
        <v>64</v>
      </c>
      <c r="S6" s="32">
        <v>21</v>
      </c>
      <c r="T6" s="32">
        <v>14</v>
      </c>
      <c r="U6" s="32">
        <v>7</v>
      </c>
      <c r="V6">
        <f>R6-S6</f>
        <v>43</v>
      </c>
      <c r="W6" s="41">
        <f>S6/R6</f>
        <v>0.328125</v>
      </c>
    </row>
    <row r="7" spans="1:23">
      <c r="M7" t="s">
        <v>398</v>
      </c>
      <c r="N7">
        <v>20</v>
      </c>
      <c r="Q7" s="33" t="s">
        <v>810</v>
      </c>
      <c r="R7" s="32">
        <v>44</v>
      </c>
      <c r="S7" s="32">
        <v>3</v>
      </c>
      <c r="T7" s="32">
        <v>3</v>
      </c>
      <c r="U7" s="32">
        <v>1</v>
      </c>
      <c r="V7">
        <f>R7-S7</f>
        <v>41</v>
      </c>
      <c r="W7" s="41">
        <f>S7/R7</f>
        <v>6.8181818181818177E-2</v>
      </c>
    </row>
    <row r="8" spans="1:23">
      <c r="Q8" s="33" t="s">
        <v>654</v>
      </c>
      <c r="R8" s="32">
        <v>17</v>
      </c>
      <c r="S8" s="32">
        <v>6</v>
      </c>
      <c r="T8" s="32">
        <v>4</v>
      </c>
      <c r="U8" s="32">
        <v>2</v>
      </c>
      <c r="V8">
        <f>R8-S8</f>
        <v>11</v>
      </c>
      <c r="W8" s="41">
        <f>S8/R8</f>
        <v>0.35294117647058826</v>
      </c>
    </row>
    <row r="9" spans="1:23">
      <c r="Q9" s="33" t="s">
        <v>324</v>
      </c>
      <c r="R9" s="32">
        <v>174</v>
      </c>
      <c r="S9" s="32">
        <v>40</v>
      </c>
      <c r="T9" s="32">
        <v>29</v>
      </c>
      <c r="U9" s="32">
        <v>12</v>
      </c>
    </row>
  </sheetData>
  <sortState ref="Q2:U9">
    <sortCondition descending="1" ref="Q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P17" sqref="P17"/>
    </sheetView>
  </sheetViews>
  <sheetFormatPr baseColWidth="10" defaultRowHeight="15" x14ac:dyDescent="0"/>
  <cols>
    <col min="1" max="1" width="24" customWidth="1"/>
    <col min="2" max="2" width="5.33203125" customWidth="1"/>
    <col min="11" max="11" width="19.5" customWidth="1"/>
    <col min="12" max="12" width="27.6640625" customWidth="1"/>
    <col min="13" max="13" width="13.33203125" customWidth="1"/>
  </cols>
  <sheetData>
    <row r="2" spans="1:15">
      <c r="L2" s="31" t="s">
        <v>466</v>
      </c>
    </row>
    <row r="3" spans="1:15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  <c r="K3" s="31" t="s">
        <v>322</v>
      </c>
      <c r="L3" t="s">
        <v>801</v>
      </c>
      <c r="M3" t="s">
        <v>910</v>
      </c>
      <c r="N3" t="s">
        <v>909</v>
      </c>
      <c r="O3" t="s">
        <v>911</v>
      </c>
    </row>
    <row r="4" spans="1:15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18</v>
      </c>
      <c r="F5">
        <f>F3+F4</f>
        <v>0.31331269349845203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A7" s="33" t="s">
        <v>324</v>
      </c>
      <c r="B7" s="32">
        <v>31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B8">
        <f>B7*3</f>
        <v>93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H171" sqref="DH171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9"/>
  <sheetViews>
    <sheetView tabSelected="1" topLeftCell="K1" workbookViewId="0">
      <selection activeCell="U18" sqref="U18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  <col min="14" max="14" width="19.5" customWidth="1"/>
    <col min="15" max="15" width="27.6640625" customWidth="1"/>
    <col min="16" max="16" width="22.1640625" customWidth="1"/>
    <col min="17" max="17" width="9.5" customWidth="1"/>
    <col min="18" max="18" width="18.83203125" customWidth="1"/>
  </cols>
  <sheetData>
    <row r="2" spans="1:20">
      <c r="O2" s="31" t="s">
        <v>466</v>
      </c>
    </row>
    <row r="3" spans="1:20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  <c r="N3" s="31" t="s">
        <v>322</v>
      </c>
      <c r="O3" t="s">
        <v>801</v>
      </c>
      <c r="P3" t="s">
        <v>639</v>
      </c>
      <c r="Q3" t="s">
        <v>516</v>
      </c>
      <c r="R3" t="s">
        <v>912</v>
      </c>
      <c r="S3" t="s">
        <v>913</v>
      </c>
      <c r="T3" t="s">
        <v>914</v>
      </c>
    </row>
    <row r="4" spans="1:20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  <c r="N4" s="33" t="s">
        <v>809</v>
      </c>
      <c r="O4" s="32">
        <v>25</v>
      </c>
      <c r="P4" s="32">
        <v>6</v>
      </c>
      <c r="Q4" s="32">
        <v>6</v>
      </c>
      <c r="R4" s="32"/>
      <c r="S4">
        <f>O4-P4</f>
        <v>19</v>
      </c>
      <c r="T4" s="41">
        <f>(O4-S4)/O4</f>
        <v>0.24</v>
      </c>
    </row>
    <row r="5" spans="1:20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  <c r="N5" s="33" t="s">
        <v>655</v>
      </c>
      <c r="O5" s="32">
        <v>24</v>
      </c>
      <c r="P5" s="32">
        <v>2</v>
      </c>
      <c r="Q5" s="32">
        <v>2</v>
      </c>
      <c r="R5" s="32"/>
      <c r="S5">
        <f>O5-P5</f>
        <v>22</v>
      </c>
      <c r="T5" s="41">
        <f>(O5-S5)/O5</f>
        <v>8.3333333333333329E-2</v>
      </c>
    </row>
    <row r="6" spans="1:20">
      <c r="A6" s="33" t="s">
        <v>7</v>
      </c>
      <c r="B6" s="32">
        <v>16</v>
      </c>
      <c r="C6" s="32">
        <v>12</v>
      </c>
      <c r="D6" s="32">
        <v>3</v>
      </c>
      <c r="N6" s="33" t="s">
        <v>661</v>
      </c>
      <c r="O6" s="32">
        <v>64</v>
      </c>
      <c r="P6" s="32">
        <v>9</v>
      </c>
      <c r="Q6" s="32">
        <v>4</v>
      </c>
      <c r="R6" s="32">
        <v>5</v>
      </c>
      <c r="S6">
        <f>O6-P6</f>
        <v>55</v>
      </c>
      <c r="T6" s="41">
        <f>(O6-S6)/O6</f>
        <v>0.140625</v>
      </c>
    </row>
    <row r="7" spans="1:20">
      <c r="A7" s="33" t="s">
        <v>324</v>
      </c>
      <c r="B7" s="32">
        <v>33</v>
      </c>
      <c r="C7" s="32">
        <v>25</v>
      </c>
      <c r="D7" s="32">
        <v>7</v>
      </c>
      <c r="N7" s="33" t="s">
        <v>810</v>
      </c>
      <c r="O7" s="32">
        <v>44</v>
      </c>
      <c r="P7" s="32">
        <v>10</v>
      </c>
      <c r="Q7" s="32">
        <v>9</v>
      </c>
      <c r="R7" s="32">
        <v>1</v>
      </c>
      <c r="S7">
        <f>O7-P7</f>
        <v>34</v>
      </c>
      <c r="T7" s="41">
        <f>(O7-S7)/O7</f>
        <v>0.22727272727272727</v>
      </c>
    </row>
    <row r="8" spans="1:20">
      <c r="B8">
        <f>B7*3</f>
        <v>99</v>
      </c>
      <c r="N8" s="33" t="s">
        <v>654</v>
      </c>
      <c r="O8" s="32">
        <v>17</v>
      </c>
      <c r="P8" s="32"/>
      <c r="Q8" s="32"/>
      <c r="R8" s="32"/>
      <c r="S8">
        <f>O8-P8</f>
        <v>17</v>
      </c>
      <c r="T8" s="41">
        <f>(O8-S8)/O8</f>
        <v>0</v>
      </c>
    </row>
    <row r="9" spans="1:20">
      <c r="N9" s="33" t="s">
        <v>324</v>
      </c>
      <c r="O9" s="32">
        <v>174</v>
      </c>
      <c r="P9" s="32">
        <v>27</v>
      </c>
      <c r="Q9" s="32">
        <v>21</v>
      </c>
      <c r="R9" s="32">
        <v>6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fornicators</vt:lpstr>
      <vt:lpstr>masking</vt:lpstr>
      <vt:lpstr>shipwreck</vt:lpstr>
      <vt:lpstr>mysterious music</vt:lpstr>
      <vt:lpstr>poison</vt:lpstr>
      <vt:lpstr>rape</vt:lpstr>
      <vt:lpstr>reputation</vt:lpstr>
      <vt:lpstr>ALL DATA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2014-11-25T07:00:54Z</dcterms:modified>
</cp:coreProperties>
</file>