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pivotCache/pivotCacheDefinition82.xml" ContentType="application/vnd.openxmlformats-officedocument.spreadsheetml.pivotCacheDefinition+xml"/>
  <Override PartName="/xl/pivotCache/pivotCacheRecords82.xml" ContentType="application/vnd.openxmlformats-officedocument.spreadsheetml.pivotCacheRecords+xml"/>
  <Override PartName="/xl/pivotCache/pivotCacheDefinition83.xml" ContentType="application/vnd.openxmlformats-officedocument.spreadsheetml.pivotCacheDefinition+xml"/>
  <Override PartName="/xl/pivotCache/pivotCacheRecords83.xml" ContentType="application/vnd.openxmlformats-officedocument.spreadsheetml.pivotCacheRecords+xml"/>
  <Override PartName="/xl/pivotCache/pivotCacheDefinition84.xml" ContentType="application/vnd.openxmlformats-officedocument.spreadsheetml.pivotCacheDefinition+xml"/>
  <Override PartName="/xl/pivotCache/pivotCacheRecords84.xml" ContentType="application/vnd.openxmlformats-officedocument.spreadsheetml.pivotCacheRecords+xml"/>
  <Override PartName="/xl/pivotCache/pivotCacheDefinition85.xml" ContentType="application/vnd.openxmlformats-officedocument.spreadsheetml.pivotCacheDefinition+xml"/>
  <Override PartName="/xl/pivotCache/pivotCacheRecords85.xml" ContentType="application/vnd.openxmlformats-officedocument.spreadsheetml.pivotCacheRecords+xml"/>
  <Override PartName="/xl/pivotCache/pivotCacheDefinition86.xml" ContentType="application/vnd.openxmlformats-officedocument.spreadsheetml.pivotCacheDefinition+xml"/>
  <Override PartName="/xl/pivotCache/pivotCacheRecords86.xml" ContentType="application/vnd.openxmlformats-officedocument.spreadsheetml.pivotCacheRecords+xml"/>
  <Override PartName="/xl/pivotCache/pivotCacheDefinition87.xml" ContentType="application/vnd.openxmlformats-officedocument.spreadsheetml.pivotCacheDefinition+xml"/>
  <Override PartName="/xl/pivotCache/pivotCacheRecords87.xml" ContentType="application/vnd.openxmlformats-officedocument.spreadsheetml.pivotCacheRecords+xml"/>
  <Override PartName="/xl/pivotCache/pivotCacheDefinition88.xml" ContentType="application/vnd.openxmlformats-officedocument.spreadsheetml.pivotCacheDefinition+xml"/>
  <Override PartName="/xl/pivotCache/pivotCacheRecords88.xml" ContentType="application/vnd.openxmlformats-officedocument.spreadsheetml.pivotCacheRecords+xml"/>
  <Override PartName="/xl/pivotCache/pivotCacheDefinition89.xml" ContentType="application/vnd.openxmlformats-officedocument.spreadsheetml.pivotCacheDefinition+xml"/>
  <Override PartName="/xl/pivotCache/pivotCacheRecords89.xml" ContentType="application/vnd.openxmlformats-officedocument.spreadsheetml.pivotCacheRecords+xml"/>
  <Override PartName="/xl/pivotCache/pivotCacheDefinition90.xml" ContentType="application/vnd.openxmlformats-officedocument.spreadsheetml.pivotCacheDefinition+xml"/>
  <Override PartName="/xl/pivotCache/pivotCacheRecords90.xml" ContentType="application/vnd.openxmlformats-officedocument.spreadsheetml.pivotCacheRecords+xml"/>
  <Override PartName="/xl/pivotCache/pivotCacheDefinition91.xml" ContentType="application/vnd.openxmlformats-officedocument.spreadsheetml.pivotCacheDefinition+xml"/>
  <Override PartName="/xl/pivotCache/pivotCacheRecords91.xml" ContentType="application/vnd.openxmlformats-officedocument.spreadsheetml.pivotCacheRecords+xml"/>
  <Override PartName="/xl/pivotCache/pivotCacheDefinition92.xml" ContentType="application/vnd.openxmlformats-officedocument.spreadsheetml.pivotCacheDefinition+xml"/>
  <Override PartName="/xl/pivotCache/pivotCacheRecords92.xml" ContentType="application/vnd.openxmlformats-officedocument.spreadsheetml.pivotCacheRecords+xml"/>
  <Override PartName="/xl/pivotCache/pivotCacheDefinition93.xml" ContentType="application/vnd.openxmlformats-officedocument.spreadsheetml.pivotCacheDefinition+xml"/>
  <Override PartName="/xl/pivotCache/pivotCacheRecords93.xml" ContentType="application/vnd.openxmlformats-officedocument.spreadsheetml.pivotCacheRecords+xml"/>
  <Override PartName="/xl/pivotCache/pivotCacheDefinition94.xml" ContentType="application/vnd.openxmlformats-officedocument.spreadsheetml.pivotCacheDefinition+xml"/>
  <Override PartName="/xl/pivotCache/pivotCacheRecords94.xml" ContentType="application/vnd.openxmlformats-officedocument.spreadsheetml.pivotCacheRecords+xml"/>
  <Override PartName="/xl/pivotCache/pivotCacheDefinition95.xml" ContentType="application/vnd.openxmlformats-officedocument.spreadsheetml.pivotCacheDefinition+xml"/>
  <Override PartName="/xl/pivotCache/pivotCacheRecords95.xml" ContentType="application/vnd.openxmlformats-officedocument.spreadsheetml.pivotCacheRecords+xml"/>
  <Override PartName="/xl/pivotCache/pivotCacheDefinition96.xml" ContentType="application/vnd.openxmlformats-officedocument.spreadsheetml.pivotCacheDefinition+xml"/>
  <Override PartName="/xl/pivotCache/pivotCacheRecords96.xml" ContentType="application/vnd.openxmlformats-officedocument.spreadsheetml.pivotCacheRecords+xml"/>
  <Override PartName="/xl/pivotCache/pivotCacheDefinition97.xml" ContentType="application/vnd.openxmlformats-officedocument.spreadsheetml.pivotCacheDefinition+xml"/>
  <Override PartName="/xl/pivotCache/pivotCacheRecords97.xml" ContentType="application/vnd.openxmlformats-officedocument.spreadsheetml.pivotCacheRecords+xml"/>
  <Override PartName="/xl/pivotCache/pivotCacheDefinition98.xml" ContentType="application/vnd.openxmlformats-officedocument.spreadsheetml.pivotCacheDefinition+xml"/>
  <Override PartName="/xl/pivotCache/pivotCacheRecords98.xml" ContentType="application/vnd.openxmlformats-officedocument.spreadsheetml.pivotCacheRecords+xml"/>
  <Override PartName="/xl/pivotCache/pivotCacheDefinition99.xml" ContentType="application/vnd.openxmlformats-officedocument.spreadsheetml.pivotCacheDefinition+xml"/>
  <Override PartName="/xl/pivotCache/pivotCacheRecords99.xml" ContentType="application/vnd.openxmlformats-officedocument.spreadsheetml.pivotCacheRecords+xml"/>
  <Override PartName="/xl/pivotCache/pivotCacheDefinition100.xml" ContentType="application/vnd.openxmlformats-officedocument.spreadsheetml.pivotCacheDefinition+xml"/>
  <Override PartName="/xl/pivotCache/pivotCacheRecords100.xml" ContentType="application/vnd.openxmlformats-officedocument.spreadsheetml.pivotCacheRecords+xml"/>
  <Override PartName="/xl/pivotCache/pivotCacheDefinition101.xml" ContentType="application/vnd.openxmlformats-officedocument.spreadsheetml.pivotCacheDefinition+xml"/>
  <Override PartName="/xl/pivotCache/pivotCacheRecords101.xml" ContentType="application/vnd.openxmlformats-officedocument.spreadsheetml.pivotCacheRecords+xml"/>
  <Override PartName="/xl/pivotCache/pivotCacheDefinition102.xml" ContentType="application/vnd.openxmlformats-officedocument.spreadsheetml.pivotCacheDefinition+xml"/>
  <Override PartName="/xl/pivotCache/pivotCacheRecords102.xml" ContentType="application/vnd.openxmlformats-officedocument.spreadsheetml.pivotCacheRecords+xml"/>
  <Override PartName="/xl/pivotCache/pivotCacheDefinition103.xml" ContentType="application/vnd.openxmlformats-officedocument.spreadsheetml.pivotCacheDefinition+xml"/>
  <Override PartName="/xl/pivotCache/pivotCacheRecords103.xml" ContentType="application/vnd.openxmlformats-officedocument.spreadsheetml.pivotCacheRecords+xml"/>
  <Override PartName="/xl/pivotCache/pivotCacheDefinition104.xml" ContentType="application/vnd.openxmlformats-officedocument.spreadsheetml.pivotCacheDefinition+xml"/>
  <Override PartName="/xl/pivotCache/pivotCacheRecords104.xml" ContentType="application/vnd.openxmlformats-officedocument.spreadsheetml.pivotCacheRecords+xml"/>
  <Override PartName="/xl/pivotCache/pivotCacheDefinition105.xml" ContentType="application/vnd.openxmlformats-officedocument.spreadsheetml.pivotCacheDefinition+xml"/>
  <Override PartName="/xl/pivotCache/pivotCacheRecords105.xml" ContentType="application/vnd.openxmlformats-officedocument.spreadsheetml.pivotCacheRecords+xml"/>
  <Override PartName="/xl/pivotCache/pivotCacheDefinition106.xml" ContentType="application/vnd.openxmlformats-officedocument.spreadsheetml.pivotCacheDefinition+xml"/>
  <Override PartName="/xl/pivotCache/pivotCacheRecords106.xml" ContentType="application/vnd.openxmlformats-officedocument.spreadsheetml.pivotCacheRecords+xml"/>
  <Override PartName="/xl/pivotCache/pivotCacheDefinition107.xml" ContentType="application/vnd.openxmlformats-officedocument.spreadsheetml.pivotCacheDefinition+xml"/>
  <Override PartName="/xl/pivotCache/pivotCacheRecords107.xml" ContentType="application/vnd.openxmlformats-officedocument.spreadsheetml.pivotCacheRecords+xml"/>
  <Override PartName="/xl/pivotCache/pivotCacheDefinition108.xml" ContentType="application/vnd.openxmlformats-officedocument.spreadsheetml.pivotCacheDefinition+xml"/>
  <Override PartName="/xl/pivotCache/pivotCacheRecords108.xml" ContentType="application/vnd.openxmlformats-officedocument.spreadsheetml.pivotCacheRecords+xml"/>
  <Override PartName="/xl/pivotCache/pivotCacheDefinition109.xml" ContentType="application/vnd.openxmlformats-officedocument.spreadsheetml.pivotCacheDefinition+xml"/>
  <Override PartName="/xl/pivotCache/pivotCacheRecords109.xml" ContentType="application/vnd.openxmlformats-officedocument.spreadsheetml.pivotCacheRecords+xml"/>
  <Override PartName="/xl/pivotCache/pivotCacheDefinition110.xml" ContentType="application/vnd.openxmlformats-officedocument.spreadsheetml.pivotCacheDefinition+xml"/>
  <Override PartName="/xl/pivotCache/pivotCacheRecords110.xml" ContentType="application/vnd.openxmlformats-officedocument.spreadsheetml.pivotCacheRecords+xml"/>
  <Override PartName="/xl/pivotCache/pivotCacheDefinition111.xml" ContentType="application/vnd.openxmlformats-officedocument.spreadsheetml.pivotCacheDefinition+xml"/>
  <Override PartName="/xl/pivotCache/pivotCacheRecords111.xml" ContentType="application/vnd.openxmlformats-officedocument.spreadsheetml.pivotCacheRecords+xml"/>
  <Override PartName="/xl/pivotCache/pivotCacheDefinition112.xml" ContentType="application/vnd.openxmlformats-officedocument.spreadsheetml.pivotCacheDefinition+xml"/>
  <Override PartName="/xl/pivotCache/pivotCacheRecords112.xml" ContentType="application/vnd.openxmlformats-officedocument.spreadsheetml.pivotCacheRecords+xml"/>
  <Override PartName="/xl/pivotCache/pivotCacheDefinition113.xml" ContentType="application/vnd.openxmlformats-officedocument.spreadsheetml.pivotCacheDefinition+xml"/>
  <Override PartName="/xl/pivotCache/pivotCacheRecords113.xml" ContentType="application/vnd.openxmlformats-officedocument.spreadsheetml.pivotCacheRecords+xml"/>
  <Override PartName="/xl/pivotCache/pivotCacheDefinition114.xml" ContentType="application/vnd.openxmlformats-officedocument.spreadsheetml.pivotCacheDefinition+xml"/>
  <Override PartName="/xl/pivotCache/pivotCacheRecords114.xml" ContentType="application/vnd.openxmlformats-officedocument.spreadsheetml.pivotCacheRecords+xml"/>
  <Override PartName="/xl/pivotCache/pivotCacheDefinition115.xml" ContentType="application/vnd.openxmlformats-officedocument.spreadsheetml.pivotCacheDefinition+xml"/>
  <Override PartName="/xl/pivotCache/pivotCacheRecords115.xml" ContentType="application/vnd.openxmlformats-officedocument.spreadsheetml.pivotCacheRecords+xml"/>
  <Override PartName="/xl/pivotCache/pivotCacheDefinition116.xml" ContentType="application/vnd.openxmlformats-officedocument.spreadsheetml.pivotCacheDefinition+xml"/>
  <Override PartName="/xl/pivotCache/pivotCacheRecords116.xml" ContentType="application/vnd.openxmlformats-officedocument.spreadsheetml.pivotCacheRecords+xml"/>
  <Override PartName="/xl/pivotCache/pivotCacheDefinition117.xml" ContentType="application/vnd.openxmlformats-officedocument.spreadsheetml.pivotCacheDefinition+xml"/>
  <Override PartName="/xl/pivotCache/pivotCacheRecords117.xml" ContentType="application/vnd.openxmlformats-officedocument.spreadsheetml.pivotCacheRecords+xml"/>
  <Override PartName="/xl/pivotCache/pivotCacheDefinition118.xml" ContentType="application/vnd.openxmlformats-officedocument.spreadsheetml.pivotCacheDefinition+xml"/>
  <Override PartName="/xl/pivotCache/pivotCacheRecords11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heme/themeOverride6.xml" ContentType="application/vnd.openxmlformats-officedocument.themeOverride+xml"/>
  <Override PartName="/xl/charts/chart13.xml" ContentType="application/vnd.openxmlformats-officedocument.drawingml.chart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charts/chart19.xml" ContentType="application/vnd.openxmlformats-officedocument.drawingml.chart+xml"/>
  <Override PartName="/xl/theme/themeOverride13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theme/themeOverride16.xml" ContentType="application/vnd.openxmlformats-officedocument.themeOverrid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theme/themeOverride17.xml" ContentType="application/vnd.openxmlformats-officedocument.themeOverrid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theme/themeOverride18.xml" ContentType="application/vnd.openxmlformats-officedocument.themeOverride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theme/themeOverride19.xml" ContentType="application/vnd.openxmlformats-officedocument.themeOverride+xml"/>
  <Override PartName="/xl/charts/chart33.xml" ContentType="application/vnd.openxmlformats-officedocument.drawingml.chart+xml"/>
  <Override PartName="/xl/theme/themeOverride20.xml" ContentType="application/vnd.openxmlformats-officedocument.themeOverrid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charts/chart34.xml" ContentType="application/vnd.openxmlformats-officedocument.drawingml.chart+xml"/>
  <Override PartName="/xl/theme/themeOverride21.xml" ContentType="application/vnd.openxmlformats-officedocument.themeOverride+xml"/>
  <Override PartName="/xl/charts/chart35.xml" ContentType="application/vnd.openxmlformats-officedocument.drawingml.chart+xml"/>
  <Override PartName="/xl/theme/themeOverride22.xml" ContentType="application/vnd.openxmlformats-officedocument.themeOverride+xml"/>
  <Override PartName="/xl/charts/chart36.xml" ContentType="application/vnd.openxmlformats-officedocument.drawingml.chart+xml"/>
  <Override PartName="/xl/theme/themeOverride23.xml" ContentType="application/vnd.openxmlformats-officedocument.themeOverride+xml"/>
  <Override PartName="/xl/charts/chart37.xml" ContentType="application/vnd.openxmlformats-officedocument.drawingml.chart+xml"/>
  <Override PartName="/xl/theme/themeOverride24.xml" ContentType="application/vnd.openxmlformats-officedocument.themeOverrid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0.xml" ContentType="application/vnd.openxmlformats-officedocument.drawing+xml"/>
  <Override PartName="/xl/charts/chart38.xml" ContentType="application/vnd.openxmlformats-officedocument.drawingml.chart+xml"/>
  <Override PartName="/xl/theme/themeOverride25.xml" ContentType="application/vnd.openxmlformats-officedocument.themeOverride+xml"/>
  <Override PartName="/xl/charts/chart39.xml" ContentType="application/vnd.openxmlformats-officedocument.drawingml.chart+xml"/>
  <Override PartName="/xl/theme/themeOverride26.xml" ContentType="application/vnd.openxmlformats-officedocument.themeOverride+xml"/>
  <Override PartName="/xl/charts/chart40.xml" ContentType="application/vnd.openxmlformats-officedocument.drawingml.chart+xml"/>
  <Override PartName="/xl/theme/themeOverride27.xml" ContentType="application/vnd.openxmlformats-officedocument.themeOverride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theme/themeOverride28.xml" ContentType="application/vnd.openxmlformats-officedocument.themeOverrid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1.xml" ContentType="application/vnd.openxmlformats-officedocument.drawing+xml"/>
  <Override PartName="/xl/charts/chart44.xml" ContentType="application/vnd.openxmlformats-officedocument.drawingml.chart+xml"/>
  <Override PartName="/xl/theme/themeOverride29.xml" ContentType="application/vnd.openxmlformats-officedocument.themeOverride+xml"/>
  <Override PartName="/xl/charts/chart45.xml" ContentType="application/vnd.openxmlformats-officedocument.drawingml.chart+xml"/>
  <Override PartName="/xl/theme/themeOverride30.xml" ContentType="application/vnd.openxmlformats-officedocument.themeOverrid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2.xml" ContentType="application/vnd.openxmlformats-officedocument.drawing+xml"/>
  <Override PartName="/xl/charts/chart46.xml" ContentType="application/vnd.openxmlformats-officedocument.drawingml.chart+xml"/>
  <Override PartName="/xl/theme/themeOverride31.xml" ContentType="application/vnd.openxmlformats-officedocument.themeOverride+xml"/>
  <Override PartName="/xl/charts/chart47.xml" ContentType="application/vnd.openxmlformats-officedocument.drawingml.chart+xml"/>
  <Override PartName="/xl/theme/themeOverride32.xml" ContentType="application/vnd.openxmlformats-officedocument.themeOverrid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13.xml" ContentType="application/vnd.openxmlformats-officedocument.drawing+xml"/>
  <Override PartName="/xl/charts/chart48.xml" ContentType="application/vnd.openxmlformats-officedocument.drawingml.chart+xml"/>
  <Override PartName="/xl/theme/themeOverride33.xml" ContentType="application/vnd.openxmlformats-officedocument.themeOverride+xml"/>
  <Override PartName="/xl/charts/chart49.xml" ContentType="application/vnd.openxmlformats-officedocument.drawingml.chart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14.xml" ContentType="application/vnd.openxmlformats-officedocument.drawing+xml"/>
  <Override PartName="/xl/charts/chart50.xml" ContentType="application/vnd.openxmlformats-officedocument.drawingml.chart+xml"/>
  <Override PartName="/xl/theme/themeOverride34.xml" ContentType="application/vnd.openxmlformats-officedocument.themeOverride+xml"/>
  <Override PartName="/xl/charts/chart51.xml" ContentType="application/vnd.openxmlformats-officedocument.drawingml.chart+xml"/>
  <Override PartName="/xl/theme/themeOverride35.xml" ContentType="application/vnd.openxmlformats-officedocument.themeOverrid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15.xml" ContentType="application/vnd.openxmlformats-officedocument.drawing+xml"/>
  <Override PartName="/xl/charts/chart52.xml" ContentType="application/vnd.openxmlformats-officedocument.drawingml.chart+xml"/>
  <Override PartName="/xl/theme/themeOverride36.xml" ContentType="application/vnd.openxmlformats-officedocument.themeOverride+xml"/>
  <Override PartName="/xl/charts/chart53.xml" ContentType="application/vnd.openxmlformats-officedocument.drawingml.chart+xml"/>
  <Override PartName="/xl/theme/themeOverride37.xml" ContentType="application/vnd.openxmlformats-officedocument.themeOverrid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drawings/drawing16.xml" ContentType="application/vnd.openxmlformats-officedocument.drawing+xml"/>
  <Override PartName="/xl/charts/chart54.xml" ContentType="application/vnd.openxmlformats-officedocument.drawingml.chart+xml"/>
  <Override PartName="/xl/theme/themeOverride38.xml" ContentType="application/vnd.openxmlformats-officedocument.themeOverride+xml"/>
  <Override PartName="/xl/charts/chart55.xml" ContentType="application/vnd.openxmlformats-officedocument.drawingml.chart+xml"/>
  <Override PartName="/xl/theme/themeOverride39.xml" ContentType="application/vnd.openxmlformats-officedocument.themeOverrid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drawings/drawing17.xml" ContentType="application/vnd.openxmlformats-officedocument.drawing+xml"/>
  <Override PartName="/xl/charts/chart56.xml" ContentType="application/vnd.openxmlformats-officedocument.drawingml.chart+xml"/>
  <Override PartName="/xl/theme/themeOverride40.xml" ContentType="application/vnd.openxmlformats-officedocument.themeOverride+xml"/>
  <Override PartName="/xl/charts/chart57.xml" ContentType="application/vnd.openxmlformats-officedocument.drawingml.chart+xml"/>
  <Override PartName="/xl/theme/themeOverride41.xml" ContentType="application/vnd.openxmlformats-officedocument.themeOverrid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drawings/drawing18.xml" ContentType="application/vnd.openxmlformats-officedocument.drawing+xml"/>
  <Override PartName="/xl/charts/chart58.xml" ContentType="application/vnd.openxmlformats-officedocument.drawingml.chart+xml"/>
  <Override PartName="/xl/theme/themeOverride42.xml" ContentType="application/vnd.openxmlformats-officedocument.themeOverride+xml"/>
  <Override PartName="/xl/charts/chart59.xml" ContentType="application/vnd.openxmlformats-officedocument.drawingml.chart+xml"/>
  <Override PartName="/xl/theme/themeOverride43.xml" ContentType="application/vnd.openxmlformats-officedocument.themeOverrid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drawings/drawing19.xml" ContentType="application/vnd.openxmlformats-officedocument.drawing+xml"/>
  <Override PartName="/xl/charts/chart60.xml" ContentType="application/vnd.openxmlformats-officedocument.drawingml.chart+xml"/>
  <Override PartName="/xl/theme/themeOverride44.xml" ContentType="application/vnd.openxmlformats-officedocument.themeOverride+xml"/>
  <Override PartName="/xl/charts/chart61.xml" ContentType="application/vnd.openxmlformats-officedocument.drawingml.chart+xml"/>
  <Override PartName="/xl/theme/themeOverride45.xml" ContentType="application/vnd.openxmlformats-officedocument.themeOverrid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drawings/drawing20.xml" ContentType="application/vnd.openxmlformats-officedocument.drawing+xml"/>
  <Override PartName="/xl/charts/chart62.xml" ContentType="application/vnd.openxmlformats-officedocument.drawingml.chart+xml"/>
  <Override PartName="/xl/theme/themeOverride46.xml" ContentType="application/vnd.openxmlformats-officedocument.themeOverride+xml"/>
  <Override PartName="/xl/charts/chart63.xml" ContentType="application/vnd.openxmlformats-officedocument.drawingml.chart+xml"/>
  <Override PartName="/xl/theme/themeOverride47.xml" ContentType="application/vnd.openxmlformats-officedocument.themeOverrid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drawings/drawing21.xml" ContentType="application/vnd.openxmlformats-officedocument.drawing+xml"/>
  <Override PartName="/xl/charts/chart64.xml" ContentType="application/vnd.openxmlformats-officedocument.drawingml.chart+xml"/>
  <Override PartName="/xl/theme/themeOverride48.xml" ContentType="application/vnd.openxmlformats-officedocument.themeOverride+xml"/>
  <Override PartName="/xl/charts/chart65.xml" ContentType="application/vnd.openxmlformats-officedocument.drawingml.chart+xml"/>
  <Override PartName="/xl/theme/themeOverride49.xml" ContentType="application/vnd.openxmlformats-officedocument.themeOverrid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drawings/drawing22.xml" ContentType="application/vnd.openxmlformats-officedocument.drawing+xml"/>
  <Override PartName="/xl/charts/chart66.xml" ContentType="application/vnd.openxmlformats-officedocument.drawingml.chart+xml"/>
  <Override PartName="/xl/theme/themeOverride50.xml" ContentType="application/vnd.openxmlformats-officedocument.themeOverride+xml"/>
  <Override PartName="/xl/charts/chart67.xml" ContentType="application/vnd.openxmlformats-officedocument.drawingml.chart+xml"/>
  <Override PartName="/xl/theme/themeOverride51.xml" ContentType="application/vnd.openxmlformats-officedocument.themeOverrid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drawings/drawing23.xml" ContentType="application/vnd.openxmlformats-officedocument.drawing+xml"/>
  <Override PartName="/xl/charts/chart68.xml" ContentType="application/vnd.openxmlformats-officedocument.drawingml.chart+xml"/>
  <Override PartName="/xl/theme/themeOverride52.xml" ContentType="application/vnd.openxmlformats-officedocument.themeOverride+xml"/>
  <Override PartName="/xl/charts/chart69.xml" ContentType="application/vnd.openxmlformats-officedocument.drawingml.chart+xml"/>
  <Override PartName="/xl/theme/themeOverride53.xml" ContentType="application/vnd.openxmlformats-officedocument.themeOverrid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drawings/drawing24.xml" ContentType="application/vnd.openxmlformats-officedocument.drawing+xml"/>
  <Override PartName="/xl/charts/chart70.xml" ContentType="application/vnd.openxmlformats-officedocument.drawingml.chart+xml"/>
  <Override PartName="/xl/theme/themeOverride54.xml" ContentType="application/vnd.openxmlformats-officedocument.themeOverride+xml"/>
  <Override PartName="/xl/charts/chart71.xml" ContentType="application/vnd.openxmlformats-officedocument.drawingml.chart+xml"/>
  <Override PartName="/xl/theme/themeOverride55.xml" ContentType="application/vnd.openxmlformats-officedocument.themeOverride+xml"/>
  <Override PartName="/xl/charts/chart72.xml" ContentType="application/vnd.openxmlformats-officedocument.drawingml.chart+xml"/>
  <Override PartName="/xl/theme/themeOverride56.xml" ContentType="application/vnd.openxmlformats-officedocument.themeOverrid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drawings/drawing25.xml" ContentType="application/vnd.openxmlformats-officedocument.drawing+xml"/>
  <Override PartName="/xl/charts/chart73.xml" ContentType="application/vnd.openxmlformats-officedocument.drawingml.chart+xml"/>
  <Override PartName="/xl/theme/themeOverride57.xml" ContentType="application/vnd.openxmlformats-officedocument.themeOverride+xml"/>
  <Override PartName="/xl/charts/chart74.xml" ContentType="application/vnd.openxmlformats-officedocument.drawingml.chart+xml"/>
  <Override PartName="/xl/theme/themeOverride58.xml" ContentType="application/vnd.openxmlformats-officedocument.themeOverrid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drawings/drawing26.xml" ContentType="application/vnd.openxmlformats-officedocument.drawing+xml"/>
  <Override PartName="/xl/charts/chart75.xml" ContentType="application/vnd.openxmlformats-officedocument.drawingml.chart+xml"/>
  <Override PartName="/xl/theme/themeOverride59.xml" ContentType="application/vnd.openxmlformats-officedocument.themeOverride+xml"/>
  <Override PartName="/xl/charts/chart76.xml" ContentType="application/vnd.openxmlformats-officedocument.drawingml.chart+xml"/>
  <Override PartName="/xl/theme/themeOverride60.xml" ContentType="application/vnd.openxmlformats-officedocument.themeOverrid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drawings/drawing27.xml" ContentType="application/vnd.openxmlformats-officedocument.drawing+xml"/>
  <Override PartName="/xl/charts/chart77.xml" ContentType="application/vnd.openxmlformats-officedocument.drawingml.chart+xml"/>
  <Override PartName="/xl/theme/themeOverride61.xml" ContentType="application/vnd.openxmlformats-officedocument.themeOverride+xml"/>
  <Override PartName="/xl/charts/chart78.xml" ContentType="application/vnd.openxmlformats-officedocument.drawingml.chart+xml"/>
  <Override PartName="/xl/theme/themeOverride62.xml" ContentType="application/vnd.openxmlformats-officedocument.themeOverrid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drawings/drawing28.xml" ContentType="application/vnd.openxmlformats-officedocument.drawing+xml"/>
  <Override PartName="/xl/charts/chart79.xml" ContentType="application/vnd.openxmlformats-officedocument.drawingml.chart+xml"/>
  <Override PartName="/xl/theme/themeOverride63.xml" ContentType="application/vnd.openxmlformats-officedocument.themeOverride+xml"/>
  <Override PartName="/xl/charts/chart80.xml" ContentType="application/vnd.openxmlformats-officedocument.drawingml.chart+xml"/>
  <Override PartName="/xl/theme/themeOverride64.xml" ContentType="application/vnd.openxmlformats-officedocument.themeOverride+xml"/>
  <Override PartName="/xl/charts/chart81.xml" ContentType="application/vnd.openxmlformats-officedocument.drawingml.chart+xml"/>
  <Override PartName="/xl/theme/themeOverride65.xml" ContentType="application/vnd.openxmlformats-officedocument.themeOverrid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drawings/drawing29.xml" ContentType="application/vnd.openxmlformats-officedocument.drawing+xml"/>
  <Override PartName="/xl/charts/chart82.xml" ContentType="application/vnd.openxmlformats-officedocument.drawingml.chart+xml"/>
  <Override PartName="/xl/theme/themeOverride66.xml" ContentType="application/vnd.openxmlformats-officedocument.themeOverride+xml"/>
  <Override PartName="/xl/charts/chart83.xml" ContentType="application/vnd.openxmlformats-officedocument.drawingml.chart+xml"/>
  <Override PartName="/xl/theme/themeOverride67.xml" ContentType="application/vnd.openxmlformats-officedocument.themeOverrid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drawings/drawing30.xml" ContentType="application/vnd.openxmlformats-officedocument.drawing+xml"/>
  <Override PartName="/xl/charts/chart84.xml" ContentType="application/vnd.openxmlformats-officedocument.drawingml.chart+xml"/>
  <Override PartName="/xl/theme/themeOverride68.xml" ContentType="application/vnd.openxmlformats-officedocument.themeOverride+xml"/>
  <Override PartName="/xl/charts/chart85.xml" ContentType="application/vnd.openxmlformats-officedocument.drawingml.chart+xml"/>
  <Override PartName="/xl/theme/themeOverride69.xml" ContentType="application/vnd.openxmlformats-officedocument.themeOverrid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drawings/drawing31.xml" ContentType="application/vnd.openxmlformats-officedocument.drawing+xml"/>
  <Override PartName="/xl/charts/chart86.xml" ContentType="application/vnd.openxmlformats-officedocument.drawingml.chart+xml"/>
  <Override PartName="/xl/theme/themeOverride70.xml" ContentType="application/vnd.openxmlformats-officedocument.themeOverride+xml"/>
  <Override PartName="/xl/charts/chart87.xml" ContentType="application/vnd.openxmlformats-officedocument.drawingml.chart+xml"/>
  <Override PartName="/xl/theme/themeOverride71.xml" ContentType="application/vnd.openxmlformats-officedocument.themeOverrid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theme/themeOverride72.xml" ContentType="application/vnd.openxmlformats-officedocument.themeOverride+xml"/>
  <Override PartName="/xl/charts/chart89.xml" ContentType="application/vnd.openxmlformats-officedocument.drawingml.chart+xml"/>
  <Override PartName="/xl/theme/themeOverride73.xml" ContentType="application/vnd.openxmlformats-officedocument.themeOverrid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drawings/drawing33.xml" ContentType="application/vnd.openxmlformats-officedocument.drawing+xml"/>
  <Override PartName="/xl/charts/chart90.xml" ContentType="application/vnd.openxmlformats-officedocument.drawingml.chart+xml"/>
  <Override PartName="/xl/theme/themeOverride74.xml" ContentType="application/vnd.openxmlformats-officedocument.themeOverride+xml"/>
  <Override PartName="/xl/charts/chart91.xml" ContentType="application/vnd.openxmlformats-officedocument.drawingml.chart+xml"/>
  <Override PartName="/xl/theme/themeOverride75.xml" ContentType="application/vnd.openxmlformats-officedocument.themeOverride+xml"/>
  <Override PartName="/xl/charts/chart92.xml" ContentType="application/vnd.openxmlformats-officedocument.drawingml.chart+xml"/>
  <Override PartName="/xl/theme/themeOverride76.xml" ContentType="application/vnd.openxmlformats-officedocument.themeOverride+xml"/>
  <Override PartName="/xl/charts/chart93.xml" ContentType="application/vnd.openxmlformats-officedocument.drawingml.chart+xml"/>
  <Override PartName="/xl/theme/themeOverride77.xml" ContentType="application/vnd.openxmlformats-officedocument.themeOverrid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theme/themeOverride78.xml" ContentType="application/vnd.openxmlformats-officedocument.themeOverride+xml"/>
  <Override PartName="/xl/charts/chart95.xml" ContentType="application/vnd.openxmlformats-officedocument.drawingml.chart+xml"/>
  <Override PartName="/xl/theme/themeOverride79.xml" ContentType="application/vnd.openxmlformats-officedocument.themeOverrid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drawings/drawing35.xml" ContentType="application/vnd.openxmlformats-officedocument.drawing+xml"/>
  <Override PartName="/xl/charts/chart96.xml" ContentType="application/vnd.openxmlformats-officedocument.drawingml.chart+xml"/>
  <Override PartName="/xl/theme/themeOverride80.xml" ContentType="application/vnd.openxmlformats-officedocument.themeOverride+xml"/>
  <Override PartName="/xl/charts/chart97.xml" ContentType="application/vnd.openxmlformats-officedocument.drawingml.chart+xml"/>
  <Override PartName="/xl/theme/themeOverride81.xml" ContentType="application/vnd.openxmlformats-officedocument.themeOverrid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drawings/drawing36.xml" ContentType="application/vnd.openxmlformats-officedocument.drawing+xml"/>
  <Override PartName="/xl/charts/chart98.xml" ContentType="application/vnd.openxmlformats-officedocument.drawingml.chart+xml"/>
  <Override PartName="/xl/theme/themeOverride82.xml" ContentType="application/vnd.openxmlformats-officedocument.themeOverride+xml"/>
  <Override PartName="/xl/charts/chart99.xml" ContentType="application/vnd.openxmlformats-officedocument.drawingml.chart+xml"/>
  <Override PartName="/xl/theme/themeOverride83.xml" ContentType="application/vnd.openxmlformats-officedocument.themeOverrid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drawings/drawing37.xml" ContentType="application/vnd.openxmlformats-officedocument.drawing+xml"/>
  <Override PartName="/xl/charts/chart100.xml" ContentType="application/vnd.openxmlformats-officedocument.drawingml.chart+xml"/>
  <Override PartName="/xl/theme/themeOverride84.xml" ContentType="application/vnd.openxmlformats-officedocument.themeOverride+xml"/>
  <Override PartName="/xl/charts/chart101.xml" ContentType="application/vnd.openxmlformats-officedocument.drawingml.chart+xml"/>
  <Override PartName="/xl/theme/themeOverride85.xml" ContentType="application/vnd.openxmlformats-officedocument.themeOverrid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drawings/drawing38.xml" ContentType="application/vnd.openxmlformats-officedocument.drawing+xml"/>
  <Override PartName="/xl/charts/chart102.xml" ContentType="application/vnd.openxmlformats-officedocument.drawingml.chart+xml"/>
  <Override PartName="/xl/theme/themeOverride86.xml" ContentType="application/vnd.openxmlformats-officedocument.themeOverride+xml"/>
  <Override PartName="/xl/charts/chart103.xml" ContentType="application/vnd.openxmlformats-officedocument.drawingml.chart+xml"/>
  <Override PartName="/xl/theme/themeOverride87.xml" ContentType="application/vnd.openxmlformats-officedocument.themeOverrid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drawings/drawing39.xml" ContentType="application/vnd.openxmlformats-officedocument.drawing+xml"/>
  <Override PartName="/xl/charts/chart104.xml" ContentType="application/vnd.openxmlformats-officedocument.drawingml.chart+xml"/>
  <Override PartName="/xl/theme/themeOverride88.xml" ContentType="application/vnd.openxmlformats-officedocument.themeOverride+xml"/>
  <Override PartName="/xl/charts/chart105.xml" ContentType="application/vnd.openxmlformats-officedocument.drawingml.chart+xml"/>
  <Override PartName="/xl/theme/themeOverride89.xml" ContentType="application/vnd.openxmlformats-officedocument.themeOverrid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drawings/drawing40.xml" ContentType="application/vnd.openxmlformats-officedocument.drawing+xml"/>
  <Override PartName="/xl/charts/chart106.xml" ContentType="application/vnd.openxmlformats-officedocument.drawingml.chart+xml"/>
  <Override PartName="/xl/theme/themeOverride90.xml" ContentType="application/vnd.openxmlformats-officedocument.themeOverride+xml"/>
  <Override PartName="/xl/charts/chart107.xml" ContentType="application/vnd.openxmlformats-officedocument.drawingml.chart+xml"/>
  <Override PartName="/xl/theme/themeOverride91.xml" ContentType="application/vnd.openxmlformats-officedocument.themeOverrid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drawings/drawing41.xml" ContentType="application/vnd.openxmlformats-officedocument.drawing+xml"/>
  <Override PartName="/xl/charts/chart108.xml" ContentType="application/vnd.openxmlformats-officedocument.drawingml.chart+xml"/>
  <Override PartName="/xl/theme/themeOverride92.xml" ContentType="application/vnd.openxmlformats-officedocument.themeOverride+xml"/>
  <Override PartName="/xl/charts/chart109.xml" ContentType="application/vnd.openxmlformats-officedocument.drawingml.chart+xml"/>
  <Override PartName="/xl/theme/themeOverride93.xml" ContentType="application/vnd.openxmlformats-officedocument.themeOverrid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drawings/drawing42.xml" ContentType="application/vnd.openxmlformats-officedocument.drawing+xml"/>
  <Override PartName="/xl/charts/chart110.xml" ContentType="application/vnd.openxmlformats-officedocument.drawingml.chart+xml"/>
  <Override PartName="/xl/theme/themeOverride94.xml" ContentType="application/vnd.openxmlformats-officedocument.themeOverride+xml"/>
  <Override PartName="/xl/charts/chart111.xml" ContentType="application/vnd.openxmlformats-officedocument.drawingml.chart+xml"/>
  <Override PartName="/xl/theme/themeOverride95.xml" ContentType="application/vnd.openxmlformats-officedocument.themeOverrid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drawings/drawing43.xml" ContentType="application/vnd.openxmlformats-officedocument.drawing+xml"/>
  <Override PartName="/xl/charts/chart112.xml" ContentType="application/vnd.openxmlformats-officedocument.drawingml.chart+xml"/>
  <Override PartName="/xl/theme/themeOverride96.xml" ContentType="application/vnd.openxmlformats-officedocument.themeOverride+xml"/>
  <Override PartName="/xl/charts/chart113.xml" ContentType="application/vnd.openxmlformats-officedocument.drawingml.chart+xml"/>
  <Override PartName="/xl/theme/themeOverride97.xml" ContentType="application/vnd.openxmlformats-officedocument.themeOverride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drawings/drawing44.xml" ContentType="application/vnd.openxmlformats-officedocument.drawing+xml"/>
  <Override PartName="/xl/charts/chart114.xml" ContentType="application/vnd.openxmlformats-officedocument.drawingml.chart+xml"/>
  <Override PartName="/xl/theme/themeOverride98.xml" ContentType="application/vnd.openxmlformats-officedocument.themeOverride+xml"/>
  <Override PartName="/xl/charts/chart115.xml" ContentType="application/vnd.openxmlformats-officedocument.drawingml.chart+xml"/>
  <Override PartName="/xl/theme/themeOverride99.xml" ContentType="application/vnd.openxmlformats-officedocument.themeOverride+xml"/>
  <Override PartName="/xl/pivotTables/pivotTable92.xml" ContentType="application/vnd.openxmlformats-officedocument.spreadsheetml.pivotTable+xml"/>
  <Override PartName="/xl/pivotTables/pivotTable93.xml" ContentType="application/vnd.openxmlformats-officedocument.spreadsheetml.pivotTable+xml"/>
  <Override PartName="/xl/drawings/drawing45.xml" ContentType="application/vnd.openxmlformats-officedocument.drawing+xml"/>
  <Override PartName="/xl/charts/chart116.xml" ContentType="application/vnd.openxmlformats-officedocument.drawingml.chart+xml"/>
  <Override PartName="/xl/theme/themeOverride100.xml" ContentType="application/vnd.openxmlformats-officedocument.themeOverride+xml"/>
  <Override PartName="/xl/charts/chart117.xml" ContentType="application/vnd.openxmlformats-officedocument.drawingml.chart+xml"/>
  <Override PartName="/xl/theme/themeOverride101.xml" ContentType="application/vnd.openxmlformats-officedocument.themeOverride+xml"/>
  <Override PartName="/xl/charts/chart118.xml" ContentType="application/vnd.openxmlformats-officedocument.drawingml.chart+xml"/>
  <Override PartName="/xl/theme/themeOverride102.xml" ContentType="application/vnd.openxmlformats-officedocument.themeOverride+xml"/>
  <Override PartName="/xl/pivotTables/pivotTable94.xml" ContentType="application/vnd.openxmlformats-officedocument.spreadsheetml.pivotTable+xml"/>
  <Override PartName="/xl/drawings/drawing46.xml" ContentType="application/vnd.openxmlformats-officedocument.drawing+xml"/>
  <Override PartName="/xl/charts/chart119.xml" ContentType="application/vnd.openxmlformats-officedocument.drawingml.chart+xml"/>
  <Override PartName="/xl/theme/themeOverride103.xml" ContentType="application/vnd.openxmlformats-officedocument.themeOverride+xml"/>
  <Override PartName="/xl/pivotTables/pivotTable95.xml" ContentType="application/vnd.openxmlformats-officedocument.spreadsheetml.pivotTable+xml"/>
  <Override PartName="/xl/drawings/drawing47.xml" ContentType="application/vnd.openxmlformats-officedocument.drawing+xml"/>
  <Override PartName="/xl/charts/chart120.xml" ContentType="application/vnd.openxmlformats-officedocument.drawingml.chart+xml"/>
  <Override PartName="/xl/theme/themeOverride104.xml" ContentType="application/vnd.openxmlformats-officedocument.themeOverride+xml"/>
  <Override PartName="/xl/charts/chart121.xml" ContentType="application/vnd.openxmlformats-officedocument.drawingml.chart+xml"/>
  <Override PartName="/xl/theme/themeOverride105.xml" ContentType="application/vnd.openxmlformats-officedocument.themeOverride+xml"/>
  <Override PartName="/xl/pivotTables/pivotTable96.xml" ContentType="application/vnd.openxmlformats-officedocument.spreadsheetml.pivotTable+xml"/>
  <Override PartName="/xl/drawings/drawing48.xml" ContentType="application/vnd.openxmlformats-officedocument.drawing+xml"/>
  <Override PartName="/xl/charts/chart122.xml" ContentType="application/vnd.openxmlformats-officedocument.drawingml.chart+xml"/>
  <Override PartName="/xl/theme/themeOverride106.xml" ContentType="application/vnd.openxmlformats-officedocument.themeOverride+xml"/>
  <Override PartName="/xl/pivotTables/pivotTable97.xml" ContentType="application/vnd.openxmlformats-officedocument.spreadsheetml.pivotTable+xml"/>
  <Override PartName="/xl/drawings/drawing49.xml" ContentType="application/vnd.openxmlformats-officedocument.drawing+xml"/>
  <Override PartName="/xl/charts/chart123.xml" ContentType="application/vnd.openxmlformats-officedocument.drawingml.chart+xml"/>
  <Override PartName="/xl/theme/themeOverride107.xml" ContentType="application/vnd.openxmlformats-officedocument.themeOverride+xml"/>
  <Override PartName="/xl/pivotTables/pivotTable98.xml" ContentType="application/vnd.openxmlformats-officedocument.spreadsheetml.pivotTable+xml"/>
  <Override PartName="/xl/drawings/drawing50.xml" ContentType="application/vnd.openxmlformats-officedocument.drawing+xml"/>
  <Override PartName="/xl/charts/chart124.xml" ContentType="application/vnd.openxmlformats-officedocument.drawingml.chart+xml"/>
  <Override PartName="/xl/theme/themeOverride108.xml" ContentType="application/vnd.openxmlformats-officedocument.themeOverride+xml"/>
  <Override PartName="/xl/pivotTables/pivotTable99.xml" ContentType="application/vnd.openxmlformats-officedocument.spreadsheetml.pivotTable+xml"/>
  <Override PartName="/xl/drawings/drawing51.xml" ContentType="application/vnd.openxmlformats-officedocument.drawing+xml"/>
  <Override PartName="/xl/charts/chart125.xml" ContentType="application/vnd.openxmlformats-officedocument.drawingml.chart+xml"/>
  <Override PartName="/xl/theme/themeOverride109.xml" ContentType="application/vnd.openxmlformats-officedocument.themeOverride+xml"/>
  <Override PartName="/xl/pivotTables/pivotTable100.xml" ContentType="application/vnd.openxmlformats-officedocument.spreadsheetml.pivotTable+xml"/>
  <Override PartName="/xl/drawings/drawing52.xml" ContentType="application/vnd.openxmlformats-officedocument.drawing+xml"/>
  <Override PartName="/xl/charts/chart126.xml" ContentType="application/vnd.openxmlformats-officedocument.drawingml.chart+xml"/>
  <Override PartName="/xl/theme/themeOverride110.xml" ContentType="application/vnd.openxmlformats-officedocument.themeOverride+xml"/>
  <Override PartName="/xl/pivotTables/pivotTable101.xml" ContentType="application/vnd.openxmlformats-officedocument.spreadsheetml.pivotTable+xml"/>
  <Override PartName="/xl/drawings/drawing53.xml" ContentType="application/vnd.openxmlformats-officedocument.drawing+xml"/>
  <Override PartName="/xl/charts/chart127.xml" ContentType="application/vnd.openxmlformats-officedocument.drawingml.chart+xml"/>
  <Override PartName="/xl/theme/themeOverride111.xml" ContentType="application/vnd.openxmlformats-officedocument.themeOverride+xml"/>
  <Override PartName="/xl/pivotTables/pivotTable102.xml" ContentType="application/vnd.openxmlformats-officedocument.spreadsheetml.pivotTable+xml"/>
  <Override PartName="/xl/drawings/drawing54.xml" ContentType="application/vnd.openxmlformats-officedocument.drawing+xml"/>
  <Override PartName="/xl/charts/chart128.xml" ContentType="application/vnd.openxmlformats-officedocument.drawingml.chart+xml"/>
  <Override PartName="/xl/theme/themeOverride112.xml" ContentType="application/vnd.openxmlformats-officedocument.themeOverride+xml"/>
  <Override PartName="/xl/pivotTables/pivotTable103.xml" ContentType="application/vnd.openxmlformats-officedocument.spreadsheetml.pivotTable+xml"/>
  <Override PartName="/xl/drawings/drawing55.xml" ContentType="application/vnd.openxmlformats-officedocument.drawing+xml"/>
  <Override PartName="/xl/charts/chart129.xml" ContentType="application/vnd.openxmlformats-officedocument.drawingml.chart+xml"/>
  <Override PartName="/xl/theme/themeOverride113.xml" ContentType="application/vnd.openxmlformats-officedocument.themeOverride+xml"/>
  <Override PartName="/xl/pivotTables/pivotTable104.xml" ContentType="application/vnd.openxmlformats-officedocument.spreadsheetml.pivotTable+xml"/>
  <Override PartName="/xl/drawings/drawing56.xml" ContentType="application/vnd.openxmlformats-officedocument.drawing+xml"/>
  <Override PartName="/xl/charts/chart130.xml" ContentType="application/vnd.openxmlformats-officedocument.drawingml.chart+xml"/>
  <Override PartName="/xl/theme/themeOverride114.xml" ContentType="application/vnd.openxmlformats-officedocument.themeOverride+xml"/>
  <Override PartName="/xl/pivotTables/pivotTable105.xml" ContentType="application/vnd.openxmlformats-officedocument.spreadsheetml.pivotTable+xml"/>
  <Override PartName="/xl/drawings/drawing57.xml" ContentType="application/vnd.openxmlformats-officedocument.drawing+xml"/>
  <Override PartName="/xl/charts/chart131.xml" ContentType="application/vnd.openxmlformats-officedocument.drawingml.chart+xml"/>
  <Override PartName="/xl/theme/themeOverride115.xml" ContentType="application/vnd.openxmlformats-officedocument.themeOverride+xml"/>
  <Override PartName="/xl/pivotTables/pivotTable106.xml" ContentType="application/vnd.openxmlformats-officedocument.spreadsheetml.pivotTable+xml"/>
  <Override PartName="/xl/pivotTables/pivotTable107.xml" ContentType="application/vnd.openxmlformats-officedocument.spreadsheetml.pivotTable+xml"/>
  <Override PartName="/xl/pivotTables/pivotTable108.xml" ContentType="application/vnd.openxmlformats-officedocument.spreadsheetml.pivotTable+xml"/>
  <Override PartName="/xl/drawings/drawing58.xml" ContentType="application/vnd.openxmlformats-officedocument.drawing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theme/themeOverride116.xml" ContentType="application/vnd.openxmlformats-officedocument.themeOverride+xml"/>
  <Override PartName="/xl/charts/chart136.xml" ContentType="application/vnd.openxmlformats-officedocument.drawingml.chart+xml"/>
  <Override PartName="/xl/theme/themeOverride117.xml" ContentType="application/vnd.openxmlformats-officedocument.themeOverride+xml"/>
  <Override PartName="/xl/charts/chart137.xml" ContentType="application/vnd.openxmlformats-officedocument.drawingml.chart+xml"/>
  <Override PartName="/xl/theme/themeOverride118.xml" ContentType="application/vnd.openxmlformats-officedocument.themeOverride+xml"/>
  <Override PartName="/xl/charts/chart138.xml" ContentType="application/vnd.openxmlformats-officedocument.drawingml.chart+xml"/>
  <Override PartName="/xl/theme/themeOverride119.xml" ContentType="application/vnd.openxmlformats-officedocument.themeOverride+xml"/>
  <Override PartName="/xl/charts/chart139.xml" ContentType="application/vnd.openxmlformats-officedocument.drawingml.chart+xml"/>
  <Override PartName="/xl/theme/themeOverride120.xml" ContentType="application/vnd.openxmlformats-officedocument.themeOverride+xml"/>
  <Override PartName="/xl/pivotTables/pivotTable109.xml" ContentType="application/vnd.openxmlformats-officedocument.spreadsheetml.pivotTable+xml"/>
  <Override PartName="/xl/drawings/drawing59.xml" ContentType="application/vnd.openxmlformats-officedocument.drawing+xml"/>
  <Override PartName="/xl/charts/chart140.xml" ContentType="application/vnd.openxmlformats-officedocument.drawingml.chart+xml"/>
  <Override PartName="/xl/theme/themeOverride121.xml" ContentType="application/vnd.openxmlformats-officedocument.themeOverride+xml"/>
  <Override PartName="/xl/pivotTables/pivotTable110.xml" ContentType="application/vnd.openxmlformats-officedocument.spreadsheetml.pivotTable+xml"/>
  <Override PartName="/xl/drawings/drawing60.xml" ContentType="application/vnd.openxmlformats-officedocument.drawing+xml"/>
  <Override PartName="/xl/charts/chart141.xml" ContentType="application/vnd.openxmlformats-officedocument.drawingml.chart+xml"/>
  <Override PartName="/xl/theme/themeOverride122.xml" ContentType="application/vnd.openxmlformats-officedocument.themeOverride+xml"/>
  <Override PartName="/xl/pivotTables/pivotTable111.xml" ContentType="application/vnd.openxmlformats-officedocument.spreadsheetml.pivotTable+xml"/>
  <Override PartName="/xl/drawings/drawing61.xml" ContentType="application/vnd.openxmlformats-officedocument.drawing+xml"/>
  <Override PartName="/xl/charts/chart142.xml" ContentType="application/vnd.openxmlformats-officedocument.drawingml.chart+xml"/>
  <Override PartName="/xl/theme/themeOverride123.xml" ContentType="application/vnd.openxmlformats-officedocument.themeOverride+xml"/>
  <Override PartName="/xl/pivotTables/pivotTable112.xml" ContentType="application/vnd.openxmlformats-officedocument.spreadsheetml.pivotTable+xml"/>
  <Override PartName="/xl/drawings/drawing62.xml" ContentType="application/vnd.openxmlformats-officedocument.drawing+xml"/>
  <Override PartName="/xl/charts/chart143.xml" ContentType="application/vnd.openxmlformats-officedocument.drawingml.chart+xml"/>
  <Override PartName="/xl/theme/themeOverride124.xml" ContentType="application/vnd.openxmlformats-officedocument.themeOverride+xml"/>
  <Override PartName="/xl/charts/chart144.xml" ContentType="application/vnd.openxmlformats-officedocument.drawingml.chart+xml"/>
  <Override PartName="/xl/theme/themeOverride125.xml" ContentType="application/vnd.openxmlformats-officedocument.themeOverride+xml"/>
  <Override PartName="/xl/pivotTables/pivotTable113.xml" ContentType="application/vnd.openxmlformats-officedocument.spreadsheetml.pivotTable+xml"/>
  <Override PartName="/xl/drawings/drawing63.xml" ContentType="application/vnd.openxmlformats-officedocument.drawing+xml"/>
  <Override PartName="/xl/charts/chart145.xml" ContentType="application/vnd.openxmlformats-officedocument.drawingml.chart+xml"/>
  <Override PartName="/xl/theme/themeOverride126.xml" ContentType="application/vnd.openxmlformats-officedocument.themeOverride+xml"/>
  <Override PartName="/xl/pivotTables/pivotTable114.xml" ContentType="application/vnd.openxmlformats-officedocument.spreadsheetml.pivotTable+xml"/>
  <Override PartName="/xl/drawings/drawing64.xml" ContentType="application/vnd.openxmlformats-officedocument.drawing+xml"/>
  <Override PartName="/xl/charts/chart146.xml" ContentType="application/vnd.openxmlformats-officedocument.drawingml.chart+xml"/>
  <Override PartName="/xl/theme/themeOverride127.xml" ContentType="application/vnd.openxmlformats-officedocument.themeOverride+xml"/>
  <Override PartName="/xl/pivotTables/pivotTable115.xml" ContentType="application/vnd.openxmlformats-officedocument.spreadsheetml.pivotTable+xml"/>
  <Override PartName="/xl/drawings/drawing65.xml" ContentType="application/vnd.openxmlformats-officedocument.drawing+xml"/>
  <Override PartName="/xl/charts/chart147.xml" ContentType="application/vnd.openxmlformats-officedocument.drawingml.chart+xml"/>
  <Override PartName="/xl/theme/themeOverride128.xml" ContentType="application/vnd.openxmlformats-officedocument.themeOverride+xml"/>
  <Override PartName="/xl/pivotTables/pivotTable116.xml" ContentType="application/vnd.openxmlformats-officedocument.spreadsheetml.pivotTable+xml"/>
  <Override PartName="/xl/drawings/drawing66.xml" ContentType="application/vnd.openxmlformats-officedocument.drawing+xml"/>
  <Override PartName="/xl/charts/chart148.xml" ContentType="application/vnd.openxmlformats-officedocument.drawingml.chart+xml"/>
  <Override PartName="/xl/theme/themeOverride129.xml" ContentType="application/vnd.openxmlformats-officedocument.themeOverride+xml"/>
  <Override PartName="/xl/charts/chart149.xml" ContentType="application/vnd.openxmlformats-officedocument.drawingml.chart+xml"/>
  <Override PartName="/xl/theme/themeOverride130.xml" ContentType="application/vnd.openxmlformats-officedocument.themeOverride+xml"/>
  <Override PartName="/xl/pivotTables/pivotTable117.xml" ContentType="application/vnd.openxmlformats-officedocument.spreadsheetml.pivotTable+xml"/>
  <Override PartName="/xl/drawings/drawing67.xml" ContentType="application/vnd.openxmlformats-officedocument.drawing+xml"/>
  <Override PartName="/xl/charts/chart150.xml" ContentType="application/vnd.openxmlformats-officedocument.drawingml.chart+xml"/>
  <Override PartName="/xl/theme/themeOverride131.xml" ContentType="application/vnd.openxmlformats-officedocument.themeOverride+xml"/>
  <Override PartName="/xl/charts/chart151.xml" ContentType="application/vnd.openxmlformats-officedocument.drawingml.chart+xml"/>
  <Override PartName="/xl/theme/themeOverride132.xml" ContentType="application/vnd.openxmlformats-officedocument.themeOverride+xml"/>
  <Override PartName="/xl/pivotTables/pivotTable118.xml" ContentType="application/vnd.openxmlformats-officedocument.spreadsheetml.pivotTable+xml"/>
  <Override PartName="/xl/drawings/drawing68.xml" ContentType="application/vnd.openxmlformats-officedocument.drawing+xml"/>
  <Override PartName="/xl/charts/chart152.xml" ContentType="application/vnd.openxmlformats-officedocument.drawingml.chart+xml"/>
  <Override PartName="/xl/theme/themeOverride133.xml" ContentType="application/vnd.openxmlformats-officedocument.themeOverride+xml"/>
  <Override PartName="/xl/pivotTables/pivotTable119.xml" ContentType="application/vnd.openxmlformats-officedocument.spreadsheetml.pivotTable+xml"/>
  <Override PartName="/xl/drawings/drawing69.xml" ContentType="application/vnd.openxmlformats-officedocument.drawing+xml"/>
  <Override PartName="/xl/charts/chart153.xml" ContentType="application/vnd.openxmlformats-officedocument.drawingml.chart+xml"/>
  <Override PartName="/xl/theme/themeOverride134.xml" ContentType="application/vnd.openxmlformats-officedocument.themeOverride+xml"/>
  <Override PartName="/xl/pivotTables/pivotTable120.xml" ContentType="application/vnd.openxmlformats-officedocument.spreadsheetml.pivotTable+xml"/>
  <Override PartName="/xl/drawings/drawing70.xml" ContentType="application/vnd.openxmlformats-officedocument.drawing+xml"/>
  <Override PartName="/xl/charts/chart154.xml" ContentType="application/vnd.openxmlformats-officedocument.drawingml.chart+xml"/>
  <Override PartName="/xl/theme/themeOverride135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1720" yWindow="0" windowWidth="24560" windowHeight="16060" tabRatio="1000" firstSheet="45" activeTab="47"/>
  </bookViews>
  <sheets>
    <sheet name="overall" sheetId="6" r:id="rId1"/>
    <sheet name="everything bar" sheetId="73" r:id="rId2"/>
    <sheet name="suicide" sheetId="56" r:id="rId3"/>
    <sheet name="abduction" sheetId="2" r:id="rId4"/>
    <sheet name="confinement" sheetId="27" r:id="rId5"/>
    <sheet name="blood" sheetId="74" r:id="rId6"/>
    <sheet name="clergyman" sheetId="77" r:id="rId7"/>
    <sheet name="murder" sheetId="61" r:id="rId8"/>
    <sheet name="incest" sheetId="45" r:id="rId9"/>
    <sheet name="fainting" sheetId="44" r:id="rId10"/>
    <sheet name="corpse" sheetId="63" r:id="rId11"/>
    <sheet name="storm" sheetId="55" r:id="rId12"/>
    <sheet name="orphan" sheetId="18" r:id="rId13"/>
    <sheet name="flagellation" sheetId="79" state="hidden" r:id="rId14"/>
    <sheet name="mark, identifying" sheetId="75" state="hidden" r:id="rId15"/>
    <sheet name="human commodity" sheetId="62" r:id="rId16"/>
    <sheet name="letter" sheetId="64" r:id="rId17"/>
    <sheet name="monastery" sheetId="65" r:id="rId18"/>
    <sheet name="nun" sheetId="66" r:id="rId19"/>
    <sheet name="portrait" sheetId="67" r:id="rId20"/>
    <sheet name="presentiment" sheetId="68" r:id="rId21"/>
    <sheet name="bones" sheetId="69" r:id="rId22"/>
    <sheet name="starvation" sheetId="70" r:id="rId23"/>
    <sheet name="vengeance" sheetId="57" r:id="rId24"/>
    <sheet name="villainess" sheetId="58" r:id="rId25"/>
    <sheet name="wedding" sheetId="59" r:id="rId26"/>
    <sheet name="warning" sheetId="60" r:id="rId27"/>
    <sheet name="demons" sheetId="52" r:id="rId28"/>
    <sheet name="seduction" sheetId="53" r:id="rId29"/>
    <sheet name="fornicators" sheetId="46" r:id="rId30"/>
    <sheet name="masking" sheetId="47" r:id="rId31"/>
    <sheet name="shipwreck" sheetId="54" r:id="rId32"/>
    <sheet name="mysterious music" sheetId="48" r:id="rId33"/>
    <sheet name="poison" sheetId="49" r:id="rId34"/>
    <sheet name="rape" sheetId="50" r:id="rId35"/>
    <sheet name="reputation" sheetId="51" r:id="rId36"/>
    <sheet name="elopement" sheetId="43" r:id="rId37"/>
    <sheet name="fire" sheetId="39" r:id="rId38"/>
    <sheet name="falling" sheetId="38" r:id="rId39"/>
    <sheet name="ghost" sheetId="41" r:id="rId40"/>
    <sheet name="piracy" sheetId="36" r:id="rId41"/>
    <sheet name="deathbed" sheetId="42" r:id="rId42"/>
    <sheet name="Inquisition" sheetId="35" r:id="rId43"/>
    <sheet name="noble peasant" sheetId="34" r:id="rId44"/>
    <sheet name="tragic homecoming" sheetId="33" r:id="rId45"/>
    <sheet name="convent" sheetId="32" r:id="rId46"/>
    <sheet name="ALL DATA" sheetId="80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torture" sheetId="19" r:id="rId71"/>
    <sheet name="usurpation" sheetId="20" r:id="rId72"/>
    <sheet name="brothers" sheetId="21" r:id="rId73"/>
  </sheets>
  <calcPr calcId="140000" concurrentCalc="0"/>
  <pivotCaches>
    <pivotCache cacheId="0" r:id="rId74"/>
    <pivotCache cacheId="1" r:id="rId75"/>
    <pivotCache cacheId="2" r:id="rId76"/>
    <pivotCache cacheId="3" r:id="rId77"/>
    <pivotCache cacheId="4" r:id="rId78"/>
    <pivotCache cacheId="5" r:id="rId79"/>
    <pivotCache cacheId="6" r:id="rId80"/>
    <pivotCache cacheId="7" r:id="rId81"/>
    <pivotCache cacheId="8" r:id="rId82"/>
    <pivotCache cacheId="9" r:id="rId83"/>
    <pivotCache cacheId="10" r:id="rId84"/>
    <pivotCache cacheId="11" r:id="rId85"/>
    <pivotCache cacheId="12" r:id="rId86"/>
    <pivotCache cacheId="13" r:id="rId87"/>
    <pivotCache cacheId="14" r:id="rId88"/>
    <pivotCache cacheId="15" r:id="rId89"/>
    <pivotCache cacheId="16" r:id="rId90"/>
    <pivotCache cacheId="17" r:id="rId91"/>
    <pivotCache cacheId="18" r:id="rId92"/>
    <pivotCache cacheId="19" r:id="rId93"/>
    <pivotCache cacheId="20" r:id="rId94"/>
    <pivotCache cacheId="21" r:id="rId95"/>
    <pivotCache cacheId="22" r:id="rId96"/>
    <pivotCache cacheId="23" r:id="rId97"/>
    <pivotCache cacheId="24" r:id="rId98"/>
    <pivotCache cacheId="25" r:id="rId99"/>
    <pivotCache cacheId="26" r:id="rId100"/>
    <pivotCache cacheId="27" r:id="rId101"/>
    <pivotCache cacheId="28" r:id="rId102"/>
    <pivotCache cacheId="29" r:id="rId103"/>
    <pivotCache cacheId="30" r:id="rId104"/>
    <pivotCache cacheId="31" r:id="rId105"/>
    <pivotCache cacheId="32" r:id="rId106"/>
    <pivotCache cacheId="33" r:id="rId107"/>
    <pivotCache cacheId="34" r:id="rId108"/>
    <pivotCache cacheId="35" r:id="rId109"/>
    <pivotCache cacheId="36" r:id="rId110"/>
    <pivotCache cacheId="37" r:id="rId111"/>
    <pivotCache cacheId="38" r:id="rId112"/>
    <pivotCache cacheId="39" r:id="rId113"/>
    <pivotCache cacheId="40" r:id="rId114"/>
    <pivotCache cacheId="41" r:id="rId115"/>
    <pivotCache cacheId="42" r:id="rId116"/>
    <pivotCache cacheId="43" r:id="rId117"/>
    <pivotCache cacheId="44" r:id="rId118"/>
    <pivotCache cacheId="45" r:id="rId119"/>
    <pivotCache cacheId="46" r:id="rId120"/>
    <pivotCache cacheId="47" r:id="rId121"/>
    <pivotCache cacheId="48" r:id="rId122"/>
    <pivotCache cacheId="49" r:id="rId123"/>
    <pivotCache cacheId="50" r:id="rId124"/>
    <pivotCache cacheId="51" r:id="rId125"/>
    <pivotCache cacheId="52" r:id="rId126"/>
    <pivotCache cacheId="53" r:id="rId127"/>
    <pivotCache cacheId="54" r:id="rId128"/>
    <pivotCache cacheId="55" r:id="rId129"/>
    <pivotCache cacheId="56" r:id="rId130"/>
    <pivotCache cacheId="57" r:id="rId131"/>
    <pivotCache cacheId="58" r:id="rId132"/>
    <pivotCache cacheId="59" r:id="rId133"/>
    <pivotCache cacheId="60" r:id="rId134"/>
    <pivotCache cacheId="61" r:id="rId135"/>
    <pivotCache cacheId="62" r:id="rId136"/>
    <pivotCache cacheId="63" r:id="rId137"/>
    <pivotCache cacheId="64" r:id="rId138"/>
    <pivotCache cacheId="65" r:id="rId139"/>
    <pivotCache cacheId="66" r:id="rId140"/>
    <pivotCache cacheId="67" r:id="rId141"/>
    <pivotCache cacheId="68" r:id="rId142"/>
    <pivotCache cacheId="69" r:id="rId143"/>
    <pivotCache cacheId="70" r:id="rId144"/>
    <pivotCache cacheId="71" r:id="rId145"/>
    <pivotCache cacheId="72" r:id="rId146"/>
    <pivotCache cacheId="74" r:id="rId147"/>
    <pivotCache cacheId="75" r:id="rId148"/>
    <pivotCache cacheId="94" r:id="rId149"/>
    <pivotCache cacheId="101" r:id="rId150"/>
    <pivotCache cacheId="105" r:id="rId151"/>
    <pivotCache cacheId="109" r:id="rId152"/>
    <pivotCache cacheId="113" r:id="rId153"/>
    <pivotCache cacheId="117" r:id="rId154"/>
    <pivotCache cacheId="121" r:id="rId155"/>
    <pivotCache cacheId="125" r:id="rId156"/>
    <pivotCache cacheId="129" r:id="rId157"/>
    <pivotCache cacheId="133" r:id="rId158"/>
    <pivotCache cacheId="137" r:id="rId159"/>
    <pivotCache cacheId="141" r:id="rId160"/>
    <pivotCache cacheId="145" r:id="rId161"/>
    <pivotCache cacheId="149" r:id="rId162"/>
    <pivotCache cacheId="153" r:id="rId163"/>
    <pivotCache cacheId="157" r:id="rId164"/>
    <pivotCache cacheId="161" r:id="rId165"/>
    <pivotCache cacheId="165" r:id="rId166"/>
    <pivotCache cacheId="169" r:id="rId167"/>
    <pivotCache cacheId="173" r:id="rId168"/>
    <pivotCache cacheId="177" r:id="rId169"/>
    <pivotCache cacheId="184" r:id="rId170"/>
    <pivotCache cacheId="188" r:id="rId171"/>
    <pivotCache cacheId="192" r:id="rId172"/>
    <pivotCache cacheId="196" r:id="rId173"/>
    <pivotCache cacheId="200" r:id="rId174"/>
    <pivotCache cacheId="206" r:id="rId175"/>
    <pivotCache cacheId="210" r:id="rId176"/>
    <pivotCache cacheId="214" r:id="rId177"/>
    <pivotCache cacheId="218" r:id="rId178"/>
    <pivotCache cacheId="222" r:id="rId179"/>
    <pivotCache cacheId="226" r:id="rId180"/>
    <pivotCache cacheId="230" r:id="rId181"/>
    <pivotCache cacheId="234" r:id="rId182"/>
    <pivotCache cacheId="238" r:id="rId183"/>
    <pivotCache cacheId="242" r:id="rId184"/>
    <pivotCache cacheId="246" r:id="rId185"/>
    <pivotCache cacheId="250" r:id="rId186"/>
    <pivotCache cacheId="254" r:id="rId187"/>
    <pivotCache cacheId="258" r:id="rId188"/>
    <pivotCache cacheId="262" r:id="rId189"/>
    <pivotCache cacheId="273" r:id="rId190"/>
    <pivotCache cacheId="277" r:id="rId191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8" i="31" l="1"/>
  <c r="X8" i="31"/>
  <c r="W7" i="31"/>
  <c r="X7" i="31"/>
  <c r="W6" i="31"/>
  <c r="X6" i="31"/>
  <c r="W5" i="31"/>
  <c r="X5" i="31"/>
  <c r="W4" i="31"/>
  <c r="X4" i="31"/>
  <c r="S8" i="32"/>
  <c r="T8" i="32"/>
  <c r="S7" i="32"/>
  <c r="T7" i="32"/>
  <c r="S6" i="32"/>
  <c r="T6" i="32"/>
  <c r="S5" i="32"/>
  <c r="T5" i="32"/>
  <c r="S4" i="32"/>
  <c r="T4" i="32"/>
  <c r="O8" i="33"/>
  <c r="O7" i="33"/>
  <c r="O6" i="33"/>
  <c r="O5" i="33"/>
  <c r="O4" i="33"/>
  <c r="N8" i="33"/>
  <c r="N7" i="33"/>
  <c r="N6" i="33"/>
  <c r="N5" i="33"/>
  <c r="N4" i="33"/>
  <c r="O8" i="34"/>
  <c r="O7" i="34"/>
  <c r="O6" i="34"/>
  <c r="O5" i="34"/>
  <c r="O4" i="34"/>
  <c r="N8" i="34"/>
  <c r="N7" i="34"/>
  <c r="N6" i="34"/>
  <c r="N5" i="34"/>
  <c r="N4" i="34"/>
  <c r="R8" i="35"/>
  <c r="R7" i="35"/>
  <c r="R6" i="35"/>
  <c r="R5" i="35"/>
  <c r="R4" i="35"/>
  <c r="Q8" i="35"/>
  <c r="Q7" i="35"/>
  <c r="Q6" i="35"/>
  <c r="Q5" i="35"/>
  <c r="Q4" i="35"/>
  <c r="U8" i="36"/>
  <c r="U7" i="36"/>
  <c r="U6" i="36"/>
  <c r="U5" i="36"/>
  <c r="U4" i="36"/>
  <c r="T8" i="36"/>
  <c r="T7" i="36"/>
  <c r="T6" i="36"/>
  <c r="T5" i="36"/>
  <c r="T4" i="36"/>
  <c r="U8" i="42"/>
  <c r="V8" i="42"/>
  <c r="U7" i="42"/>
  <c r="V7" i="42"/>
  <c r="U6" i="42"/>
  <c r="V6" i="42"/>
  <c r="U5" i="42"/>
  <c r="V5" i="42"/>
  <c r="U4" i="42"/>
  <c r="V4" i="42"/>
  <c r="O8" i="41"/>
  <c r="O7" i="41"/>
  <c r="O6" i="41"/>
  <c r="O5" i="41"/>
  <c r="O4" i="41"/>
  <c r="N8" i="41"/>
  <c r="N7" i="41"/>
  <c r="N6" i="41"/>
  <c r="N5" i="41"/>
  <c r="N4" i="41"/>
  <c r="O8" i="39"/>
  <c r="O7" i="39"/>
  <c r="O6" i="39"/>
  <c r="O5" i="39"/>
  <c r="O4" i="39"/>
  <c r="N8" i="39"/>
  <c r="N7" i="39"/>
  <c r="N6" i="39"/>
  <c r="N5" i="39"/>
  <c r="N4" i="39"/>
  <c r="O8" i="38"/>
  <c r="O7" i="38"/>
  <c r="O6" i="38"/>
  <c r="O5" i="38"/>
  <c r="O4" i="38"/>
  <c r="N8" i="38"/>
  <c r="N7" i="38"/>
  <c r="N6" i="38"/>
  <c r="N5" i="38"/>
  <c r="N4" i="38"/>
  <c r="T8" i="43"/>
  <c r="T7" i="43"/>
  <c r="T6" i="43"/>
  <c r="T5" i="43"/>
  <c r="T4" i="43"/>
  <c r="S8" i="43"/>
  <c r="S7" i="43"/>
  <c r="S6" i="43"/>
  <c r="S5" i="43"/>
  <c r="S4" i="43"/>
  <c r="O8" i="51"/>
  <c r="O7" i="51"/>
  <c r="O6" i="51"/>
  <c r="O5" i="51"/>
  <c r="O4" i="51"/>
  <c r="N8" i="51"/>
  <c r="N7" i="51"/>
  <c r="N6" i="51"/>
  <c r="N5" i="51"/>
  <c r="N4" i="51"/>
  <c r="W8" i="50"/>
  <c r="W7" i="50"/>
  <c r="W6" i="50"/>
  <c r="W5" i="50"/>
  <c r="W4" i="50"/>
  <c r="V8" i="50"/>
  <c r="V7" i="50"/>
  <c r="V6" i="50"/>
  <c r="V5" i="50"/>
  <c r="V4" i="50"/>
  <c r="O8" i="49"/>
  <c r="O7" i="49"/>
  <c r="O6" i="49"/>
  <c r="O5" i="49"/>
  <c r="O4" i="49"/>
  <c r="N8" i="49"/>
  <c r="N7" i="49"/>
  <c r="N6" i="49"/>
  <c r="N5" i="49"/>
  <c r="N4" i="49"/>
  <c r="O8" i="48"/>
  <c r="O7" i="48"/>
  <c r="O6" i="48"/>
  <c r="O5" i="48"/>
  <c r="O4" i="48"/>
  <c r="N8" i="48"/>
  <c r="N7" i="48"/>
  <c r="N6" i="48"/>
  <c r="N5" i="48"/>
  <c r="N4" i="48"/>
  <c r="O8" i="47"/>
  <c r="O7" i="47"/>
  <c r="O6" i="47"/>
  <c r="O5" i="47"/>
  <c r="O4" i="47"/>
  <c r="N8" i="47"/>
  <c r="N7" i="47"/>
  <c r="N6" i="47"/>
  <c r="N5" i="47"/>
  <c r="N4" i="47"/>
  <c r="U9" i="46"/>
  <c r="V9" i="46"/>
  <c r="U8" i="46"/>
  <c r="V8" i="46"/>
  <c r="U7" i="46"/>
  <c r="V7" i="46"/>
  <c r="U6" i="46"/>
  <c r="V6" i="46"/>
  <c r="U5" i="46"/>
  <c r="V5" i="46"/>
  <c r="N8" i="54"/>
  <c r="N7" i="54"/>
  <c r="N6" i="54"/>
  <c r="N5" i="54"/>
  <c r="N4" i="54"/>
  <c r="M8" i="54"/>
  <c r="M7" i="54"/>
  <c r="M6" i="54"/>
  <c r="M5" i="54"/>
  <c r="M4" i="54"/>
  <c r="R8" i="53"/>
  <c r="R7" i="53"/>
  <c r="R6" i="53"/>
  <c r="R5" i="53"/>
  <c r="R4" i="53"/>
  <c r="Q8" i="53"/>
  <c r="Q7" i="53"/>
  <c r="Q6" i="53"/>
  <c r="Q5" i="53"/>
  <c r="Q4" i="53"/>
  <c r="N9" i="52"/>
  <c r="N8" i="52"/>
  <c r="N7" i="52"/>
  <c r="N6" i="52"/>
  <c r="N5" i="52"/>
  <c r="N4" i="52"/>
  <c r="M9" i="52"/>
  <c r="M8" i="52"/>
  <c r="M7" i="52"/>
  <c r="M6" i="52"/>
  <c r="M5" i="52"/>
  <c r="M4" i="52"/>
  <c r="O8" i="60"/>
  <c r="O7" i="60"/>
  <c r="O6" i="60"/>
  <c r="O5" i="60"/>
  <c r="O4" i="60"/>
  <c r="N8" i="60"/>
  <c r="N7" i="60"/>
  <c r="N6" i="60"/>
  <c r="N5" i="60"/>
  <c r="N4" i="60"/>
  <c r="AG8" i="59"/>
  <c r="AG7" i="59"/>
  <c r="AG6" i="59"/>
  <c r="AG5" i="59"/>
  <c r="AG4" i="59"/>
  <c r="V8" i="59"/>
  <c r="W8" i="59"/>
  <c r="V7" i="59"/>
  <c r="W7" i="59"/>
  <c r="V6" i="59"/>
  <c r="W6" i="59"/>
  <c r="V5" i="59"/>
  <c r="W5" i="59"/>
  <c r="V4" i="59"/>
  <c r="W4" i="59"/>
  <c r="O8" i="58"/>
  <c r="N8" i="58"/>
  <c r="O7" i="58"/>
  <c r="N7" i="58"/>
  <c r="O6" i="58"/>
  <c r="N6" i="58"/>
  <c r="O5" i="58"/>
  <c r="N5" i="58"/>
  <c r="O4" i="58"/>
  <c r="N4" i="58"/>
  <c r="O9" i="57"/>
  <c r="O8" i="57"/>
  <c r="O7" i="57"/>
  <c r="O6" i="57"/>
  <c r="O5" i="57"/>
  <c r="N9" i="57"/>
  <c r="N8" i="57"/>
  <c r="N7" i="57"/>
  <c r="N6" i="57"/>
  <c r="N5" i="57"/>
  <c r="O10" i="70"/>
  <c r="O9" i="70"/>
  <c r="O8" i="70"/>
  <c r="O7" i="70"/>
  <c r="O6" i="70"/>
  <c r="O5" i="70"/>
  <c r="N10" i="70"/>
  <c r="N9" i="70"/>
  <c r="N8" i="70"/>
  <c r="N7" i="70"/>
  <c r="N6" i="70"/>
  <c r="N5" i="70"/>
  <c r="Q8" i="69"/>
  <c r="R8" i="69"/>
  <c r="Q7" i="69"/>
  <c r="R7" i="69"/>
  <c r="Q6" i="69"/>
  <c r="R6" i="69"/>
  <c r="Q5" i="69"/>
  <c r="R5" i="69"/>
  <c r="Q4" i="69"/>
  <c r="R4" i="69"/>
  <c r="O9" i="68"/>
  <c r="O8" i="68"/>
  <c r="O7" i="68"/>
  <c r="O6" i="68"/>
  <c r="O5" i="68"/>
  <c r="N9" i="68"/>
  <c r="N8" i="68"/>
  <c r="N7" i="68"/>
  <c r="N6" i="68"/>
  <c r="N5" i="68"/>
  <c r="O9" i="67"/>
  <c r="O8" i="67"/>
  <c r="O7" i="67"/>
  <c r="O6" i="67"/>
  <c r="O5" i="67"/>
  <c r="N9" i="67"/>
  <c r="N8" i="67"/>
  <c r="N7" i="67"/>
  <c r="N6" i="67"/>
  <c r="N5" i="67"/>
  <c r="P9" i="66"/>
  <c r="Q9" i="66"/>
  <c r="P8" i="66"/>
  <c r="Q8" i="66"/>
  <c r="P7" i="66"/>
  <c r="Q7" i="66"/>
  <c r="P6" i="66"/>
  <c r="Q6" i="66"/>
  <c r="P5" i="66"/>
  <c r="Q5" i="66"/>
  <c r="O8" i="66"/>
  <c r="O7" i="66"/>
  <c r="O6" i="66"/>
  <c r="O5" i="66"/>
  <c r="P9" i="65"/>
  <c r="P8" i="65"/>
  <c r="P7" i="65"/>
  <c r="P6" i="65"/>
  <c r="P5" i="65"/>
  <c r="O9" i="65"/>
  <c r="O8" i="65"/>
  <c r="O7" i="65"/>
  <c r="O6" i="65"/>
  <c r="O5" i="65"/>
  <c r="N8" i="64"/>
  <c r="N7" i="64"/>
  <c r="N6" i="64"/>
  <c r="N5" i="64"/>
  <c r="N4" i="64"/>
  <c r="M8" i="64"/>
  <c r="M7" i="64"/>
  <c r="M6" i="64"/>
  <c r="M5" i="64"/>
  <c r="M4" i="64"/>
  <c r="O8" i="62"/>
  <c r="O7" i="62"/>
  <c r="O6" i="62"/>
  <c r="O5" i="62"/>
  <c r="O4" i="62"/>
  <c r="N8" i="62"/>
  <c r="N7" i="62"/>
  <c r="N6" i="62"/>
  <c r="N5" i="62"/>
  <c r="N4" i="62"/>
  <c r="S8" i="56"/>
  <c r="T8" i="56"/>
  <c r="S7" i="56"/>
  <c r="T7" i="56"/>
  <c r="S6" i="56"/>
  <c r="T6" i="56"/>
  <c r="S5" i="56"/>
  <c r="T5" i="56"/>
  <c r="S4" i="56"/>
  <c r="T4" i="56"/>
  <c r="AM9" i="2"/>
  <c r="AM8" i="2"/>
  <c r="AM7" i="2"/>
  <c r="AM6" i="2"/>
  <c r="AM5" i="2"/>
  <c r="AL9" i="2"/>
  <c r="AL8" i="2"/>
  <c r="AL7" i="2"/>
  <c r="AL6" i="2"/>
  <c r="AL5" i="2"/>
  <c r="M13" i="27"/>
  <c r="N13" i="27"/>
  <c r="M12" i="27"/>
  <c r="N12" i="27"/>
  <c r="M11" i="27"/>
  <c r="N11" i="27"/>
  <c r="M10" i="27"/>
  <c r="N10" i="27"/>
  <c r="M9" i="27"/>
  <c r="N9" i="27"/>
  <c r="R9" i="74"/>
  <c r="R8" i="74"/>
  <c r="R7" i="74"/>
  <c r="R6" i="74"/>
  <c r="R5" i="74"/>
  <c r="Q9" i="74"/>
  <c r="Q8" i="74"/>
  <c r="Q7" i="74"/>
  <c r="Q6" i="74"/>
  <c r="Q5" i="74"/>
  <c r="X9" i="77"/>
  <c r="Y9" i="77"/>
  <c r="X8" i="77"/>
  <c r="Y8" i="77"/>
  <c r="X7" i="77"/>
  <c r="Y7" i="77"/>
  <c r="X6" i="77"/>
  <c r="Y6" i="77"/>
  <c r="X5" i="77"/>
  <c r="Y5" i="77"/>
  <c r="AD15" i="61"/>
  <c r="AD16" i="61"/>
  <c r="AD17" i="61"/>
  <c r="AD18" i="61"/>
  <c r="AD19" i="61"/>
  <c r="AC15" i="61"/>
  <c r="AC17" i="61"/>
  <c r="AA16" i="61"/>
  <c r="AA17" i="61"/>
  <c r="AA18" i="61"/>
  <c r="AB15" i="61"/>
  <c r="AB16" i="61"/>
  <c r="AB17" i="61"/>
  <c r="AB18" i="61"/>
  <c r="AB19" i="61"/>
  <c r="Z15" i="61"/>
  <c r="Z16" i="61"/>
  <c r="Z17" i="61"/>
  <c r="Z18" i="61"/>
  <c r="Z19" i="61"/>
  <c r="AA9" i="61"/>
  <c r="AA8" i="61"/>
  <c r="AA7" i="61"/>
  <c r="AA6" i="61"/>
  <c r="AA5" i="61"/>
  <c r="AA4" i="61"/>
  <c r="AB9" i="61"/>
  <c r="AB8" i="61"/>
  <c r="AB7" i="61"/>
  <c r="AB6" i="61"/>
  <c r="AB5" i="61"/>
  <c r="AB4" i="61"/>
  <c r="AG9" i="45"/>
  <c r="AG8" i="45"/>
  <c r="AG7" i="45"/>
  <c r="AG6" i="45"/>
  <c r="AG5" i="45"/>
  <c r="AF10" i="45"/>
  <c r="AF9" i="45"/>
  <c r="AF8" i="45"/>
  <c r="AF7" i="45"/>
  <c r="AF6" i="45"/>
  <c r="AF5" i="45"/>
  <c r="AG8" i="44"/>
  <c r="AG7" i="44"/>
  <c r="AG6" i="44"/>
  <c r="AG5" i="44"/>
  <c r="AG4" i="44"/>
  <c r="AF8" i="44"/>
  <c r="AF7" i="44"/>
  <c r="AF6" i="44"/>
  <c r="AF5" i="44"/>
  <c r="AF4" i="44"/>
  <c r="P9" i="63"/>
  <c r="P8" i="63"/>
  <c r="P7" i="63"/>
  <c r="P6" i="63"/>
  <c r="P5" i="63"/>
  <c r="O9" i="63"/>
  <c r="O8" i="63"/>
  <c r="O7" i="63"/>
  <c r="O6" i="63"/>
  <c r="O5" i="63"/>
  <c r="P9" i="55"/>
  <c r="P8" i="55"/>
  <c r="P7" i="55"/>
  <c r="P6" i="55"/>
  <c r="P5" i="55"/>
  <c r="O9" i="55"/>
  <c r="O8" i="55"/>
  <c r="O7" i="55"/>
  <c r="O6" i="55"/>
  <c r="O5" i="55"/>
  <c r="O10" i="18"/>
  <c r="O9" i="18"/>
  <c r="O8" i="18"/>
  <c r="O7" i="18"/>
  <c r="O6" i="18"/>
  <c r="N10" i="18"/>
  <c r="N9" i="18"/>
  <c r="N8" i="18"/>
  <c r="N7" i="18"/>
  <c r="N6" i="18"/>
  <c r="E43" i="61"/>
  <c r="C43" i="61"/>
  <c r="D43" i="61"/>
  <c r="F43" i="61"/>
  <c r="C42" i="61"/>
  <c r="D42" i="61"/>
  <c r="F42" i="61"/>
  <c r="E42" i="61"/>
  <c r="E58" i="44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B26" i="77"/>
  <c r="P2" i="2"/>
  <c r="W6" i="2"/>
  <c r="W2" i="2"/>
  <c r="P5" i="44"/>
  <c r="P1" i="44"/>
  <c r="B8" i="77"/>
  <c r="K3" i="77"/>
  <c r="K4" i="77"/>
  <c r="K5" i="77"/>
  <c r="J4" i="77"/>
  <c r="J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H13" i="61"/>
  <c r="H12" i="61"/>
  <c r="H14" i="61"/>
  <c r="G13" i="61"/>
  <c r="G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<sst xmlns="http://schemas.openxmlformats.org/spreadsheetml/2006/main" count="3664" uniqueCount="945">
  <si>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</si>
  <si>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</si>
  <si>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</si>
  <si>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</si>
  <si>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</si>
  <si>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</si>
  <si>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</si>
  <si>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</si>
  <si>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</si>
  <si>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</si>
  <si>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</si>
  <si>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</si>
  <si>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</si>
  <si>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</si>
  <si>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</si>
  <si>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</si>
  <si>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</si>
  <si>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</si>
  <si>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</si>
  <si>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</si>
  <si>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</si>
  <si>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</si>
  <si>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</si>
  <si>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</si>
  <si>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</si>
  <si>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</si>
  <si>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</si>
  <si>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</si>
  <si>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</si>
  <si>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</si>
  <si>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</si>
  <si>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</si>
  <si>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</si>
  <si>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</si>
  <si>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</si>
  <si>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</si>
  <si>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</si>
  <si>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</si>
  <si>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</si>
  <si>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</si>
  <si>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</si>
  <si>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</si>
  <si>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</si>
  <si>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</si>
  <si>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</si>
  <si>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</si>
  <si>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</si>
  <si>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</si>
  <si>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</si>
  <si>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</si>
  <si>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</si>
  <si>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</si>
  <si>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</si>
  <si>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</si>
  <si>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</si>
  <si>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</si>
  <si>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</si>
  <si>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</si>
  <si>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</si>
  <si>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</si>
  <si>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</si>
  <si>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</si>
  <si>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</si>
  <si>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</si>
  <si>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</si>
  <si>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</si>
  <si>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</si>
  <si>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</si>
  <si>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</si>
  <si>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</si>
  <si>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</si>
  <si>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</si>
  <si>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</si>
  <si>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</si>
  <si>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</si>
  <si>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</si>
  <si>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</si>
  <si>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</si>
  <si>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</si>
  <si>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</si>
  <si>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</si>
  <si>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</si>
  <si>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</si>
  <si>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</si>
  <si>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</si>
  <si>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</si>
  <si>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</si>
  <si>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</si>
  <si>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</si>
  <si>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</si>
  <si>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</si>
  <si>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</si>
  <si>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</si>
  <si>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</si>
  <si>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</si>
  <si>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</si>
  <si>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</si>
  <si>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</si>
  <si>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</si>
  <si>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</si>
  <si>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</si>
  <si>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</si>
  <si>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</si>
  <si>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</si>
  <si>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</si>
  <si>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</si>
  <si>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</si>
  <si>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</si>
  <si>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</si>
  <si>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</si>
  <si>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</si>
  <si>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</si>
  <si>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</si>
  <si>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</si>
  <si>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</si>
  <si>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</si>
  <si>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</si>
  <si>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</si>
  <si>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</si>
  <si>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</si>
  <si>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</si>
  <si>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</si>
  <si>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</si>
  <si>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</si>
  <si>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</si>
  <si>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</si>
  <si>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</si>
  <si>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</si>
  <si>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</si>
  <si>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</si>
  <si>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</si>
  <si>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</si>
  <si>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</si>
  <si>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</si>
  <si>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</si>
  <si>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</si>
  <si>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</si>
  <si>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</si>
  <si>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</si>
  <si>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</si>
  <si>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</si>
  <si>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</si>
  <si>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</si>
  <si>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</si>
  <si>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</si>
  <si>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</si>
  <si>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</si>
  <si>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</si>
  <si>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</si>
  <si>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</si>
  <si>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</si>
  <si>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</si>
  <si>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</si>
  <si>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</si>
  <si>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</si>
  <si>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</si>
  <si>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</si>
  <si>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</si>
  <si>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</si>
  <si>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</si>
  <si>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</si>
  <si>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</si>
  <si>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</si>
  <si>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</si>
  <si>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</si>
  <si>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</si>
  <si>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</si>
  <si>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</si>
  <si>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</si>
  <si>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</si>
  <si>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</si>
  <si>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</si>
  <si>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</si>
  <si>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</si>
  <si>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</si>
  <si>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</si>
  <si>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</si>
  <si>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</si>
  <si>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</si>
  <si>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</si>
  <si>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</si>
  <si>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</si>
  <si>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</si>
  <si>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</si>
  <si>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</si>
  <si>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</si>
  <si>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</si>
  <si>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</si>
  <si>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</si>
  <si>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</si>
  <si>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</si>
  <si>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</si>
  <si>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</si>
  <si>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</si>
  <si>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</si>
  <si>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</si>
  <si>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</si>
  <si>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</si>
  <si>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</si>
  <si>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</si>
  <si>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</si>
  <si>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</si>
  <si>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</si>
  <si>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</si>
  <si>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</si>
  <si>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</si>
  <si>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</si>
  <si>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</si>
  <si>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</si>
  <si>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</si>
  <si>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</si>
  <si>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</si>
  <si>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</si>
  <si>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</si>
  <si>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</si>
  <si>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</si>
  <si>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</si>
  <si>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</si>
  <si>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</si>
  <si>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</si>
  <si>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</si>
  <si>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</si>
  <si>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</si>
  <si>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</si>
  <si>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</si>
  <si>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</si>
  <si>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</si>
  <si>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</si>
  <si>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</si>
  <si>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</si>
  <si>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</si>
  <si>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</si>
  <si>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</si>
  <si>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</si>
  <si>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</si>
  <si>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</si>
  <si>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</si>
  <si>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</si>
  <si>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</si>
  <si>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</si>
  <si>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</si>
  <si>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</si>
  <si>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</si>
  <si>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</si>
  <si>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</si>
  <si>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</si>
  <si>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</si>
  <si>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</si>
  <si>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</si>
  <si>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</si>
  <si>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</si>
  <si>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</si>
  <si>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</si>
  <si>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</si>
  <si>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</si>
  <si>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</si>
  <si>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</si>
  <si>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</si>
  <si>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</si>
  <si>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</si>
  <si>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</si>
  <si>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</si>
  <si>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</si>
  <si>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</si>
  <si>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</si>
  <si>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</si>
  <si>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</si>
  <si>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</si>
  <si>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</si>
  <si>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</si>
  <si>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</si>
  <si>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</si>
  <si>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</si>
  <si>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</si>
  <si>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</si>
  <si>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</si>
  <si>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</si>
  <si>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</si>
  <si>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</si>
  <si>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</si>
  <si>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</si>
  <si>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</si>
  <si>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</si>
  <si>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</si>
  <si>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</si>
  <si>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</si>
  <si>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</si>
  <si>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</si>
  <si>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</si>
  <si>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</si>
  <si>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</si>
  <si>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</si>
  <si>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</si>
  <si>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</si>
  <si>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</si>
  <si>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</si>
  <si>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</si>
  <si>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</si>
  <si>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</si>
  <si>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</si>
  <si>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</si>
  <si>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</si>
  <si>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</si>
  <si>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</si>
  <si>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</si>
  <si>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</si>
  <si>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</si>
  <si>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</si>
  <si>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</si>
  <si>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</si>
  <si>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</si>
  <si>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</si>
  <si>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</si>
  <si>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</si>
  <si>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</si>
  <si>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</si>
  <si>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</si>
  <si>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</si>
  <si>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</si>
  <si>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</si>
  <si>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</si>
  <si>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</si>
  <si>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</si>
  <si>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</si>
  <si>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</si>
  <si>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</si>
  <si>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</si>
  <si>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</si>
  <si>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</si>
  <si>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</si>
  <si>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</si>
  <si>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</si>
  <si>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</si>
  <si>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</si>
  <si>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</si>
  <si>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</si>
  <si>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</si>
  <si>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</si>
  <si>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</si>
  <si>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</si>
  <si>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</si>
  <si>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</si>
  <si>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</si>
  <si>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</si>
  <si>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</si>
  <si>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</si>
  <si>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</si>
  <si>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</si>
  <si>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</si>
  <si>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</si>
  <si>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</si>
  <si>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</si>
  <si>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</si>
  <si>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</si>
  <si>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</si>
  <si>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</si>
  <si>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</si>
  <si>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</si>
  <si>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</si>
  <si>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</si>
  <si>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</si>
  <si>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</si>
  <si>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</si>
  <si>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</si>
  <si>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</si>
  <si>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</si>
  <si>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</si>
  <si>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</si>
  <si>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</si>
  <si>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</si>
  <si>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</si>
  <si>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</si>
  <si>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</si>
  <si>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</si>
  <si>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</si>
  <si>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</si>
  <si>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</si>
  <si>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</si>
  <si>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</si>
  <si>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</si>
  <si>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</si>
  <si>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</si>
  <si>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</si>
  <si>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</si>
  <si>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</si>
  <si>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</si>
  <si>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</si>
  <si>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</si>
  <si>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</si>
  <si>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</si>
  <si>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</si>
  <si>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</si>
  <si>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</si>
  <si>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</si>
  <si>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</si>
  <si>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</si>
  <si>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</si>
  <si>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</si>
  <si>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</si>
  <si>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</si>
  <si>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</si>
  <si>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</si>
  <si>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</si>
  <si>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</si>
  <si>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</si>
  <si>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</si>
  <si>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</si>
  <si>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</si>
  <si>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</si>
  <si>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</si>
  <si>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</si>
  <si>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</si>
  <si>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</si>
  <si>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</si>
  <si>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</si>
  <si>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</si>
  <si>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</si>
  <si>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</si>
  <si>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</si>
  <si>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</si>
  <si>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</si>
  <si>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</si>
  <si>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</si>
  <si>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</si>
  <si>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</si>
  <si>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</si>
  <si>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</si>
  <si>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</si>
  <si>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</si>
  <si>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</si>
  <si>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</si>
  <si>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</si>
  <si>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</si>
  <si>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</si>
  <si>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</si>
  <si>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</si>
  <si>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</si>
  <si>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</si>
  <si>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</si>
  <si>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</si>
  <si>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</si>
  <si>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</si>
  <si>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</si>
  <si>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</si>
  <si>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</si>
  <si>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</si>
  <si>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</si>
  <si>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</si>
  <si>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</si>
  <si>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</si>
  <si>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</si>
  <si>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</si>
  <si>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</si>
  <si>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</si>
  <si>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</si>
  <si>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</si>
  <si>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</si>
  <si>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</si>
  <si>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</si>
  <si>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</si>
  <si>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</si>
  <si>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</si>
  <si>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</si>
  <si>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</si>
  <si>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</si>
  <si>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</si>
  <si>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</si>
  <si>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</si>
  <si>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</si>
  <si>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</si>
  <si>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</si>
  <si>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</si>
  <si>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</si>
  <si>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</si>
  <si>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</si>
  <si>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</si>
  <si>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</si>
  <si>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</si>
  <si>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</si>
  <si>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</si>
  <si>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</si>
  <si>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</si>
  <si>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</si>
  <si>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</si>
  <si>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</si>
  <si>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</si>
  <si>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</si>
  <si>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</si>
  <si>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</si>
  <si>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</si>
  <si>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</si>
  <si>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</si>
  <si>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</si>
  <si>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</si>
  <si>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</si>
  <si>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</si>
  <si>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</si>
  <si>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</si>
  <si>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</si>
  <si>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</si>
  <si>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</si>
  <si>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</si>
  <si>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</si>
  <si>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</si>
  <si>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</si>
  <si>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</si>
  <si>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</si>
  <si>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</si>
  <si>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</si>
  <si>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</si>
  <si>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</si>
  <si>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</si>
  <si>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</si>
  <si>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</si>
  <si>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</si>
  <si>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</si>
  <si>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</si>
  <si>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</si>
  <si>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</si>
  <si>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</si>
  <si>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</si>
  <si>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</si>
  <si>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</si>
  <si>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</si>
  <si>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</si>
  <si>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</si>
  <si>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</si>
  <si>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</si>
  <si>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</si>
  <si>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</si>
  <si>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</si>
  <si>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</si>
  <si>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</si>
  <si>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</si>
  <si>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</si>
  <si>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</si>
  <si>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</si>
  <si>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</si>
  <si>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</si>
  <si>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</si>
  <si>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</si>
  <si>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</si>
  <si>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</si>
  <si>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</si>
  <si>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</si>
  <si>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</si>
  <si>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</si>
  <si>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</si>
  <si>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</si>
  <si>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</si>
  <si>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</si>
  <si>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</si>
  <si>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</si>
  <si>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</si>
  <si>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</si>
  <si>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</si>
  <si>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</si>
  <si>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</si>
  <si>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</si>
  <si>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</si>
  <si>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</si>
  <si>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</si>
  <si>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</si>
  <si>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</si>
  <si>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</si>
  <si>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</si>
  <si>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</si>
  <si>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</si>
  <si>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</si>
  <si>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</si>
  <si>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</si>
  <si>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</si>
  <si>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</si>
  <si>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</si>
  <si>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</si>
  <si>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</si>
  <si>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</si>
  <si>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</si>
  <si>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</si>
  <si>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</si>
  <si>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</si>
  <si>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</si>
  <si>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</si>
  <si>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</si>
  <si>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</si>
  <si>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</si>
  <si>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</si>
  <si>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</si>
  <si>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</si>
  <si>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</si>
  <si>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</si>
  <si>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</si>
  <si>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</si>
  <si>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</si>
  <si>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</si>
  <si>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</si>
  <si>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</si>
  <si>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</si>
  <si>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</si>
  <si>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</si>
  <si>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</si>
  <si>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</si>
  <si>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</si>
  <si>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</si>
  <si>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</si>
  <si>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</si>
  <si>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</si>
  <si>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</si>
  <si>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</si>
  <si>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</si>
  <si>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</si>
  <si>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</si>
  <si>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</si>
  <si>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</si>
  <si>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</si>
  <si>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</si>
  <si>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</si>
  <si>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</si>
  <si>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</si>
  <si>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</si>
  <si>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</si>
  <si>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</si>
  <si>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</si>
  <si>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</si>
  <si>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</si>
  <si>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</si>
  <si>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</si>
  <si>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</si>
  <si>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</si>
  <si>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</si>
  <si>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</si>
  <si>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</si>
  <si>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</si>
  <si>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</si>
  <si>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</si>
  <si>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</si>
  <si>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</si>
  <si>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</si>
  <si>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</si>
  <si>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</si>
  <si>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</si>
  <si>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</si>
  <si>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</si>
  <si>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</si>
  <si>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</si>
  <si>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</si>
  <si>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</si>
  <si>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</si>
  <si>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</si>
  <si>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</si>
  <si>
    <t>Gothic Type</t>
  </si>
  <si>
    <t>Rauberroman</t>
  </si>
  <si>
    <t>High Gothic (horror-terror)</t>
  </si>
  <si>
    <t>Oriental</t>
  </si>
  <si>
    <t>Chapbook</t>
  </si>
  <si>
    <t>History</t>
  </si>
  <si>
    <t>High Gothic (terror)</t>
  </si>
  <si>
    <t>Sentimental</t>
  </si>
  <si>
    <t>High Gothic (horror)</t>
  </si>
  <si>
    <t>Domestic</t>
  </si>
  <si>
    <t>Natural Horror</t>
  </si>
  <si>
    <t>High Gothic</t>
  </si>
  <si>
    <t>Gothic Rauberroman (elements of the monastic shocker)</t>
  </si>
  <si>
    <t>Pure or high Gothic (horror-terror modes)</t>
  </si>
  <si>
    <t>Orientalized Gothic fantasy</t>
  </si>
  <si>
    <t>Gothic chapbook</t>
  </si>
  <si>
    <t>Gothified History (terror mode)</t>
  </si>
  <si>
    <t>Pure or high Gothic (terror mode)</t>
  </si>
  <si>
    <t>(not indexed)</t>
  </si>
  <si>
    <t>Gothified History</t>
  </si>
  <si>
    <t>Sentimental Gothic</t>
  </si>
  <si>
    <t>Philosophical Gothic (domestic elements)</t>
  </si>
  <si>
    <t>Pure or high Gothic (horror mode)</t>
  </si>
  <si>
    <t>Gothified History (Wandering Jew legend)</t>
  </si>
  <si>
    <t>Gothic chapbook (Shauerromantik elements)</t>
  </si>
  <si>
    <t>Gothified history (terror mode)</t>
  </si>
  <si>
    <t>Domestic fiction (counterfeit Gothified History)</t>
  </si>
  <si>
    <t>Sentimental Gothic (didactic elements)</t>
  </si>
  <si>
    <t>Sentimental Gothic (terror mode)</t>
  </si>
  <si>
    <t>Pure or high Gothic (terror-horror modes)</t>
  </si>
  <si>
    <t>Domestic Gothic (terror mode)</t>
  </si>
  <si>
    <t>Domestic Gothic (didactic elements)</t>
  </si>
  <si>
    <t>Pure or high Gothic (terror mode, Gothified history)</t>
  </si>
  <si>
    <t>Gothic anthology (essays on Gothic theory, fragments, Gothic prose and verse)</t>
  </si>
  <si>
    <t>Gothified history (sentimental and terror modes)</t>
  </si>
  <si>
    <t>Gothic chapbook (based on THE MONK)</t>
  </si>
  <si>
    <t>Gothified history (didactic elements)</t>
  </si>
  <si>
    <t>Contemporized Gothic (didactic and polemical elements)</t>
  </si>
  <si>
    <t>Domestic Gothic (various Richardsonian features)</t>
  </si>
  <si>
    <t>Orientalized Gothic</t>
  </si>
  <si>
    <t>Gothic Quest legend (elements of MELMOTH THE WANDERER)</t>
  </si>
  <si>
    <t>Roman noir (horror-terror elements)</t>
  </si>
  <si>
    <t>Pure or high Gothic (Vehmgericht or secret Fehmic tribunal)</t>
  </si>
  <si>
    <t>Mixed Gothic (domestic fiction becoming Gothic)</t>
  </si>
  <si>
    <t>Mixed Gothic (domestic fiction becoming Gothic in horror mode)</t>
  </si>
  <si>
    <t>Sentimental fiction (Radcliffean terror elements)</t>
  </si>
  <si>
    <t>Gothified history (Radcliffean imitation)</t>
  </si>
  <si>
    <t>Doppleganger or Double Story (terror-horror modes)</t>
  </si>
  <si>
    <t>Gothified History (a witchcraft segment)</t>
  </si>
  <si>
    <t>Novel of Seduction and Radical Ideas (terror elements)</t>
  </si>
  <si>
    <t>Gothified history (natural horror)</t>
  </si>
  <si>
    <t>Pure or high Gothic (no supernatural elements)</t>
  </si>
  <si>
    <t>Domestic Gothic (terror elements)</t>
  </si>
  <si>
    <t>Documentary Gothic (natural horror based on an actual incident)</t>
  </si>
  <si>
    <t>Domestic Gothic</t>
  </si>
  <si>
    <t>Pure or high Gothic (monastic shocker in horror-terror modes; imitation of THE MONK)</t>
  </si>
  <si>
    <t>Pure or high Gothic/Gothified history (horror-terror modes)</t>
  </si>
  <si>
    <t>Sentimentalized and naturalized Gothic (Radcliffean methods and props)</t>
  </si>
  <si>
    <t>Gothified history (naturalized terror)</t>
  </si>
  <si>
    <t>Pure or high Gothic (Schauerromantik elements)</t>
  </si>
  <si>
    <t>Pure or high Gothic (in the novel's maiden-centered episodes)</t>
  </si>
  <si>
    <t>Domestic Gothic (more domestic than Gothic, a few terror elements)</t>
  </si>
  <si>
    <t>Orientalized Gothic/roman a clef</t>
  </si>
  <si>
    <t>Gothic roman a clef (terror mode)</t>
  </si>
  <si>
    <t>Pure or high Gothic (quest story, picaresque elements)</t>
  </si>
  <si>
    <t>Pure or high Gothic</t>
  </si>
  <si>
    <t>Pure or high Gothic (the supernatural acoustic)</t>
  </si>
  <si>
    <t>Naturalized Gothic (domestic and sentimental elements)</t>
  </si>
  <si>
    <t>Gothified history (terror and sentimental elements)</t>
  </si>
  <si>
    <t>Didactic and domestic novel (Gothic titling)</t>
  </si>
  <si>
    <t>Gothified history (historical Gothic prototype, terror elements)</t>
  </si>
  <si>
    <t>Rauberroman (terror mode)</t>
  </si>
  <si>
    <t>Pure or high Gothic (horror, terror, and Schauerromantik modes, monastic shocker)</t>
  </si>
  <si>
    <t>Gothic anthology (terror, horror, and Schauerromantik modes represented with Germanic translations and imitations)</t>
  </si>
  <si>
    <t>Gothic chapbook (converted from Gothic drama)</t>
  </si>
  <si>
    <t>Political and polemical Gothic (satiric and philosophic elements, attack on Godwin and Jacobin novelists)</t>
  </si>
  <si>
    <t>Domestic fiction (several Gothic elements and characters)</t>
  </si>
  <si>
    <t>Gothified history (terror-horror modes)</t>
  </si>
  <si>
    <t>Pure or high Gothic (actually, a composite of Gothic types)</t>
  </si>
  <si>
    <t>Pure or high Gothic (terror mode, revolutionary Irish politics)</t>
  </si>
  <si>
    <t>Domestic fiction (several touches of terror Gothicism)</t>
  </si>
  <si>
    <t>Domestic Gothic (search for the father)</t>
  </si>
  <si>
    <t>Pure or high Gothic (domestic elements, genealogical entanglements)</t>
  </si>
  <si>
    <t>Domestic fiction (intermittent Gothic elements)</t>
  </si>
  <si>
    <t>Domestic fiction (intermittent Gothic effects)</t>
  </si>
  <si>
    <t>Gothic bluebook (variable plagiarism from many Gothics)</t>
  </si>
  <si>
    <t>Pure or high Gothic (monastic shocker, excessive natural and supernatural horror)</t>
  </si>
  <si>
    <t>Pure or high Gothic (terror mode, in serialized form)</t>
  </si>
  <si>
    <t xml:space="preserve">Pure or high Gothics (a multiple Gothic containing elements of several subspecies of Gothic fiction) </t>
  </si>
  <si>
    <t>Novel of domestic sadism (titular character is a prototypical Gothic villain)</t>
  </si>
  <si>
    <t>Grotto Gothic (horror mode, elements of Gothified history)</t>
  </si>
  <si>
    <t>Tower Gothic (elements of Gothified history)</t>
  </si>
  <si>
    <t>Gothic parody (some serious motifs mixed with satire on the Gothic heroine)</t>
  </si>
  <si>
    <t>Pure or high Gothic (Germanic and Schauerromantik elements, sham translation)</t>
  </si>
  <si>
    <t>Pure or high Gothic (terror mode, explained supernatural)</t>
  </si>
  <si>
    <t>Pure or high Gothic (artificial terror, numerous elements of Gothic parody)</t>
  </si>
  <si>
    <t>Pure or high Gothic (elements of THE MONK, monster story, transformation motif)</t>
  </si>
  <si>
    <t>Natural Gothic horror (uses incest motif)</t>
  </si>
  <si>
    <t>Prototypical Vampire Tale (Gothic characterization and scenery)</t>
  </si>
  <si>
    <t>Gothified history</t>
  </si>
  <si>
    <t>Gothified history (authentic supernatural elements)</t>
  </si>
  <si>
    <t>Pure or high Gothic (terror and horror modes)</t>
  </si>
  <si>
    <t>Pure or high Gothic (imitation of the "first" Mrs. Radcliffe)</t>
  </si>
  <si>
    <t>Sentimental fiction (intermittent Gothic elements)</t>
  </si>
  <si>
    <t>Gothified history (subdued supernatural and domesticated Gothic)</t>
  </si>
  <si>
    <t>Domestic fiction (has Gothic elements and bears a Gothic title)</t>
  </si>
  <si>
    <t>Sentimentalized Gothic (uses the motif of the mysterious key)</t>
  </si>
  <si>
    <t>Domestic fiction (various Gothic elements)</t>
  </si>
  <si>
    <t>Semi-Domestic Gothic (Radcliffean scenery and elements)</t>
  </si>
  <si>
    <t>Sentimentalized Gothic (intermittent Radcliffean elements)</t>
  </si>
  <si>
    <t>Sentimental fiction (residual or secondary Gothic elements)</t>
  </si>
  <si>
    <t>Domestic Gothic (various terror elements)</t>
  </si>
  <si>
    <t>Sentimentalized Gothic (numerous Radcliffean echoes and elements)</t>
  </si>
  <si>
    <t>Domestic Gothic (numerous sentimental elements)</t>
  </si>
  <si>
    <t>Rauberroman (Radcliffean and Shakespearean elements)</t>
  </si>
  <si>
    <t>Fake Gothic (a sentimental and social novel under a Gothic title)</t>
  </si>
  <si>
    <t>Philosophical Gothic (sometimes categorized as primitive science fiction)</t>
  </si>
  <si>
    <t>Apocalyptic Gothic (futuristic science fiction)</t>
  </si>
  <si>
    <t>Domestic fiction (recessive Gothic traits)</t>
  </si>
  <si>
    <t>Gothified history (uses the castle tyrant as its main character)</t>
  </si>
  <si>
    <t>Pure or high Gothic (Schauerromantik features and characters)</t>
  </si>
  <si>
    <t>Pure or high Gothic (elements of THE MONK's loathsome descriptions)</t>
  </si>
  <si>
    <t>Domestic Gothic (apparitional visitations)</t>
  </si>
  <si>
    <t>Pure or high Gothic (horrific medievalism, situations from Walpole and Reeve)</t>
  </si>
  <si>
    <t>Pure or high Gothic (terror elements, Germanic elements and sublime topographies)</t>
  </si>
  <si>
    <t>Pure or high Gothic (Radcliffean imitation)</t>
  </si>
  <si>
    <t>Pure or high Gothic (terror elements)</t>
  </si>
  <si>
    <t>Sentimentalized Gothic (various Radcliffean devices and effects)</t>
  </si>
  <si>
    <t>Picaresque fiction (several heavily pre-Gothic episodes)</t>
  </si>
  <si>
    <t>Pure or high Gothic (imitation of THE ITALIAN, elements of the monastic shocker)</t>
  </si>
  <si>
    <t>Orientalized Gothic (Gothic passions but minimal terror and horror)</t>
  </si>
  <si>
    <t>Pure or high Gothic (monastic shocker elements)</t>
  </si>
  <si>
    <t>Sentimental Gothic (numerous spectral components, especially in the subplots)</t>
  </si>
  <si>
    <t>Sentimental Gothic (epistolary format, Radcliffean elements)</t>
  </si>
  <si>
    <t>Sentimental Gothic (no supernatural elements)</t>
  </si>
  <si>
    <t>Gothified history (intermittent terror elements)</t>
  </si>
  <si>
    <t>Pure or high Gothic (natural terror)</t>
  </si>
  <si>
    <t>Pure or high Gothic (strains of horror, terror, and Schauerromantik effects)</t>
  </si>
  <si>
    <t>Pure or high Gothic (imitation of THE CASTLE OF OTRANTO)</t>
  </si>
  <si>
    <t>Polemical fiction (numerous Gothic elements)</t>
  </si>
  <si>
    <t>Pure or high Gothic (first of the first Gothics and technical prototype)</t>
  </si>
  <si>
    <t>Pure or high Gothic (influence of THE CASTLE OF OTRANTO and Leland's LONGSWORD)</t>
  </si>
  <si>
    <t>Domestic fiction (recessant Gothic traits)</t>
  </si>
  <si>
    <t>Gothic chapbook (compressed Gothified history)</t>
  </si>
  <si>
    <t>Gothic bluebook</t>
  </si>
  <si>
    <t>Domestic fiction (digressive Gothic tendencies)</t>
  </si>
  <si>
    <t>Pure or high Gothic (Radcliffean elements)</t>
  </si>
  <si>
    <t>Frank's full Gothic Type</t>
  </si>
  <si>
    <t>Other</t>
  </si>
  <si>
    <t>Political/Philosophical</t>
  </si>
  <si>
    <t>High Gothic (Schauerromantic)</t>
  </si>
  <si>
    <t>Count of Frank's full Gothic Type</t>
  </si>
  <si>
    <t>No clergyman</t>
  </si>
  <si>
    <t>No fainting</t>
  </si>
  <si>
    <t>murder of the powerful</t>
  </si>
  <si>
    <t>murder of the powerless</t>
  </si>
  <si>
    <t>murder between equals</t>
  </si>
  <si>
    <t>murder written by women</t>
  </si>
  <si>
    <t>murder written by men</t>
  </si>
  <si>
    <t>Other Gothic</t>
  </si>
  <si>
    <t>Domestic/Sentimental</t>
  </si>
  <si>
    <t>no orphan</t>
  </si>
  <si>
    <t>percent with orphan</t>
  </si>
  <si>
    <t>contains orphan</t>
  </si>
  <si>
    <t>contains storm</t>
  </si>
  <si>
    <t>no storm</t>
  </si>
  <si>
    <t>percentage of storm</t>
  </si>
  <si>
    <t>contains corpse (any)</t>
  </si>
  <si>
    <t>no corpse</t>
  </si>
  <si>
    <t>percent of corpse</t>
  </si>
  <si>
    <t>contains female fainting</t>
  </si>
  <si>
    <t>contains male fainting</t>
  </si>
  <si>
    <t>no fainting</t>
  </si>
  <si>
    <t>percentage of fainting</t>
  </si>
  <si>
    <t>no incest</t>
  </si>
  <si>
    <t>incest themes</t>
  </si>
  <si>
    <t>contains incest</t>
  </si>
  <si>
    <t>percent of incest</t>
  </si>
  <si>
    <t>no familial murder</t>
  </si>
  <si>
    <t>percent of familial murder</t>
  </si>
  <si>
    <t>murder of child</t>
  </si>
  <si>
    <t>murder of sibling</t>
  </si>
  <si>
    <t>murder of wife</t>
  </si>
  <si>
    <t>murder of husband</t>
  </si>
  <si>
    <t>murder of parent</t>
  </si>
  <si>
    <t>no clergyman</t>
  </si>
  <si>
    <t>percentage of clergyman</t>
  </si>
  <si>
    <t>no blood</t>
  </si>
  <si>
    <t>percentage with blood</t>
  </si>
  <si>
    <t>contains blood</t>
  </si>
  <si>
    <t>no confinement</t>
  </si>
  <si>
    <t>percentage of confinement</t>
  </si>
  <si>
    <t>confinement (legal)</t>
  </si>
  <si>
    <t>confinement (extralegal)</t>
  </si>
  <si>
    <t>abduction of female</t>
  </si>
  <si>
    <t>abduction of male</t>
  </si>
  <si>
    <t>no abduction</t>
  </si>
  <si>
    <t>percentage with abduction</t>
  </si>
  <si>
    <t>no suicide mention</t>
  </si>
  <si>
    <t>attempted/contemplated</t>
  </si>
  <si>
    <t>faked/threatened</t>
  </si>
  <si>
    <t>percentage with suicide</t>
  </si>
  <si>
    <t>contains suicide</t>
  </si>
  <si>
    <t>no human trafficking</t>
  </si>
  <si>
    <t>percentage of human trafficking</t>
  </si>
  <si>
    <t>no letter</t>
  </si>
  <si>
    <t>percentage with letter</t>
  </si>
  <si>
    <t>no monastery</t>
  </si>
  <si>
    <t>percent with monastery</t>
  </si>
  <si>
    <t>contains monastery</t>
  </si>
  <si>
    <t>chaste nun</t>
  </si>
  <si>
    <t>no nun</t>
  </si>
  <si>
    <t>percent with nuns</t>
  </si>
  <si>
    <t>no portrait</t>
  </si>
  <si>
    <t>percent with portrait</t>
  </si>
  <si>
    <t>no presentiment</t>
  </si>
  <si>
    <t>percent with presentiment</t>
  </si>
  <si>
    <t>no bones</t>
  </si>
  <si>
    <t>skeleton</t>
  </si>
  <si>
    <t>skull</t>
  </si>
  <si>
    <t>percent with bones</t>
  </si>
  <si>
    <t>no starvation</t>
  </si>
  <si>
    <t>percent with starvation</t>
  </si>
  <si>
    <t>no vow</t>
  </si>
  <si>
    <t>vow of vengeance</t>
  </si>
  <si>
    <t>percent with vow</t>
  </si>
  <si>
    <t>no villainess</t>
  </si>
  <si>
    <t>percent with villainess</t>
  </si>
  <si>
    <t>contains villainess</t>
  </si>
  <si>
    <t>no wedding</t>
  </si>
  <si>
    <t>percent with wedding</t>
  </si>
  <si>
    <t>interrupted or arborted</t>
  </si>
  <si>
    <t>warning</t>
  </si>
  <si>
    <t>no warning</t>
  </si>
  <si>
    <t>percent with warning</t>
  </si>
  <si>
    <t>no demons</t>
  </si>
  <si>
    <t>contains demons</t>
  </si>
  <si>
    <t>percent with demons</t>
  </si>
  <si>
    <t>seduction of female</t>
  </si>
  <si>
    <t>seduction of male</t>
  </si>
  <si>
    <t>no seduction</t>
  </si>
  <si>
    <t>percent with seduction</t>
  </si>
  <si>
    <t>no shipwreck</t>
  </si>
  <si>
    <t>percent with shipwreck</t>
  </si>
  <si>
    <t>no fornicator</t>
  </si>
  <si>
    <t>percent with fornicator</t>
  </si>
  <si>
    <t>no masking</t>
  </si>
  <si>
    <t>percent with masks</t>
  </si>
  <si>
    <t>contains masking</t>
  </si>
  <si>
    <t>no music</t>
  </si>
  <si>
    <t>percent with music</t>
  </si>
  <si>
    <t>music</t>
  </si>
  <si>
    <t>no poison</t>
  </si>
  <si>
    <t>percent with poison</t>
  </si>
  <si>
    <t>poison</t>
  </si>
  <si>
    <t>no rape</t>
  </si>
  <si>
    <t>percent with rape</t>
  </si>
  <si>
    <t>contains rape</t>
  </si>
  <si>
    <t>contains attempted rape</t>
  </si>
  <si>
    <t>no loss</t>
  </si>
  <si>
    <t>lost reputation</t>
  </si>
  <si>
    <t>percent with loss</t>
  </si>
  <si>
    <t>bungled or prevented</t>
  </si>
  <si>
    <t>no elopement</t>
  </si>
  <si>
    <t>percent with elopement</t>
  </si>
  <si>
    <t>falling</t>
  </si>
  <si>
    <t>no falling</t>
  </si>
  <si>
    <t>percent with falling</t>
  </si>
  <si>
    <t>fire</t>
  </si>
  <si>
    <t>no fire</t>
  </si>
  <si>
    <t>percent with fire</t>
  </si>
  <si>
    <t>ghost</t>
  </si>
  <si>
    <t>no ghost</t>
  </si>
  <si>
    <t>percent with ghost</t>
  </si>
  <si>
    <t>missed blessing</t>
  </si>
  <si>
    <t>unfinished speech</t>
  </si>
  <si>
    <t>no deathbed</t>
  </si>
  <si>
    <t>percent with deathbed</t>
  </si>
  <si>
    <t>contains piracy</t>
  </si>
  <si>
    <t>no piracy</t>
  </si>
  <si>
    <t>percent with piracy</t>
  </si>
  <si>
    <t>no Inquisition</t>
  </si>
  <si>
    <t>percent with inquisition</t>
  </si>
  <si>
    <t>noble peasant</t>
  </si>
  <si>
    <t>no noble peasant</t>
  </si>
  <si>
    <t>percent</t>
  </si>
  <si>
    <t>tragic homecoming</t>
  </si>
  <si>
    <t>no tragic homecoming</t>
  </si>
  <si>
    <t>other convent</t>
  </si>
  <si>
    <t>no convent</t>
  </si>
  <si>
    <t>other</t>
  </si>
  <si>
    <t>no vice</t>
  </si>
  <si>
    <t xml:space="preserve"> drunkenness</t>
  </si>
  <si>
    <t xml:space="preserve"> gaming</t>
  </si>
  <si>
    <t xml:space="preserve"> gluttony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</si>
</sst>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68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  <xf numFmtId="0" fontId="4" fillId="0" borderId="13" xfId="0" applyFont="1" applyBorder="1" applyAlignment="1">
      <alignment horizontal="left"/>
    </xf>
    <xf numFmtId="0" fontId="4" fillId="0" borderId="14" xfId="0" applyFont="1" applyBorder="1"/>
    <xf numFmtId="0" fontId="0" fillId="0" borderId="14" xfId="0" applyFont="1" applyBorder="1"/>
    <xf numFmtId="0" fontId="0" fillId="0" borderId="15" xfId="0" applyFont="1" applyBorder="1" applyAlignment="1">
      <alignment horizontal="left"/>
    </xf>
    <xf numFmtId="0" fontId="0" fillId="0" borderId="15" xfId="0" applyNumberFormat="1" applyFont="1" applyBorder="1"/>
    <xf numFmtId="0" fontId="4" fillId="0" borderId="12" xfId="0" applyFont="1" applyBorder="1" applyAlignment="1">
      <alignment horizontal="left"/>
    </xf>
    <xf numFmtId="0" fontId="4" fillId="0" borderId="11" xfId="0" applyFont="1" applyBorder="1"/>
    <xf numFmtId="0" fontId="0" fillId="0" borderId="11" xfId="0" applyFont="1" applyBorder="1"/>
    <xf numFmtId="0" fontId="4" fillId="0" borderId="0" xfId="0" applyFont="1"/>
    <xf numFmtId="9" fontId="0" fillId="0" borderId="0" xfId="0" applyNumberFormat="1"/>
  </cellXfs>
  <cellStyles count="680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pivotCacheDefinition" Target="pivotCache/pivotCacheDefinition69.xml"/><Relationship Id="rId143" Type="http://schemas.openxmlformats.org/officeDocument/2006/relationships/pivotCacheDefinition" Target="pivotCache/pivotCacheDefinition70.xml"/><Relationship Id="rId144" Type="http://schemas.openxmlformats.org/officeDocument/2006/relationships/pivotCacheDefinition" Target="pivotCache/pivotCacheDefinition71.xml"/><Relationship Id="rId145" Type="http://schemas.openxmlformats.org/officeDocument/2006/relationships/pivotCacheDefinition" Target="pivotCache/pivotCacheDefinition72.xml"/><Relationship Id="rId146" Type="http://schemas.openxmlformats.org/officeDocument/2006/relationships/pivotCacheDefinition" Target="pivotCache/pivotCacheDefinition73.xml"/><Relationship Id="rId147" Type="http://schemas.openxmlformats.org/officeDocument/2006/relationships/pivotCacheDefinition" Target="pivotCache/pivotCacheDefinition74.xml"/><Relationship Id="rId148" Type="http://schemas.openxmlformats.org/officeDocument/2006/relationships/pivotCacheDefinition" Target="pivotCache/pivotCacheDefinition75.xml"/><Relationship Id="rId149" Type="http://schemas.openxmlformats.org/officeDocument/2006/relationships/pivotCacheDefinition" Target="pivotCache/pivotCacheDefinition76.xml"/><Relationship Id="rId180" Type="http://schemas.openxmlformats.org/officeDocument/2006/relationships/pivotCacheDefinition" Target="pivotCache/pivotCacheDefinition107.xml"/><Relationship Id="rId181" Type="http://schemas.openxmlformats.org/officeDocument/2006/relationships/pivotCacheDefinition" Target="pivotCache/pivotCacheDefinition108.xml"/><Relationship Id="rId182" Type="http://schemas.openxmlformats.org/officeDocument/2006/relationships/pivotCacheDefinition" Target="pivotCache/pivotCacheDefinition10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83" Type="http://schemas.openxmlformats.org/officeDocument/2006/relationships/pivotCacheDefinition" Target="pivotCache/pivotCacheDefinition110.xml"/><Relationship Id="rId184" Type="http://schemas.openxmlformats.org/officeDocument/2006/relationships/pivotCacheDefinition" Target="pivotCache/pivotCacheDefinition111.xml"/><Relationship Id="rId185" Type="http://schemas.openxmlformats.org/officeDocument/2006/relationships/pivotCacheDefinition" Target="pivotCache/pivotCacheDefinition112.xml"/><Relationship Id="rId186" Type="http://schemas.openxmlformats.org/officeDocument/2006/relationships/pivotCacheDefinition" Target="pivotCache/pivotCacheDefinition113.xml"/><Relationship Id="rId187" Type="http://schemas.openxmlformats.org/officeDocument/2006/relationships/pivotCacheDefinition" Target="pivotCache/pivotCacheDefinition114.xml"/><Relationship Id="rId188" Type="http://schemas.openxmlformats.org/officeDocument/2006/relationships/pivotCacheDefinition" Target="pivotCache/pivotCacheDefinition115.xml"/><Relationship Id="rId189" Type="http://schemas.openxmlformats.org/officeDocument/2006/relationships/pivotCacheDefinition" Target="pivotCache/pivotCacheDefinition116.xml"/><Relationship Id="rId80" Type="http://schemas.openxmlformats.org/officeDocument/2006/relationships/pivotCacheDefinition" Target="pivotCache/pivotCacheDefinition7.xml"/><Relationship Id="rId81" Type="http://schemas.openxmlformats.org/officeDocument/2006/relationships/pivotCacheDefinition" Target="pivotCache/pivotCacheDefinition8.xml"/><Relationship Id="rId82" Type="http://schemas.openxmlformats.org/officeDocument/2006/relationships/pivotCacheDefinition" Target="pivotCache/pivotCacheDefinition9.xml"/><Relationship Id="rId83" Type="http://schemas.openxmlformats.org/officeDocument/2006/relationships/pivotCacheDefinition" Target="pivotCache/pivotCacheDefinition10.xml"/><Relationship Id="rId84" Type="http://schemas.openxmlformats.org/officeDocument/2006/relationships/pivotCacheDefinition" Target="pivotCache/pivotCacheDefinition11.xml"/><Relationship Id="rId85" Type="http://schemas.openxmlformats.org/officeDocument/2006/relationships/pivotCacheDefinition" Target="pivotCache/pivotCacheDefinition12.xml"/><Relationship Id="rId86" Type="http://schemas.openxmlformats.org/officeDocument/2006/relationships/pivotCacheDefinition" Target="pivotCache/pivotCacheDefinition13.xml"/><Relationship Id="rId87" Type="http://schemas.openxmlformats.org/officeDocument/2006/relationships/pivotCacheDefinition" Target="pivotCache/pivotCacheDefinition14.xml"/><Relationship Id="rId88" Type="http://schemas.openxmlformats.org/officeDocument/2006/relationships/pivotCacheDefinition" Target="pivotCache/pivotCacheDefinition15.xml"/><Relationship Id="rId89" Type="http://schemas.openxmlformats.org/officeDocument/2006/relationships/pivotCacheDefinition" Target="pivotCache/pivotCacheDefinition16.xml"/><Relationship Id="rId110" Type="http://schemas.openxmlformats.org/officeDocument/2006/relationships/pivotCacheDefinition" Target="pivotCache/pivotCacheDefinition37.xml"/><Relationship Id="rId111" Type="http://schemas.openxmlformats.org/officeDocument/2006/relationships/pivotCacheDefinition" Target="pivotCache/pivotCacheDefinition38.xml"/><Relationship Id="rId112" Type="http://schemas.openxmlformats.org/officeDocument/2006/relationships/pivotCacheDefinition" Target="pivotCache/pivotCacheDefinition39.xml"/><Relationship Id="rId113" Type="http://schemas.openxmlformats.org/officeDocument/2006/relationships/pivotCacheDefinition" Target="pivotCache/pivotCacheDefinition40.xml"/><Relationship Id="rId114" Type="http://schemas.openxmlformats.org/officeDocument/2006/relationships/pivotCacheDefinition" Target="pivotCache/pivotCacheDefinition41.xml"/><Relationship Id="rId115" Type="http://schemas.openxmlformats.org/officeDocument/2006/relationships/pivotCacheDefinition" Target="pivotCache/pivotCacheDefinition42.xml"/><Relationship Id="rId116" Type="http://schemas.openxmlformats.org/officeDocument/2006/relationships/pivotCacheDefinition" Target="pivotCache/pivotCacheDefinition43.xml"/><Relationship Id="rId117" Type="http://schemas.openxmlformats.org/officeDocument/2006/relationships/pivotCacheDefinition" Target="pivotCache/pivotCacheDefinition44.xml"/><Relationship Id="rId118" Type="http://schemas.openxmlformats.org/officeDocument/2006/relationships/pivotCacheDefinition" Target="pivotCache/pivotCacheDefinition45.xml"/><Relationship Id="rId119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77.xml"/><Relationship Id="rId151" Type="http://schemas.openxmlformats.org/officeDocument/2006/relationships/pivotCacheDefinition" Target="pivotCache/pivotCacheDefinition78.xml"/><Relationship Id="rId152" Type="http://schemas.openxmlformats.org/officeDocument/2006/relationships/pivotCacheDefinition" Target="pivotCache/pivotCacheDefinition7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pivotCacheDefinition" Target="pivotCache/pivotCacheDefinition80.xml"/><Relationship Id="rId154" Type="http://schemas.openxmlformats.org/officeDocument/2006/relationships/pivotCacheDefinition" Target="pivotCache/pivotCacheDefinition81.xml"/><Relationship Id="rId155" Type="http://schemas.openxmlformats.org/officeDocument/2006/relationships/pivotCacheDefinition" Target="pivotCache/pivotCacheDefinition82.xml"/><Relationship Id="rId156" Type="http://schemas.openxmlformats.org/officeDocument/2006/relationships/pivotCacheDefinition" Target="pivotCache/pivotCacheDefinition83.xml"/><Relationship Id="rId157" Type="http://schemas.openxmlformats.org/officeDocument/2006/relationships/pivotCacheDefinition" Target="pivotCache/pivotCacheDefinition84.xml"/><Relationship Id="rId158" Type="http://schemas.openxmlformats.org/officeDocument/2006/relationships/pivotCacheDefinition" Target="pivotCache/pivotCacheDefinition85.xml"/><Relationship Id="rId159" Type="http://schemas.openxmlformats.org/officeDocument/2006/relationships/pivotCacheDefinition" Target="pivotCache/pivotCacheDefinition86.xml"/><Relationship Id="rId190" Type="http://schemas.openxmlformats.org/officeDocument/2006/relationships/pivotCacheDefinition" Target="pivotCache/pivotCacheDefinition117.xml"/><Relationship Id="rId191" Type="http://schemas.openxmlformats.org/officeDocument/2006/relationships/pivotCacheDefinition" Target="pivotCache/pivotCacheDefinition118.xml"/><Relationship Id="rId192" Type="http://schemas.openxmlformats.org/officeDocument/2006/relationships/theme" Target="theme/theme1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93" Type="http://schemas.openxmlformats.org/officeDocument/2006/relationships/styles" Target="styles.xml"/><Relationship Id="rId194" Type="http://schemas.openxmlformats.org/officeDocument/2006/relationships/sharedStrings" Target="sharedStrings.xml"/><Relationship Id="rId195" Type="http://schemas.openxmlformats.org/officeDocument/2006/relationships/calcChain" Target="calcChain.xml"/><Relationship Id="rId90" Type="http://schemas.openxmlformats.org/officeDocument/2006/relationships/pivotCacheDefinition" Target="pivotCache/pivotCacheDefinition17.xml"/><Relationship Id="rId91" Type="http://schemas.openxmlformats.org/officeDocument/2006/relationships/pivotCacheDefinition" Target="pivotCache/pivotCacheDefinition18.xml"/><Relationship Id="rId92" Type="http://schemas.openxmlformats.org/officeDocument/2006/relationships/pivotCacheDefinition" Target="pivotCache/pivotCacheDefinition19.xml"/><Relationship Id="rId93" Type="http://schemas.openxmlformats.org/officeDocument/2006/relationships/pivotCacheDefinition" Target="pivotCache/pivotCacheDefinition20.xml"/><Relationship Id="rId94" Type="http://schemas.openxmlformats.org/officeDocument/2006/relationships/pivotCacheDefinition" Target="pivotCache/pivotCacheDefinition21.xml"/><Relationship Id="rId95" Type="http://schemas.openxmlformats.org/officeDocument/2006/relationships/pivotCacheDefinition" Target="pivotCache/pivotCacheDefinition22.xml"/><Relationship Id="rId96" Type="http://schemas.openxmlformats.org/officeDocument/2006/relationships/pivotCacheDefinition" Target="pivotCache/pivotCacheDefinition23.xml"/><Relationship Id="rId97" Type="http://schemas.openxmlformats.org/officeDocument/2006/relationships/pivotCacheDefinition" Target="pivotCache/pivotCacheDefinition24.xml"/><Relationship Id="rId98" Type="http://schemas.openxmlformats.org/officeDocument/2006/relationships/pivotCacheDefinition" Target="pivotCache/pivotCacheDefinition25.xml"/><Relationship Id="rId99" Type="http://schemas.openxmlformats.org/officeDocument/2006/relationships/pivotCacheDefinition" Target="pivotCache/pivotCacheDefinition26.xml"/><Relationship Id="rId120" Type="http://schemas.openxmlformats.org/officeDocument/2006/relationships/pivotCacheDefinition" Target="pivotCache/pivotCacheDefinition47.xml"/><Relationship Id="rId121" Type="http://schemas.openxmlformats.org/officeDocument/2006/relationships/pivotCacheDefinition" Target="pivotCache/pivotCacheDefinition48.xml"/><Relationship Id="rId122" Type="http://schemas.openxmlformats.org/officeDocument/2006/relationships/pivotCacheDefinition" Target="pivotCache/pivotCacheDefinition49.xml"/><Relationship Id="rId123" Type="http://schemas.openxmlformats.org/officeDocument/2006/relationships/pivotCacheDefinition" Target="pivotCache/pivotCacheDefinition50.xml"/><Relationship Id="rId124" Type="http://schemas.openxmlformats.org/officeDocument/2006/relationships/pivotCacheDefinition" Target="pivotCache/pivotCacheDefinition51.xml"/><Relationship Id="rId125" Type="http://schemas.openxmlformats.org/officeDocument/2006/relationships/pivotCacheDefinition" Target="pivotCache/pivotCacheDefinition52.xml"/><Relationship Id="rId126" Type="http://schemas.openxmlformats.org/officeDocument/2006/relationships/pivotCacheDefinition" Target="pivotCache/pivotCacheDefinition53.xml"/><Relationship Id="rId127" Type="http://schemas.openxmlformats.org/officeDocument/2006/relationships/pivotCacheDefinition" Target="pivotCache/pivotCacheDefinition54.xml"/><Relationship Id="rId128" Type="http://schemas.openxmlformats.org/officeDocument/2006/relationships/pivotCacheDefinition" Target="pivotCache/pivotCacheDefinition55.xml"/><Relationship Id="rId129" Type="http://schemas.openxmlformats.org/officeDocument/2006/relationships/pivotCacheDefinition" Target="pivotCache/pivotCacheDefinition56.xml"/><Relationship Id="rId160" Type="http://schemas.openxmlformats.org/officeDocument/2006/relationships/pivotCacheDefinition" Target="pivotCache/pivotCacheDefinition87.xml"/><Relationship Id="rId161" Type="http://schemas.openxmlformats.org/officeDocument/2006/relationships/pivotCacheDefinition" Target="pivotCache/pivotCacheDefinition88.xml"/><Relationship Id="rId162" Type="http://schemas.openxmlformats.org/officeDocument/2006/relationships/pivotCacheDefinition" Target="pivotCache/pivotCacheDefinition8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63" Type="http://schemas.openxmlformats.org/officeDocument/2006/relationships/pivotCacheDefinition" Target="pivotCache/pivotCacheDefinition90.xml"/><Relationship Id="rId164" Type="http://schemas.openxmlformats.org/officeDocument/2006/relationships/pivotCacheDefinition" Target="pivotCache/pivotCacheDefinition91.xml"/><Relationship Id="rId165" Type="http://schemas.openxmlformats.org/officeDocument/2006/relationships/pivotCacheDefinition" Target="pivotCache/pivotCacheDefinition92.xml"/><Relationship Id="rId166" Type="http://schemas.openxmlformats.org/officeDocument/2006/relationships/pivotCacheDefinition" Target="pivotCache/pivotCacheDefinition93.xml"/><Relationship Id="rId167" Type="http://schemas.openxmlformats.org/officeDocument/2006/relationships/pivotCacheDefinition" Target="pivotCache/pivotCacheDefinition94.xml"/><Relationship Id="rId168" Type="http://schemas.openxmlformats.org/officeDocument/2006/relationships/pivotCacheDefinition" Target="pivotCache/pivotCacheDefinition95.xml"/><Relationship Id="rId169" Type="http://schemas.openxmlformats.org/officeDocument/2006/relationships/pivotCacheDefinition" Target="pivotCache/pivotCacheDefinition96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30" Type="http://schemas.openxmlformats.org/officeDocument/2006/relationships/pivotCacheDefinition" Target="pivotCache/pivotCacheDefinition57.xml"/><Relationship Id="rId131" Type="http://schemas.openxmlformats.org/officeDocument/2006/relationships/pivotCacheDefinition" Target="pivotCache/pivotCacheDefinition58.xml"/><Relationship Id="rId132" Type="http://schemas.openxmlformats.org/officeDocument/2006/relationships/pivotCacheDefinition" Target="pivotCache/pivotCacheDefinition59.xml"/><Relationship Id="rId133" Type="http://schemas.openxmlformats.org/officeDocument/2006/relationships/pivotCacheDefinition" Target="pivotCache/pivotCacheDefinition60.xml"/><Relationship Id="rId134" Type="http://schemas.openxmlformats.org/officeDocument/2006/relationships/pivotCacheDefinition" Target="pivotCache/pivotCacheDefinition61.xml"/><Relationship Id="rId135" Type="http://schemas.openxmlformats.org/officeDocument/2006/relationships/pivotCacheDefinition" Target="pivotCache/pivotCacheDefinition62.xml"/><Relationship Id="rId136" Type="http://schemas.openxmlformats.org/officeDocument/2006/relationships/pivotCacheDefinition" Target="pivotCache/pivotCacheDefinition63.xml"/><Relationship Id="rId137" Type="http://schemas.openxmlformats.org/officeDocument/2006/relationships/pivotCacheDefinition" Target="pivotCache/pivotCacheDefinition64.xml"/><Relationship Id="rId138" Type="http://schemas.openxmlformats.org/officeDocument/2006/relationships/pivotCacheDefinition" Target="pivotCache/pivotCacheDefinition65.xml"/><Relationship Id="rId139" Type="http://schemas.openxmlformats.org/officeDocument/2006/relationships/pivotCacheDefinition" Target="pivotCache/pivotCacheDefinition66.xml"/><Relationship Id="rId170" Type="http://schemas.openxmlformats.org/officeDocument/2006/relationships/pivotCacheDefinition" Target="pivotCache/pivotCacheDefinition97.xml"/><Relationship Id="rId171" Type="http://schemas.openxmlformats.org/officeDocument/2006/relationships/pivotCacheDefinition" Target="pivotCache/pivotCacheDefinition98.xml"/><Relationship Id="rId172" Type="http://schemas.openxmlformats.org/officeDocument/2006/relationships/pivotCacheDefinition" Target="pivotCache/pivotCacheDefinition9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173" Type="http://schemas.openxmlformats.org/officeDocument/2006/relationships/pivotCacheDefinition" Target="pivotCache/pivotCacheDefinition100.xml"/><Relationship Id="rId174" Type="http://schemas.openxmlformats.org/officeDocument/2006/relationships/pivotCacheDefinition" Target="pivotCache/pivotCacheDefinition101.xml"/><Relationship Id="rId175" Type="http://schemas.openxmlformats.org/officeDocument/2006/relationships/pivotCacheDefinition" Target="pivotCache/pivotCacheDefinition102.xml"/><Relationship Id="rId176" Type="http://schemas.openxmlformats.org/officeDocument/2006/relationships/pivotCacheDefinition" Target="pivotCache/pivotCacheDefinition103.xml"/><Relationship Id="rId177" Type="http://schemas.openxmlformats.org/officeDocument/2006/relationships/pivotCacheDefinition" Target="pivotCache/pivotCacheDefinition104.xml"/><Relationship Id="rId178" Type="http://schemas.openxmlformats.org/officeDocument/2006/relationships/pivotCacheDefinition" Target="pivotCache/pivotCacheDefinition105.xml"/><Relationship Id="rId179" Type="http://schemas.openxmlformats.org/officeDocument/2006/relationships/pivotCacheDefinition" Target="pivotCache/pivotCacheDefinition106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pivotCacheDefinition" Target="pivotCache/pivotCacheDefinition1.xml"/><Relationship Id="rId75" Type="http://schemas.openxmlformats.org/officeDocument/2006/relationships/pivotCacheDefinition" Target="pivotCache/pivotCacheDefinition2.xml"/><Relationship Id="rId76" Type="http://schemas.openxmlformats.org/officeDocument/2006/relationships/pivotCacheDefinition" Target="pivotCache/pivotCacheDefinition3.xml"/><Relationship Id="rId77" Type="http://schemas.openxmlformats.org/officeDocument/2006/relationships/pivotCacheDefinition" Target="pivotCache/pivotCacheDefinition4.xml"/><Relationship Id="rId78" Type="http://schemas.openxmlformats.org/officeDocument/2006/relationships/pivotCacheDefinition" Target="pivotCache/pivotCacheDefinition5.xml"/><Relationship Id="rId7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pivotCacheDefinition" Target="pivotCache/pivotCacheDefinition27.xml"/><Relationship Id="rId101" Type="http://schemas.openxmlformats.org/officeDocument/2006/relationships/pivotCacheDefinition" Target="pivotCache/pivotCacheDefinition28.xml"/><Relationship Id="rId102" Type="http://schemas.openxmlformats.org/officeDocument/2006/relationships/pivotCacheDefinition" Target="pivotCache/pivotCacheDefinition29.xml"/><Relationship Id="rId103" Type="http://schemas.openxmlformats.org/officeDocument/2006/relationships/pivotCacheDefinition" Target="pivotCache/pivotCacheDefinition30.xml"/><Relationship Id="rId104" Type="http://schemas.openxmlformats.org/officeDocument/2006/relationships/pivotCacheDefinition" Target="pivotCache/pivotCacheDefinition31.xml"/><Relationship Id="rId105" Type="http://schemas.openxmlformats.org/officeDocument/2006/relationships/pivotCacheDefinition" Target="pivotCache/pivotCacheDefinition32.xml"/><Relationship Id="rId106" Type="http://schemas.openxmlformats.org/officeDocument/2006/relationships/pivotCacheDefinition" Target="pivotCache/pivotCacheDefinition33.xml"/><Relationship Id="rId107" Type="http://schemas.openxmlformats.org/officeDocument/2006/relationships/pivotCacheDefinition" Target="pivotCache/pivotCacheDefinition34.xml"/><Relationship Id="rId108" Type="http://schemas.openxmlformats.org/officeDocument/2006/relationships/pivotCacheDefinition" Target="pivotCache/pivotCacheDefinition35.xml"/><Relationship Id="rId10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pivotCacheDefinition" Target="pivotCache/pivotCacheDefinition67.xml"/><Relationship Id="rId141" Type="http://schemas.openxmlformats.org/officeDocument/2006/relationships/pivotCacheDefinition" Target="pivotCache/pivotCacheDefinition68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2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3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4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5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6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7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8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9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0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1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2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3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4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5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6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7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8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9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0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1.xml"/></Relationships>
</file>

<file path=xl/charts/_rels/chart1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2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3.xml"/></Relationships>
</file>

<file path=xl/charts/_rels/chart1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4.xml"/></Relationships>
</file>

<file path=xl/charts/_rels/chart1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5.xml"/></Relationships>
</file>

<file path=xl/charts/_rels/chart1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6.xml"/></Relationships>
</file>

<file path=xl/charts/_rels/chart1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7.xml"/></Relationships>
</file>

<file path=xl/charts/_rels/chart1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8.xml"/></Relationships>
</file>

<file path=xl/charts/_rels/chart1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9.xml"/></Relationships>
</file>

<file path=xl/charts/_rels/chart1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0.xml"/></Relationships>
</file>

<file path=xl/charts/_rels/chart1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1.xml"/></Relationships>
</file>

<file path=xl/charts/_rels/chart1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2.xml"/></Relationships>
</file>

<file path=xl/charts/_rels/chart1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3.xml"/></Relationships>
</file>

<file path=xl/charts/_rels/chart1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4.xml"/></Relationships>
</file>

<file path=xl/charts/_rels/chart1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5.xml"/></Relationships>
</file>

<file path=xl/charts/_rels/chart1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6.xml"/></Relationships>
</file>

<file path=xl/charts/_rels/chart1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7.xml"/></Relationships>
</file>

<file path=xl/charts/_rels/chart1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8.xml"/></Relationships>
</file>

<file path=xl/charts/_rels/chart1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9.xml"/></Relationships>
</file>

<file path=xl/charts/_rels/chart1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0.xml"/></Relationships>
</file>

<file path=xl/charts/_rels/chart1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1.xml"/></Relationships>
</file>

<file path=xl/charts/_rels/chart1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2.xml"/></Relationships>
</file>

<file path=xl/charts/_rels/chart1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3.xml"/></Relationships>
</file>

<file path=xl/charts/_rels/chart1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4.xml"/></Relationships>
</file>

<file path=xl/charts/_rels/chart1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96760"/>
        <c:axId val="140899736"/>
      </c:barChart>
      <c:catAx>
        <c:axId val="140896760"/>
        <c:scaling>
          <c:orientation val="minMax"/>
        </c:scaling>
        <c:delete val="0"/>
        <c:axPos val="l"/>
        <c:majorTickMark val="out"/>
        <c:minorTickMark val="none"/>
        <c:tickLblPos val="nextTo"/>
        <c:crossAx val="140899736"/>
        <c:crosses val="autoZero"/>
        <c:auto val="1"/>
        <c:lblAlgn val="ctr"/>
        <c:lblOffset val="100"/>
        <c:noMultiLvlLbl val="0"/>
      </c:catAx>
      <c:valAx>
        <c:axId val="140899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0896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suicide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suicide!$P$3</c:f>
              <c:strCache>
                <c:ptCount val="1"/>
                <c:pt idx="0">
                  <c:v>contains suicide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suicide!$P$4:$P$8</c:f>
              <c:numCache>
                <c:formatCode>General</c:formatCode>
                <c:ptCount val="5"/>
                <c:pt idx="0">
                  <c:v>9.0</c:v>
                </c:pt>
                <c:pt idx="1">
                  <c:v>7.0</c:v>
                </c:pt>
                <c:pt idx="2">
                  <c:v>29.0</c:v>
                </c:pt>
                <c:pt idx="3">
                  <c:v>10.0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suicide!$Q$3</c:f>
              <c:strCache>
                <c:ptCount val="1"/>
                <c:pt idx="0">
                  <c:v>attempted/contemplated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suicide!$Q$4:$Q$8</c:f>
              <c:numCache>
                <c:formatCode>General</c:formatCode>
                <c:ptCount val="5"/>
                <c:pt idx="0">
                  <c:v>3.0</c:v>
                </c:pt>
                <c:pt idx="1">
                  <c:v>2.0</c:v>
                </c:pt>
                <c:pt idx="2">
                  <c:v>5.0</c:v>
                </c:pt>
                <c:pt idx="3">
                  <c:v>7.0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suicide!$R$3</c:f>
              <c:strCache>
                <c:ptCount val="1"/>
                <c:pt idx="0">
                  <c:v>faked/threatened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suicide!$R$4:$R$8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suicide!$S$3</c:f>
              <c:strCache>
                <c:ptCount val="1"/>
                <c:pt idx="0">
                  <c:v>no suicide mention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suicide!$S$4:$S$8</c:f>
              <c:numCache>
                <c:formatCode>General</c:formatCode>
                <c:ptCount val="5"/>
                <c:pt idx="0">
                  <c:v>13.0</c:v>
                </c:pt>
                <c:pt idx="1">
                  <c:v>14.0</c:v>
                </c:pt>
                <c:pt idx="2">
                  <c:v>27.0</c:v>
                </c:pt>
                <c:pt idx="3">
                  <c:v>25.0</c:v>
                </c:pt>
                <c:pt idx="4">
                  <c:v>11.0</c:v>
                </c:pt>
              </c:numCache>
            </c:numRef>
          </c:val>
        </c:ser>
        <c:ser>
          <c:idx val="4"/>
          <c:order val="4"/>
          <c:tx>
            <c:strRef>
              <c:f>suicide!$T$3</c:f>
              <c:strCache>
                <c:ptCount val="1"/>
                <c:pt idx="0">
                  <c:v>percentage with suicide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suicide!$T$4:$T$8</c:f>
              <c:numCache>
                <c:formatCode>0%</c:formatCode>
                <c:ptCount val="5"/>
                <c:pt idx="0">
                  <c:v>0.48</c:v>
                </c:pt>
                <c:pt idx="1">
                  <c:v>0.416666666666667</c:v>
                </c:pt>
                <c:pt idx="2">
                  <c:v>0.578125</c:v>
                </c:pt>
                <c:pt idx="3">
                  <c:v>0.431818181818182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1015000"/>
        <c:axId val="370353768"/>
      </c:barChart>
      <c:catAx>
        <c:axId val="37101500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353768"/>
        <c:crosses val="autoZero"/>
        <c:auto val="1"/>
        <c:lblAlgn val="ctr"/>
        <c:lblOffset val="100"/>
        <c:noMultiLvlLbl val="0"/>
      </c:catAx>
      <c:valAx>
        <c:axId val="370353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1015000"/>
        <c:crosses val="autoZero"/>
        <c:crossBetween val="between"/>
      </c:valAx>
    </c:plotArea>
    <c:legend>
      <c:legendPos val="t"/>
      <c:legendEntry>
        <c:idx val="4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abduction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abduction!$AJ$4</c:f>
              <c:strCache>
                <c:ptCount val="1"/>
                <c:pt idx="0">
                  <c:v>abduction of female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abduction!$AJ$5:$AJ$9</c:f>
              <c:numCache>
                <c:formatCode>General</c:formatCode>
                <c:ptCount val="5"/>
                <c:pt idx="0">
                  <c:v>11.0</c:v>
                </c:pt>
                <c:pt idx="1">
                  <c:v>8.0</c:v>
                </c:pt>
                <c:pt idx="2">
                  <c:v>31.0</c:v>
                </c:pt>
                <c:pt idx="3">
                  <c:v>13.0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abduction!$AK$4</c:f>
              <c:strCache>
                <c:ptCount val="1"/>
                <c:pt idx="0">
                  <c:v>abduction of male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abduction!$AK$5:$AK$9</c:f>
              <c:numCache>
                <c:formatCode>General</c:formatCode>
                <c:ptCount val="5"/>
                <c:pt idx="0">
                  <c:v>7.0</c:v>
                </c:pt>
                <c:pt idx="1">
                  <c:v>4.0</c:v>
                </c:pt>
                <c:pt idx="2">
                  <c:v>17.0</c:v>
                </c:pt>
                <c:pt idx="3">
                  <c:v>5.0</c:v>
                </c:pt>
                <c:pt idx="4">
                  <c:v>6.0</c:v>
                </c:pt>
              </c:numCache>
            </c:numRef>
          </c:val>
        </c:ser>
        <c:ser>
          <c:idx val="2"/>
          <c:order val="2"/>
          <c:tx>
            <c:strRef>
              <c:f>abduction!$AL$4</c:f>
              <c:strCache>
                <c:ptCount val="1"/>
                <c:pt idx="0">
                  <c:v>no abduction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abduction!$AL$5:$AL$9</c:f>
              <c:numCache>
                <c:formatCode>General</c:formatCode>
                <c:ptCount val="5"/>
                <c:pt idx="0">
                  <c:v>7.0</c:v>
                </c:pt>
                <c:pt idx="1">
                  <c:v>12.0</c:v>
                </c:pt>
                <c:pt idx="2">
                  <c:v>16.0</c:v>
                </c:pt>
                <c:pt idx="3">
                  <c:v>26.0</c:v>
                </c:pt>
                <c:pt idx="4">
                  <c:v>6.0</c:v>
                </c:pt>
              </c:numCache>
            </c:numRef>
          </c:val>
        </c:ser>
        <c:ser>
          <c:idx val="3"/>
          <c:order val="3"/>
          <c:tx>
            <c:strRef>
              <c:f>abduction!$AM$4</c:f>
              <c:strCache>
                <c:ptCount val="1"/>
                <c:pt idx="0">
                  <c:v>percentage with abduction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5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277777777777778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249999999999999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abduction!$AM$5:$AM$9</c:f>
              <c:numCache>
                <c:formatCode>0%</c:formatCode>
                <c:ptCount val="5"/>
                <c:pt idx="0">
                  <c:v>0.72</c:v>
                </c:pt>
                <c:pt idx="1">
                  <c:v>0.5</c:v>
                </c:pt>
                <c:pt idx="2">
                  <c:v>0.75</c:v>
                </c:pt>
                <c:pt idx="3">
                  <c:v>0.409090909090909</c:v>
                </c:pt>
                <c:pt idx="4">
                  <c:v>0.647058823529412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30511528"/>
        <c:axId val="330704008"/>
      </c:barChart>
      <c:catAx>
        <c:axId val="330511528"/>
        <c:scaling>
          <c:orientation val="minMax"/>
        </c:scaling>
        <c:delete val="0"/>
        <c:axPos val="l"/>
        <c:majorTickMark val="none"/>
        <c:minorTickMark val="none"/>
        <c:tickLblPos val="nextTo"/>
        <c:crossAx val="330704008"/>
        <c:crosses val="autoZero"/>
        <c:auto val="1"/>
        <c:lblAlgn val="ctr"/>
        <c:lblOffset val="100"/>
        <c:noMultiLvlLbl val="0"/>
      </c:catAx>
      <c:valAx>
        <c:axId val="3307040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3051152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confinement</a:t>
            </a:r>
            <a:r>
              <a:rPr lang="en-US" baseline="0"/>
              <a:t> (any)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confinement!$K$8</c:f>
              <c:strCache>
                <c:ptCount val="1"/>
                <c:pt idx="0">
                  <c:v>confinement (legal)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confinement!$K$9:$K$13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14.0</c:v>
                </c:pt>
                <c:pt idx="3">
                  <c:v>11.0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confinement!$L$8</c:f>
              <c:strCache>
                <c:ptCount val="1"/>
                <c:pt idx="0">
                  <c:v>confinement (extralegal)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confinement!$L$9:$L$13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39.0</c:v>
                </c:pt>
                <c:pt idx="3">
                  <c:v>13.0</c:v>
                </c:pt>
                <c:pt idx="4">
                  <c:v>7.0</c:v>
                </c:pt>
              </c:numCache>
            </c:numRef>
          </c:val>
        </c:ser>
        <c:ser>
          <c:idx val="2"/>
          <c:order val="2"/>
          <c:tx>
            <c:strRef>
              <c:f>confinement!$M$8</c:f>
              <c:strCache>
                <c:ptCount val="1"/>
                <c:pt idx="0">
                  <c:v>no confinement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confinement!$M$9:$M$13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11.0</c:v>
                </c:pt>
                <c:pt idx="3">
                  <c:v>20.0</c:v>
                </c:pt>
                <c:pt idx="4">
                  <c:v>9.0</c:v>
                </c:pt>
              </c:numCache>
            </c:numRef>
          </c:val>
        </c:ser>
        <c:ser>
          <c:idx val="3"/>
          <c:order val="3"/>
          <c:tx>
            <c:strRef>
              <c:f>confinement!$N$8</c:f>
              <c:strCache>
                <c:ptCount val="1"/>
                <c:pt idx="0">
                  <c:v>percentage of confinement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77777777777778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305555555555554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222222222222222"/>
                  <c:y val="-8.4875562720133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16664479440071"/>
                  <c:y val="-0.004629629629629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222222222222221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confinement!$N$9:$N$13</c:f>
              <c:numCache>
                <c:formatCode>0%</c:formatCode>
                <c:ptCount val="5"/>
                <c:pt idx="0">
                  <c:v>0.76</c:v>
                </c:pt>
                <c:pt idx="1">
                  <c:v>0.75</c:v>
                </c:pt>
                <c:pt idx="2">
                  <c:v>0.828125</c:v>
                </c:pt>
                <c:pt idx="3">
                  <c:v>0.545454545454545</c:v>
                </c:pt>
                <c:pt idx="4">
                  <c:v>0.470588235294118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7159784"/>
        <c:axId val="370622488"/>
      </c:barChart>
      <c:catAx>
        <c:axId val="3771597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622488"/>
        <c:crosses val="autoZero"/>
        <c:auto val="1"/>
        <c:lblAlgn val="ctr"/>
        <c:lblOffset val="100"/>
        <c:noMultiLvlLbl val="0"/>
      </c:catAx>
      <c:valAx>
        <c:axId val="370622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71597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blood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blood!$P$4</c:f>
              <c:strCache>
                <c:ptCount val="1"/>
                <c:pt idx="0">
                  <c:v>contains blood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blood!$P$5:$P$9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18.0</c:v>
                </c:pt>
                <c:pt idx="3">
                  <c:v>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blood!$Q$4</c:f>
              <c:strCache>
                <c:ptCount val="1"/>
                <c:pt idx="0">
                  <c:v>no blood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blood!$Q$5:$Q$9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46.0</c:v>
                </c:pt>
                <c:pt idx="3">
                  <c:v>43.0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blood!$R$4</c:f>
              <c:strCache>
                <c:ptCount val="1"/>
                <c:pt idx="0">
                  <c:v>percentage with blood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blood!$R$5:$R$9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0.28125</c:v>
                </c:pt>
                <c:pt idx="3">
                  <c:v>0.0227272727272727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5559416"/>
        <c:axId val="375719784"/>
      </c:barChart>
      <c:catAx>
        <c:axId val="37555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375719784"/>
        <c:crosses val="autoZero"/>
        <c:auto val="1"/>
        <c:lblAlgn val="ctr"/>
        <c:lblOffset val="100"/>
        <c:noMultiLvlLbl val="0"/>
      </c:catAx>
      <c:valAx>
        <c:axId val="375719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555941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clergyman!$I$3:$I$4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clergyman!$J$3:$J$4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>
        <c:manualLayout>
          <c:xMode val="edge"/>
          <c:yMode val="edge"/>
          <c:x val="0.375262087227961"/>
          <c:y val="0.05122494432071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3841783140136"/>
          <c:y val="0.408964277572208"/>
          <c:w val="0.196770776704137"/>
          <c:h val="0.196770776704137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clergyman!$C$10</c:f>
              <c:strCache>
                <c:ptCount val="1"/>
                <c:pt idx="0">
                  <c:v>Count of evil clergyman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clergyman!$C$11:$C$24</c:f>
              <c:numCache>
                <c:formatCode>General</c:formatCode>
                <c:ptCount val="14"/>
                <c:pt idx="0">
                  <c:v>4.0</c:v>
                </c:pt>
                <c:pt idx="1">
                  <c:v>15.0</c:v>
                </c:pt>
                <c:pt idx="2">
                  <c:v>2.0</c:v>
                </c:pt>
                <c:pt idx="3">
                  <c:v>21.0</c:v>
                </c:pt>
              </c:numCache>
            </c:numRef>
          </c:val>
        </c:ser>
        <c:ser>
          <c:idx val="1"/>
          <c:order val="1"/>
          <c:tx>
            <c:strRef>
              <c:f>clergyman!$D$10</c:f>
              <c:strCache>
                <c:ptCount val="1"/>
                <c:pt idx="0">
                  <c:v>Count of good clergyman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clergyman!$D$11:$D$24</c:f>
              <c:numCache>
                <c:formatCode>General</c:formatCode>
                <c:ptCount val="14"/>
                <c:pt idx="0">
                  <c:v>3.0</c:v>
                </c:pt>
                <c:pt idx="1">
                  <c:v>7.0</c:v>
                </c:pt>
                <c:pt idx="3">
                  <c:v>10.0</c:v>
                </c:pt>
              </c:numCache>
            </c:numRef>
          </c:val>
        </c:ser>
        <c:ser>
          <c:idx val="2"/>
          <c:order val="2"/>
          <c:tx>
            <c:strRef>
              <c:f>clergyman!$E$10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clergyman!$E$11:$E$24</c:f>
              <c:numCache>
                <c:formatCode>General</c:formatCode>
                <c:ptCount val="14"/>
                <c:pt idx="0">
                  <c:v>18.0</c:v>
                </c:pt>
                <c:pt idx="1">
                  <c:v>1.0</c:v>
                </c:pt>
                <c:pt idx="2">
                  <c:v>21.0</c:v>
                </c:pt>
                <c:pt idx="3">
                  <c:v>-12.0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499416"/>
        <c:axId val="279502472"/>
      </c:barChart>
      <c:catAx>
        <c:axId val="27949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502472"/>
        <c:crosses val="autoZero"/>
        <c:auto val="1"/>
        <c:lblAlgn val="ctr"/>
        <c:lblOffset val="100"/>
        <c:noMultiLvlLbl val="0"/>
      </c:catAx>
      <c:valAx>
        <c:axId val="279502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49941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clergyman!$V$4</c:f>
              <c:strCache>
                <c:ptCount val="1"/>
                <c:pt idx="0">
                  <c:v>evil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clergyman!$V$5:$V$9</c:f>
              <c:numCache>
                <c:formatCode>General</c:formatCode>
                <c:ptCount val="5"/>
                <c:pt idx="0">
                  <c:v>4.0</c:v>
                </c:pt>
                <c:pt idx="1">
                  <c:v>4.0</c:v>
                </c:pt>
                <c:pt idx="2">
                  <c:v>15.0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clergyman!$W$4</c:f>
              <c:strCache>
                <c:ptCount val="1"/>
                <c:pt idx="0">
                  <c:v>good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clergyman!$W$5:$W$9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7.0</c:v>
                </c:pt>
                <c:pt idx="3">
                  <c:v>8.0</c:v>
                </c:pt>
              </c:numCache>
            </c:numRef>
          </c:val>
        </c:ser>
        <c:ser>
          <c:idx val="2"/>
          <c:order val="2"/>
          <c:tx>
            <c:strRef>
              <c:f>clergyman!$X$4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clergyman!$X$5:$X$9</c:f>
              <c:numCache>
                <c:formatCode>General</c:formatCode>
                <c:ptCount val="5"/>
                <c:pt idx="0">
                  <c:v>20.0</c:v>
                </c:pt>
                <c:pt idx="1">
                  <c:v>17.0</c:v>
                </c:pt>
                <c:pt idx="2">
                  <c:v>42.0</c:v>
                </c:pt>
                <c:pt idx="3">
                  <c:v>34.0</c:v>
                </c:pt>
                <c:pt idx="4">
                  <c:v>15.0</c:v>
                </c:pt>
              </c:numCache>
            </c:numRef>
          </c:val>
        </c:ser>
        <c:ser>
          <c:idx val="3"/>
          <c:order val="3"/>
          <c:tx>
            <c:strRef>
              <c:f>clergyman!$Y$4</c:f>
              <c:strCache>
                <c:ptCount val="1"/>
                <c:pt idx="0">
                  <c:v>percentage of clergyman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clergyman!$Y$5:$Y$9</c:f>
              <c:numCache>
                <c:formatCode>0%</c:formatCode>
                <c:ptCount val="5"/>
                <c:pt idx="0">
                  <c:v>0.2</c:v>
                </c:pt>
                <c:pt idx="1">
                  <c:v>0.291666666666667</c:v>
                </c:pt>
                <c:pt idx="2">
                  <c:v>0.34375</c:v>
                </c:pt>
                <c:pt idx="3">
                  <c:v>0.227272727272727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9633960"/>
        <c:axId val="361776408"/>
      </c:barChart>
      <c:catAx>
        <c:axId val="3596339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61776408"/>
        <c:crosses val="autoZero"/>
        <c:auto val="1"/>
        <c:lblAlgn val="ctr"/>
        <c:lblOffset val="100"/>
        <c:noMultiLvlLbl val="0"/>
      </c:catAx>
      <c:valAx>
        <c:axId val="3617764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96339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 written by women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murder!$A$5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rgbClr val="A6A6A6"/>
              </a:solidFill>
            </c:spPr>
          </c:dPt>
          <c:dPt>
            <c:idx val="4"/>
            <c:bubble3D val="0"/>
            <c:spPr>
              <a:solidFill>
                <a:srgbClr val="A6A6A6"/>
              </a:solidFill>
            </c:spPr>
          </c:dPt>
          <c:dPt>
            <c:idx val="5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7"/>
            <c:bubble3D val="0"/>
            <c:spPr>
              <a:solidFill>
                <a:srgbClr val="F2F2F2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murder!$C$5:$K$5</c:f>
              <c:numCache>
                <c:formatCode>General</c:formatCode>
                <c:ptCount val="9"/>
                <c:pt idx="0">
                  <c:v>3.0</c:v>
                </c:pt>
                <c:pt idx="2">
                  <c:v>4.0</c:v>
                </c:pt>
                <c:pt idx="3">
                  <c:v>13.0</c:v>
                </c:pt>
                <c:pt idx="4">
                  <c:v>3.0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written by men</a:t>
            </a:r>
          </a:p>
        </c:rich>
      </c:tx>
      <c:layout>
        <c:manualLayout>
          <c:xMode val="edge"/>
          <c:yMode val="edge"/>
          <c:x val="0.607539190579901"/>
          <c:y val="0.903973625637221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murder!$A$6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7"/>
            <c:bubble3D val="0"/>
            <c:spPr>
              <a:solidFill>
                <a:schemeClr val="bg1">
                  <a:lumMod val="95000"/>
                </a:schemeClr>
              </a:solidFill>
            </c:spPr>
          </c:dPt>
          <c:dPt>
            <c:idx val="8"/>
            <c:bubble3D val="0"/>
            <c:spPr>
              <a:solidFill>
                <a:schemeClr val="bg1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murder!$C$6:$K$6</c:f>
              <c:numCache>
                <c:formatCode>General</c:formatCode>
                <c:ptCount val="9"/>
                <c:pt idx="0">
                  <c:v>4.0</c:v>
                </c:pt>
                <c:pt idx="1">
                  <c:v>10.0</c:v>
                </c:pt>
                <c:pt idx="2">
                  <c:v>9.0</c:v>
                </c:pt>
                <c:pt idx="3">
                  <c:v>10.0</c:v>
                </c:pt>
                <c:pt idx="4">
                  <c:v>1.0</c:v>
                </c:pt>
                <c:pt idx="5">
                  <c:v>5.0</c:v>
                </c:pt>
                <c:pt idx="6">
                  <c:v>2.0</c:v>
                </c:pt>
                <c:pt idx="7">
                  <c:v>10.0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murder!$B$43</c:f>
              <c:strCache>
                <c:ptCount val="1"/>
                <c:pt idx="0">
                  <c:v>murder written by 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murder!$C$43:$E$43</c:f>
              <c:numCache>
                <c:formatCode>General</c:formatCode>
                <c:ptCount val="3"/>
                <c:pt idx="0">
                  <c:v>21.0</c:v>
                </c:pt>
                <c:pt idx="1">
                  <c:v>35.0</c:v>
                </c:pt>
                <c:pt idx="2">
                  <c:v>44.0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murder!$S$3</c:f>
              <c:strCache>
                <c:ptCount val="1"/>
                <c:pt idx="0">
                  <c:v>Count of infanticide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murder!$S$4:$S$8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murder!$T$3</c:f>
              <c:strCache>
                <c:ptCount val="1"/>
                <c:pt idx="0">
                  <c:v>Count of filicide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murder!$T$4:$T$8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3.0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murder!$U$3</c:f>
              <c:strCache>
                <c:ptCount val="1"/>
                <c:pt idx="0">
                  <c:v>Count of uxoricide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murder!$U$4:$U$8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murder!$V$3</c:f>
              <c:strCache>
                <c:ptCount val="1"/>
                <c:pt idx="0">
                  <c:v>Count of sororicide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murder!$V$4:$V$8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</c:numCache>
            </c:numRef>
          </c:val>
        </c:ser>
        <c:ser>
          <c:idx val="4"/>
          <c:order val="4"/>
          <c:tx>
            <c:strRef>
              <c:f>murder!$W$3</c:f>
              <c:strCache>
                <c:ptCount val="1"/>
                <c:pt idx="0">
                  <c:v>Count of fratricide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murder!$W$4:$W$8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15.0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5"/>
          <c:order val="5"/>
          <c:tx>
            <c:strRef>
              <c:f>murder!$X$3</c:f>
              <c:strCache>
                <c:ptCount val="1"/>
                <c:pt idx="0">
                  <c:v>Count of mariticide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murder!$X$4:$X$8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6"/>
          <c:order val="6"/>
          <c:tx>
            <c:strRef>
              <c:f>murder!$Y$3</c:f>
              <c:strCache>
                <c:ptCount val="1"/>
                <c:pt idx="0">
                  <c:v>Count of matricide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murder!$Y$4:$Y$8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</c:numCache>
            </c:numRef>
          </c:val>
        </c:ser>
        <c:ser>
          <c:idx val="7"/>
          <c:order val="7"/>
          <c:tx>
            <c:strRef>
              <c:f>murder!$Z$3</c:f>
              <c:strCache>
                <c:ptCount val="1"/>
                <c:pt idx="0">
                  <c:v>Count of parricide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murder!$Z$4:$Z$8</c:f>
              <c:numCache>
                <c:formatCode>General</c:formatCode>
                <c:ptCount val="5"/>
                <c:pt idx="1">
                  <c:v>2.0</c:v>
                </c:pt>
                <c:pt idx="2">
                  <c:v>8.0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8"/>
          <c:order val="8"/>
          <c:tx>
            <c:strRef>
              <c:f>murder!$AA$3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murder!$AA$4:$AA$8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9"/>
          <c:order val="9"/>
          <c:tx>
            <c:strRef>
              <c:f>murder!$AB$3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murder!$AB$4:$AB$8</c:f>
              <c:numCache>
                <c:formatCode>0%</c:formatCode>
                <c:ptCount val="5"/>
                <c:pt idx="0">
                  <c:v>0.32</c:v>
                </c:pt>
                <c:pt idx="1">
                  <c:v>0.541666666666667</c:v>
                </c:pt>
                <c:pt idx="2">
                  <c:v>0.625</c:v>
                </c:pt>
                <c:pt idx="3">
                  <c:v>0.113636363636364</c:v>
                </c:pt>
                <c:pt idx="4">
                  <c:v>0.294117647058824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49589912"/>
        <c:axId val="394588568"/>
      </c:barChart>
      <c:catAx>
        <c:axId val="349589912"/>
        <c:scaling>
          <c:orientation val="minMax"/>
        </c:scaling>
        <c:delete val="0"/>
        <c:axPos val="l"/>
        <c:majorTickMark val="none"/>
        <c:minorTickMark val="none"/>
        <c:tickLblPos val="nextTo"/>
        <c:crossAx val="394588568"/>
        <c:crosses val="autoZero"/>
        <c:auto val="1"/>
        <c:lblAlgn val="ctr"/>
        <c:lblOffset val="100"/>
        <c:noMultiLvlLbl val="0"/>
      </c:catAx>
      <c:valAx>
        <c:axId val="394588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9589912"/>
        <c:crosses val="autoZero"/>
        <c:crossBetween val="between"/>
      </c:valAx>
    </c:plotArea>
    <c:legend>
      <c:legendPos val="r"/>
      <c:legendEntry>
        <c:idx val="9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murder!$Z$14</c:f>
              <c:strCache>
                <c:ptCount val="1"/>
                <c:pt idx="0">
                  <c:v>murder of child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murder!$Z$15:$Z$19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murder!$AA$14</c:f>
              <c:strCache>
                <c:ptCount val="1"/>
                <c:pt idx="0">
                  <c:v>murder of wife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murder!$AA$15:$AA$19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murder!$AB$14</c:f>
              <c:strCache>
                <c:ptCount val="1"/>
                <c:pt idx="0">
                  <c:v>murder of sibling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murder!$AB$15:$AB$19</c:f>
              <c:numCache>
                <c:formatCode>General</c:formatCode>
                <c:ptCount val="5"/>
                <c:pt idx="0">
                  <c:v>3.0</c:v>
                </c:pt>
                <c:pt idx="1">
                  <c:v>4.0</c:v>
                </c:pt>
                <c:pt idx="2">
                  <c:v>18.0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murder!$AC$14</c:f>
              <c:strCache>
                <c:ptCount val="1"/>
                <c:pt idx="0">
                  <c:v>murder of husband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murder!$AC$15:$AC$19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4"/>
          <c:order val="4"/>
          <c:tx>
            <c:strRef>
              <c:f>murder!$AD$14</c:f>
              <c:strCache>
                <c:ptCount val="1"/>
                <c:pt idx="0">
                  <c:v>murder of parent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murder!$AD$15:$AD$19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10.0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murder!$AE$14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murder!$AE$15:$AE$19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6"/>
          <c:order val="6"/>
          <c:tx>
            <c:strRef>
              <c:f>murder!$AF$14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murder!$AF$15:$AF$19</c:f>
              <c:numCache>
                <c:formatCode>0%</c:formatCode>
                <c:ptCount val="5"/>
                <c:pt idx="0">
                  <c:v>0.32</c:v>
                </c:pt>
                <c:pt idx="1">
                  <c:v>0.54</c:v>
                </c:pt>
                <c:pt idx="2">
                  <c:v>0.63</c:v>
                </c:pt>
                <c:pt idx="3">
                  <c:v>0.11</c:v>
                </c:pt>
                <c:pt idx="4">
                  <c:v>0.29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6669336"/>
        <c:axId val="380974456"/>
      </c:barChart>
      <c:catAx>
        <c:axId val="376669336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974456"/>
        <c:crosses val="autoZero"/>
        <c:auto val="1"/>
        <c:lblAlgn val="ctr"/>
        <c:lblOffset val="100"/>
        <c:noMultiLvlLbl val="0"/>
      </c:catAx>
      <c:valAx>
        <c:axId val="380974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6669336"/>
        <c:crosses val="autoZero"/>
        <c:crossBetween val="between"/>
      </c:valAx>
    </c:plotArea>
    <c:legend>
      <c:legendPos val="r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incest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incest!$AD$4</c:f>
              <c:strCache>
                <c:ptCount val="1"/>
                <c:pt idx="0">
                  <c:v>contains incest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incest!$AD$5:$AD$9</c:f>
              <c:numCache>
                <c:formatCode>General</c:formatCode>
                <c:ptCount val="5"/>
                <c:pt idx="0">
                  <c:v>1.0</c:v>
                </c:pt>
                <c:pt idx="2">
                  <c:v>4.0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incest!$AE$4</c:f>
              <c:strCache>
                <c:ptCount val="1"/>
                <c:pt idx="0">
                  <c:v>incest themes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incest!$AE$5:$AE$9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20.0</c:v>
                </c:pt>
                <c:pt idx="3">
                  <c:v>9.0</c:v>
                </c:pt>
                <c:pt idx="4">
                  <c:v>5.0</c:v>
                </c:pt>
              </c:numCache>
            </c:numRef>
          </c:val>
        </c:ser>
        <c:ser>
          <c:idx val="2"/>
          <c:order val="2"/>
          <c:tx>
            <c:strRef>
              <c:f>incest!$AF$4</c:f>
              <c:strCache>
                <c:ptCount val="1"/>
                <c:pt idx="0">
                  <c:v>no incest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incest!$AF$5:$AF$9</c:f>
              <c:numCache>
                <c:formatCode>General</c:formatCode>
                <c:ptCount val="5"/>
                <c:pt idx="0">
                  <c:v>23.0</c:v>
                </c:pt>
                <c:pt idx="1">
                  <c:v>16.0</c:v>
                </c:pt>
                <c:pt idx="2">
                  <c:v>40.0</c:v>
                </c:pt>
                <c:pt idx="3">
                  <c:v>35.0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incest!$AG$4</c:f>
              <c:strCache>
                <c:ptCount val="1"/>
                <c:pt idx="0">
                  <c:v>percent of incest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incest!$AG$5:$AG$9</c:f>
              <c:numCache>
                <c:formatCode>0%</c:formatCode>
                <c:ptCount val="5"/>
                <c:pt idx="0">
                  <c:v>0.08</c:v>
                </c:pt>
                <c:pt idx="1">
                  <c:v>0.333333333333333</c:v>
                </c:pt>
                <c:pt idx="2">
                  <c:v>0.375</c:v>
                </c:pt>
                <c:pt idx="3">
                  <c:v>0.204545454545455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1812648"/>
        <c:axId val="362169496"/>
      </c:barChart>
      <c:catAx>
        <c:axId val="3618126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62169496"/>
        <c:crosses val="autoZero"/>
        <c:auto val="1"/>
        <c:lblAlgn val="ctr"/>
        <c:lblOffset val="100"/>
        <c:noMultiLvlLbl val="0"/>
      </c:catAx>
      <c:valAx>
        <c:axId val="362169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181264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fainting!$C$44</c:f>
              <c:strCache>
                <c:ptCount val="1"/>
                <c:pt idx="0">
                  <c:v>Count of female fainting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fainting!$C$45:$C$58</c:f>
              <c:numCache>
                <c:formatCode>General</c:formatCode>
                <c:ptCount val="14"/>
                <c:pt idx="0">
                  <c:v>12.0</c:v>
                </c:pt>
                <c:pt idx="1">
                  <c:v>41.0</c:v>
                </c:pt>
                <c:pt idx="2">
                  <c:v>3.0</c:v>
                </c:pt>
                <c:pt idx="3">
                  <c:v>56.0</c:v>
                </c:pt>
              </c:numCache>
            </c:numRef>
          </c:val>
        </c:ser>
        <c:ser>
          <c:idx val="1"/>
          <c:order val="1"/>
          <c:tx>
            <c:strRef>
              <c:f>fainting!$D$44</c:f>
              <c:strCache>
                <c:ptCount val="1"/>
                <c:pt idx="0">
                  <c:v>Count of male fainting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fainting!$D$45:$D$58</c:f>
              <c:numCache>
                <c:formatCode>General</c:formatCode>
                <c:ptCount val="14"/>
                <c:pt idx="0">
                  <c:v>8.0</c:v>
                </c:pt>
                <c:pt idx="1">
                  <c:v>21.0</c:v>
                </c:pt>
                <c:pt idx="2">
                  <c:v>2.0</c:v>
                </c:pt>
                <c:pt idx="3">
                  <c:v>31.0</c:v>
                </c:pt>
              </c:numCache>
            </c:numRef>
          </c:val>
        </c:ser>
        <c:ser>
          <c:idx val="2"/>
          <c:order val="2"/>
          <c:tx>
            <c:strRef>
              <c:f>fainting!$E$44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fainting!$E$45:$E$58</c:f>
              <c:numCache>
                <c:formatCode>General</c:formatCode>
                <c:ptCount val="14"/>
                <c:pt idx="0">
                  <c:v>11.0</c:v>
                </c:pt>
                <c:pt idx="1">
                  <c:v>-23.0</c:v>
                </c:pt>
                <c:pt idx="2">
                  <c:v>19.0</c:v>
                </c:pt>
                <c:pt idx="3">
                  <c:v>-45.0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329672"/>
        <c:axId val="279332728"/>
      </c:barChart>
      <c:catAx>
        <c:axId val="279329672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332728"/>
        <c:crosses val="autoZero"/>
        <c:auto val="1"/>
        <c:lblAlgn val="ctr"/>
        <c:lblOffset val="100"/>
        <c:noMultiLvlLbl val="0"/>
      </c:catAx>
      <c:valAx>
        <c:axId val="279332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32967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>
        <c:manualLayout>
          <c:xMode val="edge"/>
          <c:yMode val="edge"/>
          <c:x val="0.743431102362205"/>
          <c:y val="0.870206489675516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fainting!$B$45:$B$58</c:f>
              <c:numCache>
                <c:formatCode>General</c:formatCode>
                <c:ptCount val="14"/>
                <c:pt idx="0">
                  <c:v>14.0</c:v>
                </c:pt>
                <c:pt idx="1">
                  <c:v>46.0</c:v>
                </c:pt>
                <c:pt idx="2">
                  <c:v>4.0</c:v>
                </c:pt>
                <c:pt idx="3">
                  <c:v>64.0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fainting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fainting!$AD$3</c:f>
              <c:strCache>
                <c:ptCount val="1"/>
                <c:pt idx="0">
                  <c:v>contains female fainting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fainting!$AD$4:$AD$8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41.0</c:v>
                </c:pt>
                <c:pt idx="3">
                  <c:v>21.0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fainting!$AE$3</c:f>
              <c:strCache>
                <c:ptCount val="1"/>
                <c:pt idx="0">
                  <c:v>contains male fainting</c:v>
                </c:pt>
              </c:strCache>
            </c:strRef>
          </c:tx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fainting!$AE$4:$AE$8</c:f>
              <c:numCache>
                <c:formatCode>General</c:formatCode>
                <c:ptCount val="5"/>
                <c:pt idx="0">
                  <c:v>9.0</c:v>
                </c:pt>
                <c:pt idx="1">
                  <c:v>8.0</c:v>
                </c:pt>
                <c:pt idx="2">
                  <c:v>21.0</c:v>
                </c:pt>
                <c:pt idx="3">
                  <c:v>10.0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fainting!$AF$3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fainting!$AF$4:$AF$8</c:f>
              <c:numCache>
                <c:formatCode>General</c:formatCode>
                <c:ptCount val="5"/>
                <c:pt idx="0">
                  <c:v>11.0</c:v>
                </c:pt>
                <c:pt idx="1">
                  <c:v>10.0</c:v>
                </c:pt>
                <c:pt idx="2">
                  <c:v>18.0</c:v>
                </c:pt>
                <c:pt idx="3">
                  <c:v>20.0</c:v>
                </c:pt>
                <c:pt idx="4">
                  <c:v>13.0</c:v>
                </c:pt>
              </c:numCache>
            </c:numRef>
          </c:val>
        </c:ser>
        <c:ser>
          <c:idx val="3"/>
          <c:order val="3"/>
          <c:tx>
            <c:strRef>
              <c:f>fainting!$AG$3</c:f>
              <c:strCache>
                <c:ptCount val="1"/>
                <c:pt idx="0">
                  <c:v>percentage of fainting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416666666666666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333333333333333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72222222222222"/>
                  <c:y val="0.009259259259259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388888888888888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fainting!$AG$4:$AG$8</c:f>
              <c:numCache>
                <c:formatCode>0%</c:formatCode>
                <c:ptCount val="5"/>
                <c:pt idx="0">
                  <c:v>0.56</c:v>
                </c:pt>
                <c:pt idx="1">
                  <c:v>0.583333333333333</c:v>
                </c:pt>
                <c:pt idx="2">
                  <c:v>0.71875</c:v>
                </c:pt>
                <c:pt idx="3">
                  <c:v>0.545454545454545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80347384"/>
        <c:axId val="380350504"/>
      </c:barChart>
      <c:catAx>
        <c:axId val="3803473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350504"/>
        <c:crosses val="autoZero"/>
        <c:auto val="1"/>
        <c:lblAlgn val="ctr"/>
        <c:lblOffset val="100"/>
        <c:noMultiLvlLbl val="0"/>
      </c:catAx>
      <c:valAx>
        <c:axId val="380350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03473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corpse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corpse!$N$4</c:f>
              <c:strCache>
                <c:ptCount val="1"/>
                <c:pt idx="0">
                  <c:v>contains corpse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corpse!$N$5:$N$9</c:f>
              <c:numCache>
                <c:formatCode>General</c:formatCode>
                <c:ptCount val="5"/>
                <c:pt idx="0">
                  <c:v>8.0</c:v>
                </c:pt>
                <c:pt idx="1">
                  <c:v>6.0</c:v>
                </c:pt>
                <c:pt idx="2">
                  <c:v>28.0</c:v>
                </c:pt>
                <c:pt idx="3">
                  <c:v>7.0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corpse!$O$4</c:f>
              <c:strCache>
                <c:ptCount val="1"/>
                <c:pt idx="0">
                  <c:v>no corpse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corpse!$O$5:$O$9</c:f>
              <c:numCache>
                <c:formatCode>General</c:formatCode>
                <c:ptCount val="5"/>
                <c:pt idx="0">
                  <c:v>17.0</c:v>
                </c:pt>
                <c:pt idx="1">
                  <c:v>18.0</c:v>
                </c:pt>
                <c:pt idx="2">
                  <c:v>36.0</c:v>
                </c:pt>
                <c:pt idx="3">
                  <c:v>37.0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corpse!$P$4</c:f>
              <c:strCache>
                <c:ptCount val="1"/>
                <c:pt idx="0">
                  <c:v>percent of corpse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corpse!$P$5:$P$9</c:f>
              <c:numCache>
                <c:formatCode>0%</c:formatCode>
                <c:ptCount val="5"/>
                <c:pt idx="0">
                  <c:v>0.32</c:v>
                </c:pt>
                <c:pt idx="1">
                  <c:v>0.25</c:v>
                </c:pt>
                <c:pt idx="2">
                  <c:v>0.4375</c:v>
                </c:pt>
                <c:pt idx="3">
                  <c:v>0.159090909090909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8686504"/>
        <c:axId val="359033064"/>
      </c:barChart>
      <c:catAx>
        <c:axId val="3586865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9033064"/>
        <c:crosses val="autoZero"/>
        <c:auto val="1"/>
        <c:lblAlgn val="ctr"/>
        <c:lblOffset val="100"/>
        <c:noMultiLvlLbl val="0"/>
      </c:catAx>
      <c:valAx>
        <c:axId val="359033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86865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storm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storm!$N$4</c:f>
              <c:strCache>
                <c:ptCount val="1"/>
                <c:pt idx="0">
                  <c:v>contains storm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storm!$N$5:$N$9</c:f>
              <c:numCache>
                <c:formatCode>General</c:formatCode>
                <c:ptCount val="5"/>
                <c:pt idx="0">
                  <c:v>12.0</c:v>
                </c:pt>
                <c:pt idx="1">
                  <c:v>14.0</c:v>
                </c:pt>
                <c:pt idx="2">
                  <c:v>35.0</c:v>
                </c:pt>
                <c:pt idx="3">
                  <c:v>14.0</c:v>
                </c:pt>
                <c:pt idx="4">
                  <c:v>4.0</c:v>
                </c:pt>
              </c:numCache>
            </c:numRef>
          </c:val>
        </c:ser>
        <c:ser>
          <c:idx val="1"/>
          <c:order val="1"/>
          <c:tx>
            <c:strRef>
              <c:f>storm!$O$4</c:f>
              <c:strCache>
                <c:ptCount val="1"/>
                <c:pt idx="0">
                  <c:v>no storm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storm!$O$5:$O$9</c:f>
              <c:numCache>
                <c:formatCode>General</c:formatCode>
                <c:ptCount val="5"/>
                <c:pt idx="0">
                  <c:v>13.0</c:v>
                </c:pt>
                <c:pt idx="1">
                  <c:v>10.0</c:v>
                </c:pt>
                <c:pt idx="2">
                  <c:v>29.0</c:v>
                </c:pt>
                <c:pt idx="3">
                  <c:v>30.0</c:v>
                </c:pt>
                <c:pt idx="4">
                  <c:v>13.0</c:v>
                </c:pt>
              </c:numCache>
            </c:numRef>
          </c:val>
        </c:ser>
        <c:ser>
          <c:idx val="2"/>
          <c:order val="2"/>
          <c:tx>
            <c:strRef>
              <c:f>storm!$P$4</c:f>
              <c:strCache>
                <c:ptCount val="1"/>
                <c:pt idx="0">
                  <c:v>percentage of storm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storm!$P$5:$P$9</c:f>
              <c:numCache>
                <c:formatCode>0%</c:formatCode>
                <c:ptCount val="5"/>
                <c:pt idx="0">
                  <c:v>0.48</c:v>
                </c:pt>
                <c:pt idx="1">
                  <c:v>0.583333333333333</c:v>
                </c:pt>
                <c:pt idx="2">
                  <c:v>0.546875</c:v>
                </c:pt>
                <c:pt idx="3">
                  <c:v>0.318181818181818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16961048"/>
        <c:axId val="317279112"/>
      </c:barChart>
      <c:catAx>
        <c:axId val="3169610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17279112"/>
        <c:crosses val="autoZero"/>
        <c:auto val="1"/>
        <c:lblAlgn val="ctr"/>
        <c:lblOffset val="100"/>
        <c:noMultiLvlLbl val="0"/>
      </c:catAx>
      <c:valAx>
        <c:axId val="317279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696104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orphan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orphan!$M$5</c:f>
              <c:strCache>
                <c:ptCount val="1"/>
                <c:pt idx="0">
                  <c:v>contains orphan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orphan!$M$6:$M$10</c:f>
              <c:numCache>
                <c:formatCode>General</c:formatCode>
                <c:ptCount val="5"/>
                <c:pt idx="0">
                  <c:v>5.0</c:v>
                </c:pt>
                <c:pt idx="1">
                  <c:v>5.0</c:v>
                </c:pt>
                <c:pt idx="2">
                  <c:v>11.0</c:v>
                </c:pt>
                <c:pt idx="3">
                  <c:v>13.0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orphan!$N$5</c:f>
              <c:strCache>
                <c:ptCount val="1"/>
                <c:pt idx="0">
                  <c:v>no orphan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orphan!$N$6:$N$10</c:f>
              <c:numCache>
                <c:formatCode>General</c:formatCode>
                <c:ptCount val="5"/>
                <c:pt idx="0">
                  <c:v>20.0</c:v>
                </c:pt>
                <c:pt idx="1">
                  <c:v>19.0</c:v>
                </c:pt>
                <c:pt idx="2">
                  <c:v>53.0</c:v>
                </c:pt>
                <c:pt idx="3">
                  <c:v>31.0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orphan!$O$5</c:f>
              <c:strCache>
                <c:ptCount val="1"/>
                <c:pt idx="0">
                  <c:v>percent with orphan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orphan!$O$6:$O$10</c:f>
              <c:numCache>
                <c:formatCode>0%</c:formatCode>
                <c:ptCount val="5"/>
                <c:pt idx="0">
                  <c:v>0.2</c:v>
                </c:pt>
                <c:pt idx="1">
                  <c:v>0.208333333333333</c:v>
                </c:pt>
                <c:pt idx="2">
                  <c:v>0.171875</c:v>
                </c:pt>
                <c:pt idx="3">
                  <c:v>0.295454545454545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80015944"/>
        <c:axId val="315630696"/>
      </c:barChart>
      <c:catAx>
        <c:axId val="280015944"/>
        <c:scaling>
          <c:orientation val="minMax"/>
        </c:scaling>
        <c:delete val="0"/>
        <c:axPos val="l"/>
        <c:majorTickMark val="none"/>
        <c:minorTickMark val="none"/>
        <c:tickLblPos val="nextTo"/>
        <c:crossAx val="315630696"/>
        <c:crosses val="autoZero"/>
        <c:auto val="1"/>
        <c:lblAlgn val="ctr"/>
        <c:lblOffset val="100"/>
        <c:noMultiLvlLbl val="0"/>
      </c:catAx>
      <c:valAx>
        <c:axId val="315630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00159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human commodity, prey, or sacrifice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'human commodity'!$M$3</c:f>
              <c:strCache>
                <c:ptCount val="1"/>
                <c:pt idx="0">
                  <c:v>Count of human as commodity, prey, or sacrifice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commodity'!$M$4:$M$8</c:f>
              <c:numCache>
                <c:formatCode>General</c:formatCode>
                <c:ptCount val="5"/>
                <c:pt idx="0">
                  <c:v>5.0</c:v>
                </c:pt>
                <c:pt idx="1">
                  <c:v>2.0</c:v>
                </c:pt>
                <c:pt idx="2">
                  <c:v>12.0</c:v>
                </c:pt>
                <c:pt idx="3">
                  <c:v>5.0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'human commodity'!$N$3</c:f>
              <c:strCache>
                <c:ptCount val="1"/>
                <c:pt idx="0">
                  <c:v>no human trafficking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commodity'!$N$4:$N$8</c:f>
              <c:numCache>
                <c:formatCode>General</c:formatCode>
                <c:ptCount val="5"/>
                <c:pt idx="0">
                  <c:v>20.0</c:v>
                </c:pt>
                <c:pt idx="1">
                  <c:v>22.0</c:v>
                </c:pt>
                <c:pt idx="2">
                  <c:v>52.0</c:v>
                </c:pt>
                <c:pt idx="3">
                  <c:v>39.0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'human commodity'!$O$3</c:f>
              <c:strCache>
                <c:ptCount val="1"/>
                <c:pt idx="0">
                  <c:v>percentage of human trafficking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commodity'!$O$4:$O$8</c:f>
              <c:numCache>
                <c:formatCode>0%</c:formatCode>
                <c:ptCount val="5"/>
                <c:pt idx="0">
                  <c:v>0.2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0.113636363636364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4069240"/>
        <c:axId val="377670040"/>
      </c:barChart>
      <c:catAx>
        <c:axId val="37406924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7670040"/>
        <c:crosses val="autoZero"/>
        <c:auto val="1"/>
        <c:lblAlgn val="ctr"/>
        <c:lblOffset val="100"/>
        <c:noMultiLvlLbl val="0"/>
      </c:catAx>
      <c:valAx>
        <c:axId val="377670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406924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letter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letter!$L$3</c:f>
              <c:strCache>
                <c:ptCount val="1"/>
                <c:pt idx="0">
                  <c:v>Count of letter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letter!$L$4:$L$8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8.0</c:v>
                </c:pt>
                <c:pt idx="3">
                  <c:v>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letter!$M$3</c:f>
              <c:strCache>
                <c:ptCount val="1"/>
                <c:pt idx="0">
                  <c:v>no letter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letter!$M$4:$M$8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56.0</c:v>
                </c:pt>
                <c:pt idx="3">
                  <c:v>41.0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letter!$N$3</c:f>
              <c:strCache>
                <c:ptCount val="1"/>
                <c:pt idx="0">
                  <c:v>percentage with letter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letter!$N$4:$N$8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0.125</c:v>
                </c:pt>
                <c:pt idx="3">
                  <c:v>0.0681818181818182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0544984"/>
        <c:axId val="358631928"/>
      </c:barChart>
      <c:catAx>
        <c:axId val="3905449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8631928"/>
        <c:crosses val="autoZero"/>
        <c:auto val="1"/>
        <c:lblAlgn val="ctr"/>
        <c:lblOffset val="100"/>
        <c:noMultiLvlLbl val="0"/>
      </c:catAx>
      <c:valAx>
        <c:axId val="3586319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054498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monastery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monastery!$N$4</c:f>
              <c:strCache>
                <c:ptCount val="1"/>
                <c:pt idx="0">
                  <c:v>contains monastery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monastery!$N$5:$N$9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2.0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monastery!$O$4</c:f>
              <c:strCache>
                <c:ptCount val="1"/>
                <c:pt idx="0">
                  <c:v>no monastery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monastery!$O$5:$O$9</c:f>
              <c:numCache>
                <c:formatCode>General</c:formatCode>
                <c:ptCount val="5"/>
                <c:pt idx="0">
                  <c:v>24.0</c:v>
                </c:pt>
                <c:pt idx="1">
                  <c:v>21.0</c:v>
                </c:pt>
                <c:pt idx="2">
                  <c:v>49.0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monastery!$P$4</c:f>
              <c:strCache>
                <c:ptCount val="1"/>
                <c:pt idx="0">
                  <c:v>percent with monastery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monastery!$P$5:$P$9</c:f>
              <c:numCache>
                <c:formatCode>0%</c:formatCode>
                <c:ptCount val="5"/>
                <c:pt idx="0">
                  <c:v>0.04</c:v>
                </c:pt>
                <c:pt idx="1">
                  <c:v>0.125</c:v>
                </c:pt>
                <c:pt idx="2">
                  <c:v>0.234375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4125256"/>
        <c:axId val="350120152"/>
      </c:barChart>
      <c:catAx>
        <c:axId val="354125256"/>
        <c:scaling>
          <c:orientation val="minMax"/>
        </c:scaling>
        <c:delete val="0"/>
        <c:axPos val="l"/>
        <c:majorTickMark val="none"/>
        <c:minorTickMark val="none"/>
        <c:tickLblPos val="nextTo"/>
        <c:crossAx val="350120152"/>
        <c:crosses val="autoZero"/>
        <c:auto val="1"/>
        <c:lblAlgn val="ctr"/>
        <c:lblOffset val="100"/>
        <c:noMultiLvlLbl val="0"/>
      </c:catAx>
      <c:valAx>
        <c:axId val="3501201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412525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nun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nun!$N$4</c:f>
              <c:strCache>
                <c:ptCount val="1"/>
                <c:pt idx="0">
                  <c:v>Count of sexually active nun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nun!$N$5:$N$9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7.0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nun!$O$4</c:f>
              <c:strCache>
                <c:ptCount val="1"/>
                <c:pt idx="0">
                  <c:v>chaste nun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nun!$O$5:$O$9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5.0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nun!$P$4</c:f>
              <c:strCache>
                <c:ptCount val="1"/>
                <c:pt idx="0">
                  <c:v>no nun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nun!$P$5:$P$9</c:f>
              <c:numCache>
                <c:formatCode>General</c:formatCode>
                <c:ptCount val="5"/>
                <c:pt idx="0">
                  <c:v>22.0</c:v>
                </c:pt>
                <c:pt idx="1">
                  <c:v>20.0</c:v>
                </c:pt>
                <c:pt idx="2">
                  <c:v>52.0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3"/>
          <c:order val="3"/>
          <c:tx>
            <c:strRef>
              <c:f>nun!$Q$4</c:f>
              <c:strCache>
                <c:ptCount val="1"/>
                <c:pt idx="0">
                  <c:v>percent with nuns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nun!$Q$5:$Q$9</c:f>
              <c:numCache>
                <c:formatCode>0%</c:formatCode>
                <c:ptCount val="5"/>
                <c:pt idx="0">
                  <c:v>0.12</c:v>
                </c:pt>
                <c:pt idx="1">
                  <c:v>0.166666666666667</c:v>
                </c:pt>
                <c:pt idx="2">
                  <c:v>0.1875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2744360"/>
        <c:axId val="390150216"/>
      </c:barChart>
      <c:catAx>
        <c:axId val="3527443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90150216"/>
        <c:crosses val="autoZero"/>
        <c:auto val="1"/>
        <c:lblAlgn val="ctr"/>
        <c:lblOffset val="100"/>
        <c:noMultiLvlLbl val="0"/>
      </c:catAx>
      <c:valAx>
        <c:axId val="390150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27443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portrait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portrait!$M$4</c:f>
              <c:strCache>
                <c:ptCount val="1"/>
                <c:pt idx="0">
                  <c:v>Count of portrait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portrait!$M$5:$M$9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12.0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portrait!$N$4</c:f>
              <c:strCache>
                <c:ptCount val="1"/>
                <c:pt idx="0">
                  <c:v>no portrait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portrait!$N$5:$N$9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52.0</c:v>
                </c:pt>
                <c:pt idx="3">
                  <c:v>38.0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portrait!$O$4</c:f>
              <c:strCache>
                <c:ptCount val="1"/>
                <c:pt idx="0">
                  <c:v>percent with portrait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portrait!$O$5:$O$9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0.136363636363636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0985112"/>
        <c:axId val="410189816"/>
      </c:barChart>
      <c:catAx>
        <c:axId val="410985112"/>
        <c:scaling>
          <c:orientation val="minMax"/>
        </c:scaling>
        <c:delete val="0"/>
        <c:axPos val="l"/>
        <c:majorTickMark val="none"/>
        <c:minorTickMark val="none"/>
        <c:tickLblPos val="nextTo"/>
        <c:crossAx val="410189816"/>
        <c:crosses val="autoZero"/>
        <c:auto val="1"/>
        <c:lblAlgn val="ctr"/>
        <c:lblOffset val="100"/>
        <c:noMultiLvlLbl val="0"/>
      </c:catAx>
      <c:valAx>
        <c:axId val="410189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098511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presentiment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presentiment!$M$4</c:f>
              <c:strCache>
                <c:ptCount val="1"/>
                <c:pt idx="0">
                  <c:v>Count of presentiment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presentiment!$M$5:$M$9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8.0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presentiment!$N$4</c:f>
              <c:strCache>
                <c:ptCount val="1"/>
                <c:pt idx="0">
                  <c:v>no presentiment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presentiment!$N$5:$N$9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56.0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presentiment!$O$4</c:f>
              <c:strCache>
                <c:ptCount val="1"/>
                <c:pt idx="0">
                  <c:v>percent with presentiment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presentiment!$O$5:$O$9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0.125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7212104"/>
        <c:axId val="378272760"/>
      </c:barChart>
      <c:catAx>
        <c:axId val="3972121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8272760"/>
        <c:crosses val="autoZero"/>
        <c:auto val="1"/>
        <c:lblAlgn val="ctr"/>
        <c:lblOffset val="100"/>
        <c:noMultiLvlLbl val="0"/>
      </c:catAx>
      <c:valAx>
        <c:axId val="3782727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72121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skeletons and skulls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bones!$O$3</c:f>
              <c:strCache>
                <c:ptCount val="1"/>
                <c:pt idx="0">
                  <c:v>skeleton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bones!$O$4:$O$8</c:f>
              <c:numCache>
                <c:formatCode>General</c:formatCode>
                <c:ptCount val="5"/>
                <c:pt idx="0">
                  <c:v>4.0</c:v>
                </c:pt>
                <c:pt idx="1">
                  <c:v>1.0</c:v>
                </c:pt>
                <c:pt idx="2">
                  <c:v>13.0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bones!$P$3</c:f>
              <c:strCache>
                <c:ptCount val="1"/>
                <c:pt idx="0">
                  <c:v>skull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bones!$P$4:$P$8</c:f>
              <c:numCache>
                <c:formatCode>General</c:formatCode>
                <c:ptCount val="5"/>
                <c:pt idx="0">
                  <c:v>1.0</c:v>
                </c:pt>
                <c:pt idx="2">
                  <c:v>13.0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bones!$Q$3</c:f>
              <c:strCache>
                <c:ptCount val="1"/>
                <c:pt idx="0">
                  <c:v>no bones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bones!$Q$4:$Q$8</c:f>
              <c:numCache>
                <c:formatCode>General</c:formatCode>
                <c:ptCount val="5"/>
                <c:pt idx="0">
                  <c:v>21.0</c:v>
                </c:pt>
                <c:pt idx="1">
                  <c:v>23.0</c:v>
                </c:pt>
                <c:pt idx="2">
                  <c:v>41.0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3"/>
          <c:order val="3"/>
          <c:tx>
            <c:strRef>
              <c:f>bones!$R$3</c:f>
              <c:strCache>
                <c:ptCount val="1"/>
                <c:pt idx="0">
                  <c:v>percent with bones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bones!$R$4:$R$8</c:f>
              <c:numCache>
                <c:formatCode>0%</c:formatCode>
                <c:ptCount val="5"/>
                <c:pt idx="0">
                  <c:v>0.16</c:v>
                </c:pt>
                <c:pt idx="1">
                  <c:v>0.0416666666666667</c:v>
                </c:pt>
                <c:pt idx="2">
                  <c:v>0.359375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6457736"/>
        <c:axId val="433428792"/>
      </c:barChart>
      <c:catAx>
        <c:axId val="396457736"/>
        <c:scaling>
          <c:orientation val="minMax"/>
        </c:scaling>
        <c:delete val="0"/>
        <c:axPos val="l"/>
        <c:majorTickMark val="none"/>
        <c:minorTickMark val="none"/>
        <c:tickLblPos val="nextTo"/>
        <c:crossAx val="433428792"/>
        <c:crosses val="autoZero"/>
        <c:auto val="1"/>
        <c:lblAlgn val="ctr"/>
        <c:lblOffset val="100"/>
        <c:noMultiLvlLbl val="0"/>
      </c:catAx>
      <c:valAx>
        <c:axId val="433428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645773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starvation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starvation!$M$4</c:f>
              <c:strCache>
                <c:ptCount val="1"/>
                <c:pt idx="0">
                  <c:v>Count of starvation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starvation!$M$5:$M$9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8.0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starvation!$N$4</c:f>
              <c:strCache>
                <c:ptCount val="1"/>
                <c:pt idx="0">
                  <c:v>no starvation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starvation!$N$5:$N$9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56.0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starvation!$O$4</c:f>
              <c:strCache>
                <c:ptCount val="1"/>
                <c:pt idx="0">
                  <c:v>percent with starvation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starvation!$O$5:$O$9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0.125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35029096"/>
        <c:axId val="407294632"/>
      </c:barChart>
      <c:catAx>
        <c:axId val="4350290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294632"/>
        <c:crosses val="autoZero"/>
        <c:auto val="1"/>
        <c:lblAlgn val="ctr"/>
        <c:lblOffset val="100"/>
        <c:noMultiLvlLbl val="0"/>
      </c:catAx>
      <c:valAx>
        <c:axId val="4072946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502909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vow of vengeance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vengeance!$M$4</c:f>
              <c:strCache>
                <c:ptCount val="1"/>
                <c:pt idx="0">
                  <c:v>vow of vengeance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vengeance!$M$5:$M$9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14.0</c:v>
                </c:pt>
                <c:pt idx="3">
                  <c:v>4.0</c:v>
                </c:pt>
              </c:numCache>
            </c:numRef>
          </c:val>
        </c:ser>
        <c:ser>
          <c:idx val="1"/>
          <c:order val="1"/>
          <c:tx>
            <c:strRef>
              <c:f>vengeance!$N$4</c:f>
              <c:strCache>
                <c:ptCount val="1"/>
                <c:pt idx="0">
                  <c:v>no vow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vengeance!$N$5:$N$9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50.0</c:v>
                </c:pt>
                <c:pt idx="3">
                  <c:v>40.0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vengeance!$O$4</c:f>
              <c:strCache>
                <c:ptCount val="1"/>
                <c:pt idx="0">
                  <c:v>percent with vow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vengeance!$O$5:$O$9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0.21875</c:v>
                </c:pt>
                <c:pt idx="3">
                  <c:v>0.0909090909090909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0944552"/>
        <c:axId val="349427656"/>
      </c:barChart>
      <c:catAx>
        <c:axId val="360944552"/>
        <c:scaling>
          <c:orientation val="minMax"/>
        </c:scaling>
        <c:delete val="0"/>
        <c:axPos val="l"/>
        <c:majorTickMark val="none"/>
        <c:minorTickMark val="none"/>
        <c:tickLblPos val="nextTo"/>
        <c:crossAx val="349427656"/>
        <c:crosses val="autoZero"/>
        <c:auto val="1"/>
        <c:lblAlgn val="ctr"/>
        <c:lblOffset val="100"/>
        <c:noMultiLvlLbl val="0"/>
      </c:catAx>
      <c:valAx>
        <c:axId val="349427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094455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villainess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villainess!$M$3</c:f>
              <c:strCache>
                <c:ptCount val="1"/>
                <c:pt idx="0">
                  <c:v>contains villainess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villainess!$M$4:$M$8</c:f>
              <c:numCache>
                <c:formatCode>General</c:formatCode>
                <c:ptCount val="5"/>
                <c:pt idx="0">
                  <c:v>3.0</c:v>
                </c:pt>
                <c:pt idx="1">
                  <c:v>1.0</c:v>
                </c:pt>
                <c:pt idx="2">
                  <c:v>12.0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villainess!$N$3</c:f>
              <c:strCache>
                <c:ptCount val="1"/>
                <c:pt idx="0">
                  <c:v>no villainess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villainess!$N$4:$N$8</c:f>
              <c:numCache>
                <c:formatCode>General</c:formatCode>
                <c:ptCount val="5"/>
                <c:pt idx="0">
                  <c:v>22.0</c:v>
                </c:pt>
                <c:pt idx="1">
                  <c:v>23.0</c:v>
                </c:pt>
                <c:pt idx="2">
                  <c:v>52.0</c:v>
                </c:pt>
                <c:pt idx="3">
                  <c:v>34.0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villainess!$O$3</c:f>
              <c:strCache>
                <c:ptCount val="1"/>
                <c:pt idx="0">
                  <c:v>percent with villainess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villainess!$O$4:$O$8</c:f>
              <c:numCache>
                <c:formatCode>0%</c:formatCode>
                <c:ptCount val="5"/>
                <c:pt idx="0">
                  <c:v>0.12</c:v>
                </c:pt>
                <c:pt idx="1">
                  <c:v>0.0416666666666667</c:v>
                </c:pt>
                <c:pt idx="2">
                  <c:v>0.1875</c:v>
                </c:pt>
                <c:pt idx="3">
                  <c:v>0.227272727272727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8160184"/>
        <c:axId val="407005256"/>
      </c:barChart>
      <c:catAx>
        <c:axId val="398160184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005256"/>
        <c:crosses val="autoZero"/>
        <c:auto val="1"/>
        <c:lblAlgn val="ctr"/>
        <c:lblOffset val="100"/>
        <c:noMultiLvlLbl val="0"/>
      </c:catAx>
      <c:valAx>
        <c:axId val="407005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816018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wedding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wedding!$Q$3</c:f>
              <c:strCache>
                <c:ptCount val="1"/>
                <c:pt idx="0">
                  <c:v>clandestine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wedding!$Q$4:$Q$8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wedding!$R$3</c:f>
              <c:strCache>
                <c:ptCount val="1"/>
                <c:pt idx="0">
                  <c:v>interrupted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wedding!$R$4:$R$8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9.0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wedding!$S$3</c:f>
              <c:strCache>
                <c:ptCount val="1"/>
                <c:pt idx="0">
                  <c:v>aborted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wedding!$S$4:$S$8</c:f>
              <c:numCache>
                <c:formatCode>General</c:formatCode>
                <c:ptCount val="5"/>
                <c:pt idx="1">
                  <c:v>1.0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wedding!$T$3</c:f>
              <c:strCache>
                <c:ptCount val="1"/>
                <c:pt idx="0">
                  <c:v>counterfeit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wedding!$T$4:$T$8</c:f>
              <c:numCache>
                <c:formatCode>General</c:formatCode>
                <c:ptCount val="5"/>
                <c:pt idx="2">
                  <c:v>3.0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wedding!$U$3</c:f>
              <c:strCache>
                <c:ptCount val="1"/>
                <c:pt idx="0">
                  <c:v>forced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wedding!$U$4:$U$8</c:f>
              <c:numCache>
                <c:formatCode>General</c:formatCode>
                <c:ptCount val="5"/>
                <c:pt idx="0">
                  <c:v>5.0</c:v>
                </c:pt>
                <c:pt idx="1">
                  <c:v>3.0</c:v>
                </c:pt>
                <c:pt idx="2">
                  <c:v>7.0</c:v>
                </c:pt>
                <c:pt idx="3">
                  <c:v>5.0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wedding!$V$3</c:f>
              <c:strCache>
                <c:ptCount val="1"/>
                <c:pt idx="0">
                  <c:v>no wedding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wedding!$V$4:$V$8</c:f>
              <c:numCache>
                <c:formatCode>General</c:formatCode>
                <c:ptCount val="5"/>
                <c:pt idx="0">
                  <c:v>20.0</c:v>
                </c:pt>
                <c:pt idx="1">
                  <c:v>13.0</c:v>
                </c:pt>
                <c:pt idx="2">
                  <c:v>35.0</c:v>
                </c:pt>
                <c:pt idx="3">
                  <c:v>24.0</c:v>
                </c:pt>
                <c:pt idx="4">
                  <c:v>13.0</c:v>
                </c:pt>
              </c:numCache>
            </c:numRef>
          </c:val>
        </c:ser>
        <c:ser>
          <c:idx val="6"/>
          <c:order val="6"/>
          <c:tx>
            <c:strRef>
              <c:f>wedding!$W$3</c:f>
              <c:strCache>
                <c:ptCount val="1"/>
                <c:pt idx="0">
                  <c:v>percent with wedding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wedding!$W$4:$W$8</c:f>
              <c:numCache>
                <c:formatCode>0%</c:formatCode>
                <c:ptCount val="5"/>
                <c:pt idx="0">
                  <c:v>0.2</c:v>
                </c:pt>
                <c:pt idx="1">
                  <c:v>0.458333333333333</c:v>
                </c:pt>
                <c:pt idx="2">
                  <c:v>0.453125</c:v>
                </c:pt>
                <c:pt idx="3">
                  <c:v>0.454545454545454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03837272"/>
        <c:axId val="419083208"/>
      </c:barChart>
      <c:catAx>
        <c:axId val="403837272"/>
        <c:scaling>
          <c:orientation val="minMax"/>
        </c:scaling>
        <c:delete val="0"/>
        <c:axPos val="l"/>
        <c:majorTickMark val="none"/>
        <c:minorTickMark val="none"/>
        <c:tickLblPos val="nextTo"/>
        <c:crossAx val="419083208"/>
        <c:crosses val="autoZero"/>
        <c:auto val="1"/>
        <c:lblAlgn val="ctr"/>
        <c:lblOffset val="100"/>
        <c:noMultiLvlLbl val="0"/>
      </c:catAx>
      <c:valAx>
        <c:axId val="4190832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3837272"/>
        <c:crosses val="autoZero"/>
        <c:crossBetween val="between"/>
      </c:valAx>
    </c:plotArea>
    <c:legend>
      <c:legendPos val="t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wedding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wedding!$AB$3</c:f>
              <c:strCache>
                <c:ptCount val="1"/>
                <c:pt idx="0">
                  <c:v>clandestine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wedding!$AB$4:$AB$8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wedding!$AC$3</c:f>
              <c:strCache>
                <c:ptCount val="1"/>
                <c:pt idx="0">
                  <c:v>interrupted or arborted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wedding!$AC$4:$AC$8</c:f>
              <c:numCache>
                <c:formatCode>General</c:formatCode>
                <c:ptCount val="5"/>
                <c:pt idx="0">
                  <c:v>1.0</c:v>
                </c:pt>
                <c:pt idx="1">
                  <c:v>9.0</c:v>
                </c:pt>
                <c:pt idx="2">
                  <c:v>11.0</c:v>
                </c:pt>
                <c:pt idx="3">
                  <c:v>3.0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wedding!$AD$3</c:f>
              <c:strCache>
                <c:ptCount val="1"/>
                <c:pt idx="0">
                  <c:v>counterfeit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wedding!$AD$4:$AD$8</c:f>
              <c:numCache>
                <c:formatCode>General</c:formatCode>
                <c:ptCount val="5"/>
                <c:pt idx="2">
                  <c:v>3.0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wedding!$AE$3</c:f>
              <c:strCache>
                <c:ptCount val="1"/>
                <c:pt idx="0">
                  <c:v>forced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wedding!$AE$4:$AE$8</c:f>
              <c:numCache>
                <c:formatCode>General</c:formatCode>
                <c:ptCount val="5"/>
                <c:pt idx="0">
                  <c:v>5.0</c:v>
                </c:pt>
                <c:pt idx="1">
                  <c:v>3.0</c:v>
                </c:pt>
                <c:pt idx="2">
                  <c:v>7.0</c:v>
                </c:pt>
                <c:pt idx="3">
                  <c:v>5.0</c:v>
                </c:pt>
                <c:pt idx="4">
                  <c:v>2.0</c:v>
                </c:pt>
              </c:numCache>
            </c:numRef>
          </c:val>
        </c:ser>
        <c:ser>
          <c:idx val="4"/>
          <c:order val="4"/>
          <c:tx>
            <c:strRef>
              <c:f>wedding!$AF$3</c:f>
              <c:strCache>
                <c:ptCount val="1"/>
                <c:pt idx="0">
                  <c:v>no wedding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wedding!$AF$4:$AF$8</c:f>
              <c:numCache>
                <c:formatCode>General</c:formatCode>
                <c:ptCount val="5"/>
                <c:pt idx="0">
                  <c:v>20.0</c:v>
                </c:pt>
                <c:pt idx="1">
                  <c:v>13.0</c:v>
                </c:pt>
                <c:pt idx="2">
                  <c:v>35.0</c:v>
                </c:pt>
                <c:pt idx="3">
                  <c:v>24.0</c:v>
                </c:pt>
                <c:pt idx="4">
                  <c:v>13.0</c:v>
                </c:pt>
              </c:numCache>
            </c:numRef>
          </c:val>
        </c:ser>
        <c:ser>
          <c:idx val="5"/>
          <c:order val="5"/>
          <c:tx>
            <c:strRef>
              <c:f>wedding!$AG$3</c:f>
              <c:strCache>
                <c:ptCount val="1"/>
                <c:pt idx="0">
                  <c:v>percent with wedding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wedding!$AG$4:$AG$8</c:f>
              <c:numCache>
                <c:formatCode>0%</c:formatCode>
                <c:ptCount val="5"/>
                <c:pt idx="0">
                  <c:v>0.2</c:v>
                </c:pt>
                <c:pt idx="1">
                  <c:v>0.458333333333333</c:v>
                </c:pt>
                <c:pt idx="2">
                  <c:v>0.453125</c:v>
                </c:pt>
                <c:pt idx="3">
                  <c:v>0.454545454545454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9742728"/>
        <c:axId val="408889144"/>
      </c:barChart>
      <c:catAx>
        <c:axId val="419742728"/>
        <c:scaling>
          <c:orientation val="minMax"/>
        </c:scaling>
        <c:delete val="0"/>
        <c:axPos val="l"/>
        <c:majorTickMark val="none"/>
        <c:minorTickMark val="none"/>
        <c:tickLblPos val="nextTo"/>
        <c:crossAx val="408889144"/>
        <c:crosses val="autoZero"/>
        <c:auto val="1"/>
        <c:lblAlgn val="ctr"/>
        <c:lblOffset val="100"/>
        <c:noMultiLvlLbl val="0"/>
      </c:catAx>
      <c:valAx>
        <c:axId val="408889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9742728"/>
        <c:crosses val="autoZero"/>
        <c:crossBetween val="between"/>
      </c:valAx>
    </c:plotArea>
    <c:legend>
      <c:legendPos val="t"/>
      <c:legendEntry>
        <c:idx val="5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warning, anonymous or pseudonymous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warning!$M$3</c:f>
              <c:strCache>
                <c:ptCount val="1"/>
                <c:pt idx="0">
                  <c:v>warning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warning!$M$4:$M$8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10.0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warning!$N$3</c:f>
              <c:strCache>
                <c:ptCount val="1"/>
                <c:pt idx="0">
                  <c:v>no warning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warning!$N$4:$N$8</c:f>
              <c:numCache>
                <c:formatCode>General</c:formatCode>
                <c:ptCount val="5"/>
                <c:pt idx="0">
                  <c:v>24.0</c:v>
                </c:pt>
                <c:pt idx="1">
                  <c:v>23.0</c:v>
                </c:pt>
                <c:pt idx="2">
                  <c:v>54.0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warning!$O$3</c:f>
              <c:strCache>
                <c:ptCount val="1"/>
                <c:pt idx="0">
                  <c:v>percent with warning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warning!$O$4:$O$8</c:f>
              <c:numCache>
                <c:formatCode>0%</c:formatCode>
                <c:ptCount val="5"/>
                <c:pt idx="0">
                  <c:v>0.04</c:v>
                </c:pt>
                <c:pt idx="1">
                  <c:v>0.0416666666666667</c:v>
                </c:pt>
                <c:pt idx="2">
                  <c:v>0.15625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0650152"/>
        <c:axId val="434387464"/>
      </c:barChart>
      <c:catAx>
        <c:axId val="410650152"/>
        <c:scaling>
          <c:orientation val="minMax"/>
        </c:scaling>
        <c:delete val="0"/>
        <c:axPos val="l"/>
        <c:majorTickMark val="none"/>
        <c:minorTickMark val="none"/>
        <c:tickLblPos val="nextTo"/>
        <c:crossAx val="434387464"/>
        <c:crosses val="autoZero"/>
        <c:auto val="1"/>
        <c:lblAlgn val="ctr"/>
        <c:lblOffset val="100"/>
        <c:noMultiLvlLbl val="0"/>
      </c:catAx>
      <c:valAx>
        <c:axId val="4343874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065015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Satan and lesser demons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demons!$L$3</c:f>
              <c:strCache>
                <c:ptCount val="1"/>
                <c:pt idx="0">
                  <c:v>contains demons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demons!$L$4:$L$8</c:f>
              <c:numCache>
                <c:formatCode>General</c:formatCode>
                <c:ptCount val="5"/>
                <c:pt idx="0">
                  <c:v>6.0</c:v>
                </c:pt>
                <c:pt idx="1">
                  <c:v>2.0</c:v>
                </c:pt>
                <c:pt idx="2">
                  <c:v>9.0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demons!$M$3</c:f>
              <c:strCache>
                <c:ptCount val="1"/>
                <c:pt idx="0">
                  <c:v>no demons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demons!$M$4:$M$8</c:f>
              <c:numCache>
                <c:formatCode>General</c:formatCode>
                <c:ptCount val="5"/>
                <c:pt idx="0">
                  <c:v>19.0</c:v>
                </c:pt>
                <c:pt idx="1">
                  <c:v>22.0</c:v>
                </c:pt>
                <c:pt idx="2">
                  <c:v>55.0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demons!$N$3</c:f>
              <c:strCache>
                <c:ptCount val="1"/>
                <c:pt idx="0">
                  <c:v>percent with demons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demons!$N$4:$N$8</c:f>
              <c:numCache>
                <c:formatCode>0%</c:formatCode>
                <c:ptCount val="5"/>
                <c:pt idx="0">
                  <c:v>0.24</c:v>
                </c:pt>
                <c:pt idx="1">
                  <c:v>0.0833333333333333</c:v>
                </c:pt>
                <c:pt idx="2">
                  <c:v>0.140625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45154200"/>
        <c:axId val="445157176"/>
      </c:barChart>
      <c:catAx>
        <c:axId val="445154200"/>
        <c:scaling>
          <c:orientation val="minMax"/>
        </c:scaling>
        <c:delete val="0"/>
        <c:axPos val="l"/>
        <c:majorTickMark val="none"/>
        <c:minorTickMark val="none"/>
        <c:tickLblPos val="nextTo"/>
        <c:crossAx val="445157176"/>
        <c:crosses val="autoZero"/>
        <c:auto val="1"/>
        <c:lblAlgn val="ctr"/>
        <c:lblOffset val="100"/>
        <c:noMultiLvlLbl val="0"/>
      </c:catAx>
      <c:valAx>
        <c:axId val="4451571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4515420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seduction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seduction!$O$3</c:f>
              <c:strCache>
                <c:ptCount val="1"/>
                <c:pt idx="0">
                  <c:v>seduction of female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seduction!$O$4:$O$8</c:f>
              <c:numCache>
                <c:formatCode>General</c:formatCode>
                <c:ptCount val="5"/>
                <c:pt idx="0">
                  <c:v>7.0</c:v>
                </c:pt>
                <c:pt idx="1">
                  <c:v>3.0</c:v>
                </c:pt>
                <c:pt idx="2">
                  <c:v>15.0</c:v>
                </c:pt>
                <c:pt idx="3">
                  <c:v>16.0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seduction!$P$3</c:f>
              <c:strCache>
                <c:ptCount val="1"/>
                <c:pt idx="0">
                  <c:v>seduction of male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seduction!$P$4:$P$8</c:f>
              <c:numCache>
                <c:formatCode>General</c:formatCode>
                <c:ptCount val="5"/>
                <c:pt idx="2">
                  <c:v>6.0</c:v>
                </c:pt>
                <c:pt idx="3">
                  <c:v>2.0</c:v>
                </c:pt>
              </c:numCache>
            </c:numRef>
          </c:val>
        </c:ser>
        <c:ser>
          <c:idx val="2"/>
          <c:order val="2"/>
          <c:tx>
            <c:strRef>
              <c:f>seduction!$Q$3</c:f>
              <c:strCache>
                <c:ptCount val="1"/>
                <c:pt idx="0">
                  <c:v>no seduction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seduction!$Q$4:$Q$8</c:f>
              <c:numCache>
                <c:formatCode>General</c:formatCode>
                <c:ptCount val="5"/>
                <c:pt idx="0">
                  <c:v>18.0</c:v>
                </c:pt>
                <c:pt idx="1">
                  <c:v>21.0</c:v>
                </c:pt>
                <c:pt idx="2">
                  <c:v>47.0</c:v>
                </c:pt>
                <c:pt idx="3">
                  <c:v>27.0</c:v>
                </c:pt>
                <c:pt idx="4">
                  <c:v>15.0</c:v>
                </c:pt>
              </c:numCache>
            </c:numRef>
          </c:val>
        </c:ser>
        <c:ser>
          <c:idx val="3"/>
          <c:order val="3"/>
          <c:tx>
            <c:strRef>
              <c:f>seduction!$R$3</c:f>
              <c:strCache>
                <c:ptCount val="1"/>
                <c:pt idx="0">
                  <c:v>percent with seduction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seduction!$R$4:$R$8</c:f>
              <c:numCache>
                <c:formatCode>0%</c:formatCode>
                <c:ptCount val="5"/>
                <c:pt idx="0">
                  <c:v>0.28</c:v>
                </c:pt>
                <c:pt idx="1">
                  <c:v>0.125</c:v>
                </c:pt>
                <c:pt idx="2">
                  <c:v>0.265625</c:v>
                </c:pt>
                <c:pt idx="3">
                  <c:v>0.386363636363636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51896696"/>
        <c:axId val="407413256"/>
      </c:barChart>
      <c:catAx>
        <c:axId val="4518966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413256"/>
        <c:crosses val="autoZero"/>
        <c:auto val="1"/>
        <c:lblAlgn val="ctr"/>
        <c:lblOffset val="100"/>
        <c:noMultiLvlLbl val="0"/>
      </c:catAx>
      <c:valAx>
        <c:axId val="407413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5189669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i="1"/>
              <a:t>fornicator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fornicators!$S$4</c:f>
              <c:strCache>
                <c:ptCount val="1"/>
                <c:pt idx="0">
                  <c:v>Count of libertine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fornicators!$S$5:$S$9</c:f>
              <c:numCache>
                <c:formatCode>General</c:formatCode>
                <c:ptCount val="5"/>
                <c:pt idx="0">
                  <c:v>6.0</c:v>
                </c:pt>
                <c:pt idx="1">
                  <c:v>5.0</c:v>
                </c:pt>
                <c:pt idx="2">
                  <c:v>16.0</c:v>
                </c:pt>
                <c:pt idx="3">
                  <c:v>15.0</c:v>
                </c:pt>
              </c:numCache>
            </c:numRef>
          </c:val>
        </c:ser>
        <c:ser>
          <c:idx val="1"/>
          <c:order val="1"/>
          <c:tx>
            <c:strRef>
              <c:f>fornicators!$T$4</c:f>
              <c:strCache>
                <c:ptCount val="1"/>
                <c:pt idx="0">
                  <c:v>Count of loose woman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fornicators!$T$5:$T$9</c:f>
              <c:numCache>
                <c:formatCode>General</c:formatCode>
                <c:ptCount val="5"/>
                <c:pt idx="0">
                  <c:v>4.0</c:v>
                </c:pt>
                <c:pt idx="1">
                  <c:v>1.0</c:v>
                </c:pt>
                <c:pt idx="2">
                  <c:v>10.0</c:v>
                </c:pt>
                <c:pt idx="3">
                  <c:v>7.0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fornicators!$U$4</c:f>
              <c:strCache>
                <c:ptCount val="1"/>
                <c:pt idx="0">
                  <c:v>no fornicator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fornicators!$U$5:$U$9</c:f>
              <c:numCache>
                <c:formatCode>General</c:formatCode>
                <c:ptCount val="5"/>
                <c:pt idx="0">
                  <c:v>16.0</c:v>
                </c:pt>
                <c:pt idx="1">
                  <c:v>19.0</c:v>
                </c:pt>
                <c:pt idx="2">
                  <c:v>41.0</c:v>
                </c:pt>
                <c:pt idx="3">
                  <c:v>26.0</c:v>
                </c:pt>
                <c:pt idx="4">
                  <c:v>16.0</c:v>
                </c:pt>
              </c:numCache>
            </c:numRef>
          </c:val>
        </c:ser>
        <c:ser>
          <c:idx val="3"/>
          <c:order val="3"/>
          <c:tx>
            <c:strRef>
              <c:f>fornicators!$V$4</c:f>
              <c:strCache>
                <c:ptCount val="1"/>
                <c:pt idx="0">
                  <c:v>percent with fornicator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fornicators!$V$5:$V$9</c:f>
              <c:numCache>
                <c:formatCode>0%</c:formatCode>
                <c:ptCount val="5"/>
                <c:pt idx="0">
                  <c:v>0.36</c:v>
                </c:pt>
                <c:pt idx="1">
                  <c:v>0.208333333333333</c:v>
                </c:pt>
                <c:pt idx="2">
                  <c:v>0.359375</c:v>
                </c:pt>
                <c:pt idx="3">
                  <c:v>0.409090909090909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92203736"/>
        <c:axId val="492288264"/>
      </c:barChart>
      <c:catAx>
        <c:axId val="492203736"/>
        <c:scaling>
          <c:orientation val="minMax"/>
        </c:scaling>
        <c:delete val="0"/>
        <c:axPos val="l"/>
        <c:majorTickMark val="none"/>
        <c:minorTickMark val="none"/>
        <c:tickLblPos val="nextTo"/>
        <c:crossAx val="492288264"/>
        <c:crosses val="autoZero"/>
        <c:auto val="1"/>
        <c:lblAlgn val="ctr"/>
        <c:lblOffset val="100"/>
        <c:noMultiLvlLbl val="0"/>
      </c:catAx>
      <c:valAx>
        <c:axId val="4922882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9220373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masking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masking!$M$3</c:f>
              <c:strCache>
                <c:ptCount val="1"/>
                <c:pt idx="0">
                  <c:v>contains masking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masking!$K$4:$K$8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masking!$M$4:$M$8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18.0</c:v>
                </c:pt>
                <c:pt idx="3">
                  <c:v>9.0</c:v>
                </c:pt>
              </c:numCache>
            </c:numRef>
          </c:val>
        </c:ser>
        <c:ser>
          <c:idx val="1"/>
          <c:order val="1"/>
          <c:tx>
            <c:strRef>
              <c:f>masking!$N$3</c:f>
              <c:strCache>
                <c:ptCount val="1"/>
                <c:pt idx="0">
                  <c:v>no masking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masking!$K$4:$K$8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masking!$N$4:$N$8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46.0</c:v>
                </c:pt>
                <c:pt idx="3">
                  <c:v>35.0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masking!$O$3</c:f>
              <c:strCache>
                <c:ptCount val="1"/>
                <c:pt idx="0">
                  <c:v>percent with masks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masking!$K$4:$K$8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masking!$O$4:$O$8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0.28125</c:v>
                </c:pt>
                <c:pt idx="3">
                  <c:v>0.204545454545455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45911688"/>
        <c:axId val="444915656"/>
      </c:barChart>
      <c:catAx>
        <c:axId val="445911688"/>
        <c:scaling>
          <c:orientation val="minMax"/>
        </c:scaling>
        <c:delete val="0"/>
        <c:axPos val="l"/>
        <c:majorTickMark val="none"/>
        <c:minorTickMark val="none"/>
        <c:tickLblPos val="nextTo"/>
        <c:crossAx val="444915656"/>
        <c:crosses val="autoZero"/>
        <c:auto val="1"/>
        <c:lblAlgn val="ctr"/>
        <c:lblOffset val="100"/>
        <c:noMultiLvlLbl val="0"/>
      </c:catAx>
      <c:valAx>
        <c:axId val="444915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4591168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shipwreck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shipwreck!$L$3</c:f>
              <c:strCache>
                <c:ptCount val="1"/>
                <c:pt idx="0">
                  <c:v>Count of shipwreck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shipwreck!$J$4:$J$8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shipwreck!$L$4:$L$8</c:f>
              <c:numCache>
                <c:formatCode>General</c:formatCode>
                <c:ptCount val="5"/>
                <c:pt idx="0">
                  <c:v>7.0</c:v>
                </c:pt>
                <c:pt idx="1">
                  <c:v>5.0</c:v>
                </c:pt>
                <c:pt idx="2">
                  <c:v>14.0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shipwreck!$M$3</c:f>
              <c:strCache>
                <c:ptCount val="1"/>
                <c:pt idx="0">
                  <c:v>no shipwreck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shipwreck!$J$4:$J$8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shipwreck!$M$4:$M$8</c:f>
              <c:numCache>
                <c:formatCode>General</c:formatCode>
                <c:ptCount val="5"/>
                <c:pt idx="0">
                  <c:v>18.0</c:v>
                </c:pt>
                <c:pt idx="1">
                  <c:v>19.0</c:v>
                </c:pt>
                <c:pt idx="2">
                  <c:v>50.0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shipwreck!$N$3</c:f>
              <c:strCache>
                <c:ptCount val="1"/>
                <c:pt idx="0">
                  <c:v>percent with shipwreck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shipwreck!$J$4:$J$8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shipwreck!$N$4:$N$8</c:f>
              <c:numCache>
                <c:formatCode>0%</c:formatCode>
                <c:ptCount val="5"/>
                <c:pt idx="0">
                  <c:v>0.28</c:v>
                </c:pt>
                <c:pt idx="1">
                  <c:v>0.208333333333333</c:v>
                </c:pt>
                <c:pt idx="2">
                  <c:v>0.21875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20008456"/>
        <c:axId val="407977736"/>
      </c:barChart>
      <c:catAx>
        <c:axId val="42000845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977736"/>
        <c:crosses val="autoZero"/>
        <c:auto val="1"/>
        <c:lblAlgn val="ctr"/>
        <c:lblOffset val="100"/>
        <c:noMultiLvlLbl val="0"/>
      </c:catAx>
      <c:valAx>
        <c:axId val="4079777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000845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music, mysterious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'mysterious music'!$M$3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'mysterious music'!$K$4:$K$8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'mysterious music'!$M$4:$M$8</c:f>
              <c:numCache>
                <c:formatCode>General</c:formatCode>
                <c:ptCount val="5"/>
                <c:pt idx="0">
                  <c:v>2.0</c:v>
                </c:pt>
                <c:pt idx="1">
                  <c:v>4.0</c:v>
                </c:pt>
                <c:pt idx="2">
                  <c:v>14.0</c:v>
                </c:pt>
                <c:pt idx="3">
                  <c:v>3.0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'mysterious music'!$N$3</c:f>
              <c:strCache>
                <c:ptCount val="1"/>
                <c:pt idx="0">
                  <c:v>no music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'mysterious music'!$K$4:$K$8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'mysterious music'!$N$4:$N$8</c:f>
              <c:numCache>
                <c:formatCode>General</c:formatCode>
                <c:ptCount val="5"/>
                <c:pt idx="0">
                  <c:v>23.0</c:v>
                </c:pt>
                <c:pt idx="1">
                  <c:v>20.0</c:v>
                </c:pt>
                <c:pt idx="2">
                  <c:v>50.0</c:v>
                </c:pt>
                <c:pt idx="3">
                  <c:v>41.0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'mysterious music'!$O$3</c:f>
              <c:strCache>
                <c:ptCount val="1"/>
                <c:pt idx="0">
                  <c:v>percent with music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'mysterious music'!$K$4:$K$8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'mysterious music'!$O$4:$O$8</c:f>
              <c:numCache>
                <c:formatCode>0%</c:formatCode>
                <c:ptCount val="5"/>
                <c:pt idx="0">
                  <c:v>0.08</c:v>
                </c:pt>
                <c:pt idx="1">
                  <c:v>0.166666666666667</c:v>
                </c:pt>
                <c:pt idx="2">
                  <c:v>0.21875</c:v>
                </c:pt>
                <c:pt idx="3">
                  <c:v>0.0681818181818182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85951304"/>
        <c:axId val="485650440"/>
      </c:barChart>
      <c:catAx>
        <c:axId val="485951304"/>
        <c:scaling>
          <c:orientation val="minMax"/>
        </c:scaling>
        <c:delete val="0"/>
        <c:axPos val="l"/>
        <c:majorTickMark val="none"/>
        <c:minorTickMark val="none"/>
        <c:tickLblPos val="nextTo"/>
        <c:crossAx val="485650440"/>
        <c:crosses val="autoZero"/>
        <c:auto val="1"/>
        <c:lblAlgn val="ctr"/>
        <c:lblOffset val="100"/>
        <c:noMultiLvlLbl val="0"/>
      </c:catAx>
      <c:valAx>
        <c:axId val="4856504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59513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poison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poison!$M$3</c:f>
              <c:strCache>
                <c:ptCount val="1"/>
                <c:pt idx="0">
                  <c:v>poison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poison!$K$4:$K$8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poison!$M$4:$M$8</c:f>
              <c:numCache>
                <c:formatCode>General</c:formatCode>
                <c:ptCount val="5"/>
                <c:pt idx="0">
                  <c:v>4.0</c:v>
                </c:pt>
                <c:pt idx="1">
                  <c:v>4.0</c:v>
                </c:pt>
                <c:pt idx="2">
                  <c:v>18.0</c:v>
                </c:pt>
                <c:pt idx="3">
                  <c:v>2.0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poison!$N$3</c:f>
              <c:strCache>
                <c:ptCount val="1"/>
                <c:pt idx="0">
                  <c:v>no poison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poison!$K$4:$K$8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poison!$N$4:$N$8</c:f>
              <c:numCache>
                <c:formatCode>General</c:formatCode>
                <c:ptCount val="5"/>
                <c:pt idx="0">
                  <c:v>21.0</c:v>
                </c:pt>
                <c:pt idx="1">
                  <c:v>20.0</c:v>
                </c:pt>
                <c:pt idx="2">
                  <c:v>46.0</c:v>
                </c:pt>
                <c:pt idx="3">
                  <c:v>42.0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poison!$O$3</c:f>
              <c:strCache>
                <c:ptCount val="1"/>
                <c:pt idx="0">
                  <c:v>percent with poison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poison!$K$4:$K$8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poison!$O$4:$O$8</c:f>
              <c:numCache>
                <c:formatCode>0%</c:formatCode>
                <c:ptCount val="5"/>
                <c:pt idx="0">
                  <c:v>0.16</c:v>
                </c:pt>
                <c:pt idx="1">
                  <c:v>0.166666666666667</c:v>
                </c:pt>
                <c:pt idx="2">
                  <c:v>0.28125</c:v>
                </c:pt>
                <c:pt idx="3">
                  <c:v>0.0454545454545454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86101800"/>
        <c:axId val="448519720"/>
      </c:barChart>
      <c:catAx>
        <c:axId val="486101800"/>
        <c:scaling>
          <c:orientation val="minMax"/>
        </c:scaling>
        <c:delete val="0"/>
        <c:axPos val="l"/>
        <c:majorTickMark val="none"/>
        <c:minorTickMark val="none"/>
        <c:tickLblPos val="nextTo"/>
        <c:crossAx val="448519720"/>
        <c:crosses val="autoZero"/>
        <c:auto val="1"/>
        <c:lblAlgn val="ctr"/>
        <c:lblOffset val="100"/>
        <c:noMultiLvlLbl val="0"/>
      </c:catAx>
      <c:valAx>
        <c:axId val="448519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610180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rape and attempted rape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rape!$T$3</c:f>
              <c:strCache>
                <c:ptCount val="1"/>
                <c:pt idx="0">
                  <c:v>contains attempted rape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rape!$T$4:$T$8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14.0</c:v>
                </c:pt>
                <c:pt idx="3">
                  <c:v>3.0</c:v>
                </c:pt>
                <c:pt idx="4">
                  <c:v>4.0</c:v>
                </c:pt>
              </c:numCache>
            </c:numRef>
          </c:val>
        </c:ser>
        <c:ser>
          <c:idx val="1"/>
          <c:order val="1"/>
          <c:tx>
            <c:strRef>
              <c:f>rape!$U$3</c:f>
              <c:strCache>
                <c:ptCount val="1"/>
                <c:pt idx="0">
                  <c:v>contains rape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rape!$U$4:$U$8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7.0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rape!$V$3</c:f>
              <c:strCache>
                <c:ptCount val="1"/>
                <c:pt idx="0">
                  <c:v>no rape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rape!$V$4:$V$8</c:f>
              <c:numCache>
                <c:formatCode>General</c:formatCode>
                <c:ptCount val="5"/>
                <c:pt idx="0">
                  <c:v>21.0</c:v>
                </c:pt>
                <c:pt idx="1">
                  <c:v>18.0</c:v>
                </c:pt>
                <c:pt idx="2">
                  <c:v>43.0</c:v>
                </c:pt>
                <c:pt idx="3">
                  <c:v>41.0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rape!$W$3</c:f>
              <c:strCache>
                <c:ptCount val="1"/>
                <c:pt idx="0">
                  <c:v>percent with rape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rape!$W$4:$W$8</c:f>
              <c:numCache>
                <c:formatCode>0%</c:formatCode>
                <c:ptCount val="5"/>
                <c:pt idx="0">
                  <c:v>0.16</c:v>
                </c:pt>
                <c:pt idx="1">
                  <c:v>0.25</c:v>
                </c:pt>
                <c:pt idx="2">
                  <c:v>0.328125</c:v>
                </c:pt>
                <c:pt idx="3">
                  <c:v>0.0681818181818182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72692472"/>
        <c:axId val="472633816"/>
      </c:barChart>
      <c:catAx>
        <c:axId val="472692472"/>
        <c:scaling>
          <c:orientation val="minMax"/>
        </c:scaling>
        <c:delete val="0"/>
        <c:axPos val="l"/>
        <c:majorTickMark val="none"/>
        <c:minorTickMark val="none"/>
        <c:tickLblPos val="nextTo"/>
        <c:crossAx val="472633816"/>
        <c:crosses val="autoZero"/>
        <c:auto val="1"/>
        <c:lblAlgn val="ctr"/>
        <c:lblOffset val="100"/>
        <c:noMultiLvlLbl val="0"/>
      </c:catAx>
      <c:valAx>
        <c:axId val="472633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2692472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reputation, loss of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reputation!$M$3</c:f>
              <c:strCache>
                <c:ptCount val="1"/>
                <c:pt idx="0">
                  <c:v>lost reputation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reputation!$K$4:$K$8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reputation!$M$4:$M$8</c:f>
              <c:numCache>
                <c:formatCode>General</c:formatCode>
                <c:ptCount val="5"/>
                <c:pt idx="0">
                  <c:v>4.0</c:v>
                </c:pt>
                <c:pt idx="1">
                  <c:v>3.0</c:v>
                </c:pt>
                <c:pt idx="2">
                  <c:v>11.0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reputation!$N$3</c:f>
              <c:strCache>
                <c:ptCount val="1"/>
                <c:pt idx="0">
                  <c:v>no loss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reputation!$K$4:$K$8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reputation!$N$4:$N$8</c:f>
              <c:numCache>
                <c:formatCode>General</c:formatCode>
                <c:ptCount val="5"/>
                <c:pt idx="0">
                  <c:v>21.0</c:v>
                </c:pt>
                <c:pt idx="1">
                  <c:v>21.0</c:v>
                </c:pt>
                <c:pt idx="2">
                  <c:v>53.0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reputation!$O$3</c:f>
              <c:strCache>
                <c:ptCount val="1"/>
                <c:pt idx="0">
                  <c:v>percent with loss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reputation!$K$4:$K$8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reputation!$O$4:$O$8</c:f>
              <c:numCache>
                <c:formatCode>0%</c:formatCode>
                <c:ptCount val="5"/>
                <c:pt idx="0">
                  <c:v>0.16</c:v>
                </c:pt>
                <c:pt idx="1">
                  <c:v>0.125</c:v>
                </c:pt>
                <c:pt idx="2">
                  <c:v>0.171875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92535032"/>
        <c:axId val="492048792"/>
      </c:barChart>
      <c:catAx>
        <c:axId val="492535032"/>
        <c:scaling>
          <c:orientation val="minMax"/>
        </c:scaling>
        <c:delete val="0"/>
        <c:axPos val="l"/>
        <c:majorTickMark val="none"/>
        <c:minorTickMark val="none"/>
        <c:tickLblPos val="nextTo"/>
        <c:crossAx val="492048792"/>
        <c:crosses val="autoZero"/>
        <c:auto val="1"/>
        <c:lblAlgn val="ctr"/>
        <c:lblOffset val="100"/>
        <c:noMultiLvlLbl val="0"/>
      </c:catAx>
      <c:valAx>
        <c:axId val="492048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9253503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elopement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elopement!$Q$3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elopement!$Q$4:$Q$8</c:f>
              <c:numCache>
                <c:formatCode>General</c:formatCode>
                <c:ptCount val="5"/>
                <c:pt idx="0">
                  <c:v>6.0</c:v>
                </c:pt>
                <c:pt idx="1">
                  <c:v>2.0</c:v>
                </c:pt>
                <c:pt idx="2">
                  <c:v>4.0</c:v>
                </c:pt>
                <c:pt idx="3">
                  <c:v>9.0</c:v>
                </c:pt>
              </c:numCache>
            </c:numRef>
          </c:val>
        </c:ser>
        <c:ser>
          <c:idx val="1"/>
          <c:order val="1"/>
          <c:tx>
            <c:strRef>
              <c:f>elopement!$R$3</c:f>
              <c:strCache>
                <c:ptCount val="1"/>
                <c:pt idx="0">
                  <c:v>bungled or prevented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elopement!$R$4:$R$8</c:f>
              <c:numCache>
                <c:formatCode>General</c:formatCode>
                <c:ptCount val="5"/>
                <c:pt idx="2">
                  <c:v>5.0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elopement!$S$3</c:f>
              <c:strCache>
                <c:ptCount val="1"/>
                <c:pt idx="0">
                  <c:v>no elopement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elopement!$S$4:$S$8</c:f>
              <c:numCache>
                <c:formatCode>General</c:formatCode>
                <c:ptCount val="5"/>
                <c:pt idx="0">
                  <c:v>19.0</c:v>
                </c:pt>
                <c:pt idx="1">
                  <c:v>22.0</c:v>
                </c:pt>
                <c:pt idx="2">
                  <c:v>55.0</c:v>
                </c:pt>
                <c:pt idx="3">
                  <c:v>34.0</c:v>
                </c:pt>
                <c:pt idx="4">
                  <c:v>17.0</c:v>
                </c:pt>
              </c:numCache>
            </c:numRef>
          </c:val>
        </c:ser>
        <c:ser>
          <c:idx val="3"/>
          <c:order val="3"/>
          <c:tx>
            <c:strRef>
              <c:f>elopement!$T$3</c:f>
              <c:strCache>
                <c:ptCount val="1"/>
                <c:pt idx="0">
                  <c:v>percent with elopement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elopement!$T$4:$T$8</c:f>
              <c:numCache>
                <c:formatCode>0%</c:formatCode>
                <c:ptCount val="5"/>
                <c:pt idx="0">
                  <c:v>0.24</c:v>
                </c:pt>
                <c:pt idx="1">
                  <c:v>0.0833333333333333</c:v>
                </c:pt>
                <c:pt idx="2">
                  <c:v>0.140625</c:v>
                </c:pt>
                <c:pt idx="3">
                  <c:v>0.227272727272727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73217432"/>
        <c:axId val="473914248"/>
      </c:barChart>
      <c:catAx>
        <c:axId val="473217432"/>
        <c:scaling>
          <c:orientation val="minMax"/>
        </c:scaling>
        <c:delete val="0"/>
        <c:axPos val="l"/>
        <c:majorTickMark val="none"/>
        <c:minorTickMark val="none"/>
        <c:tickLblPos val="nextTo"/>
        <c:crossAx val="473914248"/>
        <c:crosses val="autoZero"/>
        <c:auto val="1"/>
        <c:lblAlgn val="ctr"/>
        <c:lblOffset val="100"/>
        <c:noMultiLvlLbl val="0"/>
      </c:catAx>
      <c:valAx>
        <c:axId val="4739142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3217432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fire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fire!$M$3</c:f>
              <c:strCache>
                <c:ptCount val="1"/>
                <c:pt idx="0">
                  <c:v>fire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fire!$K$4:$K$8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fire!$M$4:$M$8</c:f>
              <c:numCache>
                <c:formatCode>General</c:formatCode>
                <c:ptCount val="5"/>
                <c:pt idx="0">
                  <c:v>6.0</c:v>
                </c:pt>
                <c:pt idx="1">
                  <c:v>9.0</c:v>
                </c:pt>
                <c:pt idx="2">
                  <c:v>25.0</c:v>
                </c:pt>
                <c:pt idx="3">
                  <c:v>9.0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fire!$N$3</c:f>
              <c:strCache>
                <c:ptCount val="1"/>
                <c:pt idx="0">
                  <c:v>no fire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fire!$K$4:$K$8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fire!$N$4:$N$8</c:f>
              <c:numCache>
                <c:formatCode>General</c:formatCode>
                <c:ptCount val="5"/>
                <c:pt idx="0">
                  <c:v>19.0</c:v>
                </c:pt>
                <c:pt idx="1">
                  <c:v>15.0</c:v>
                </c:pt>
                <c:pt idx="2">
                  <c:v>39.0</c:v>
                </c:pt>
                <c:pt idx="3">
                  <c:v>35.0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fire!$O$3</c:f>
              <c:strCache>
                <c:ptCount val="1"/>
                <c:pt idx="0">
                  <c:v>percent with fire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fire!$K$4:$K$8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fire!$O$4:$O$8</c:f>
              <c:numCache>
                <c:formatCode>0%</c:formatCode>
                <c:ptCount val="5"/>
                <c:pt idx="0">
                  <c:v>0.24</c:v>
                </c:pt>
                <c:pt idx="1">
                  <c:v>0.375</c:v>
                </c:pt>
                <c:pt idx="2">
                  <c:v>0.390625</c:v>
                </c:pt>
                <c:pt idx="3">
                  <c:v>0.204545454545455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85565096"/>
        <c:axId val="485568072"/>
      </c:barChart>
      <c:catAx>
        <c:axId val="4855650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85568072"/>
        <c:crosses val="autoZero"/>
        <c:auto val="1"/>
        <c:lblAlgn val="ctr"/>
        <c:lblOffset val="100"/>
        <c:noMultiLvlLbl val="0"/>
      </c:catAx>
      <c:valAx>
        <c:axId val="485568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556509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falling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falling!$M$3</c:f>
              <c:strCache>
                <c:ptCount val="1"/>
                <c:pt idx="0">
                  <c:v>falling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falling!$K$4:$K$8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falling!$M$4:$M$8</c:f>
              <c:numCache>
                <c:formatCode>General</c:formatCode>
                <c:ptCount val="5"/>
                <c:pt idx="0">
                  <c:v>13.0</c:v>
                </c:pt>
                <c:pt idx="1">
                  <c:v>11.0</c:v>
                </c:pt>
                <c:pt idx="2">
                  <c:v>19.0</c:v>
                </c:pt>
                <c:pt idx="3">
                  <c:v>7.0</c:v>
                </c:pt>
              </c:numCache>
            </c:numRef>
          </c:val>
        </c:ser>
        <c:ser>
          <c:idx val="1"/>
          <c:order val="1"/>
          <c:tx>
            <c:strRef>
              <c:f>falling!$N$3</c:f>
              <c:strCache>
                <c:ptCount val="1"/>
                <c:pt idx="0">
                  <c:v>no falling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falling!$K$4:$K$8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falling!$N$4:$N$8</c:f>
              <c:numCache>
                <c:formatCode>General</c:formatCode>
                <c:ptCount val="5"/>
                <c:pt idx="0">
                  <c:v>12.0</c:v>
                </c:pt>
                <c:pt idx="1">
                  <c:v>13.0</c:v>
                </c:pt>
                <c:pt idx="2">
                  <c:v>45.0</c:v>
                </c:pt>
                <c:pt idx="3">
                  <c:v>37.0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falling!$O$3</c:f>
              <c:strCache>
                <c:ptCount val="1"/>
                <c:pt idx="0">
                  <c:v>percent with falling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falling!$K$4:$K$8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falling!$O$4:$O$8</c:f>
              <c:numCache>
                <c:formatCode>0%</c:formatCode>
                <c:ptCount val="5"/>
                <c:pt idx="0">
                  <c:v>0.52</c:v>
                </c:pt>
                <c:pt idx="1">
                  <c:v>0.458333333333333</c:v>
                </c:pt>
                <c:pt idx="2">
                  <c:v>0.296875</c:v>
                </c:pt>
                <c:pt idx="3">
                  <c:v>0.159090909090909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98930344"/>
        <c:axId val="473380920"/>
      </c:barChart>
      <c:catAx>
        <c:axId val="498930344"/>
        <c:scaling>
          <c:orientation val="minMax"/>
        </c:scaling>
        <c:delete val="0"/>
        <c:axPos val="l"/>
        <c:majorTickMark val="none"/>
        <c:minorTickMark val="none"/>
        <c:tickLblPos val="nextTo"/>
        <c:crossAx val="473380920"/>
        <c:crosses val="autoZero"/>
        <c:auto val="1"/>
        <c:lblAlgn val="ctr"/>
        <c:lblOffset val="100"/>
        <c:noMultiLvlLbl val="0"/>
      </c:catAx>
      <c:valAx>
        <c:axId val="4733809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989303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ghost</a:t>
            </a:r>
            <a:r>
              <a:rPr lang="en-US" baseline="0"/>
              <a:t> (any)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ghost!$M$3</c:f>
              <c:strCache>
                <c:ptCount val="1"/>
                <c:pt idx="0">
                  <c:v>ghost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ghost!$K$4:$K$8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ghost!$M$4:$M$8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23.0</c:v>
                </c:pt>
                <c:pt idx="3">
                  <c:v>1.0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ghost!$N$3</c:f>
              <c:strCache>
                <c:ptCount val="1"/>
                <c:pt idx="0">
                  <c:v>no ghost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ghost!$K$4:$K$8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ghost!$N$4:$N$8</c:f>
              <c:numCache>
                <c:formatCode>General</c:formatCode>
                <c:ptCount val="5"/>
                <c:pt idx="0">
                  <c:v>19.0</c:v>
                </c:pt>
                <c:pt idx="1">
                  <c:v>18.0</c:v>
                </c:pt>
                <c:pt idx="2">
                  <c:v>41.0</c:v>
                </c:pt>
                <c:pt idx="3">
                  <c:v>43.0</c:v>
                </c:pt>
                <c:pt idx="4">
                  <c:v>12.0</c:v>
                </c:pt>
              </c:numCache>
            </c:numRef>
          </c:val>
        </c:ser>
        <c:ser>
          <c:idx val="2"/>
          <c:order val="2"/>
          <c:tx>
            <c:strRef>
              <c:f>ghost!$O$3</c:f>
              <c:strCache>
                <c:ptCount val="1"/>
                <c:pt idx="0">
                  <c:v>percent with ghost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ghost!$K$4:$K$8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ghost!$O$4:$O$8</c:f>
              <c:numCache>
                <c:formatCode>0%</c:formatCode>
                <c:ptCount val="5"/>
                <c:pt idx="0">
                  <c:v>0.24</c:v>
                </c:pt>
                <c:pt idx="1">
                  <c:v>0.25</c:v>
                </c:pt>
                <c:pt idx="2">
                  <c:v>0.359375</c:v>
                </c:pt>
                <c:pt idx="3">
                  <c:v>0.0227272727272727</c:v>
                </c:pt>
                <c:pt idx="4">
                  <c:v>0.294117647058824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12049592"/>
        <c:axId val="512441288"/>
      </c:barChart>
      <c:catAx>
        <c:axId val="512049592"/>
        <c:scaling>
          <c:orientation val="minMax"/>
        </c:scaling>
        <c:delete val="0"/>
        <c:axPos val="l"/>
        <c:majorTickMark val="none"/>
        <c:minorTickMark val="none"/>
        <c:tickLblPos val="nextTo"/>
        <c:crossAx val="512441288"/>
        <c:crosses val="autoZero"/>
        <c:auto val="1"/>
        <c:lblAlgn val="ctr"/>
        <c:lblOffset val="100"/>
        <c:noMultiLvlLbl val="0"/>
      </c:catAx>
      <c:valAx>
        <c:axId val="5124412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204959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piracy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piracy!$S$3</c:f>
              <c:strCache>
                <c:ptCount val="1"/>
                <c:pt idx="0">
                  <c:v>contains piracy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piracy!$Q$4:$Q$8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piracy!$S$4:$S$8</c:f>
              <c:numCache>
                <c:formatCode>General</c:formatCode>
                <c:ptCount val="5"/>
                <c:pt idx="0">
                  <c:v>5.0</c:v>
                </c:pt>
                <c:pt idx="1">
                  <c:v>4.0</c:v>
                </c:pt>
                <c:pt idx="2">
                  <c:v>9.0</c:v>
                </c:pt>
              </c:numCache>
            </c:numRef>
          </c:val>
        </c:ser>
        <c:ser>
          <c:idx val="1"/>
          <c:order val="1"/>
          <c:tx>
            <c:strRef>
              <c:f>piracy!$T$3</c:f>
              <c:strCache>
                <c:ptCount val="1"/>
                <c:pt idx="0">
                  <c:v>no piracy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piracy!$Q$4:$Q$8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piracy!$T$4:$T$8</c:f>
              <c:numCache>
                <c:formatCode>General</c:formatCode>
                <c:ptCount val="5"/>
                <c:pt idx="0">
                  <c:v>20.0</c:v>
                </c:pt>
                <c:pt idx="1">
                  <c:v>20.0</c:v>
                </c:pt>
                <c:pt idx="2">
                  <c:v>55.0</c:v>
                </c:pt>
                <c:pt idx="3">
                  <c:v>44.0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piracy!$U$3</c:f>
              <c:strCache>
                <c:ptCount val="1"/>
                <c:pt idx="0">
                  <c:v>percent with piracy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piracy!$Q$4:$Q$8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piracy!$U$4:$U$8</c:f>
              <c:numCache>
                <c:formatCode>0%</c:formatCode>
                <c:ptCount val="5"/>
                <c:pt idx="0">
                  <c:v>0.2</c:v>
                </c:pt>
                <c:pt idx="1">
                  <c:v>0.166666666666667</c:v>
                </c:pt>
                <c:pt idx="2">
                  <c:v>0.140625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29425160"/>
        <c:axId val="529470104"/>
      </c:barChart>
      <c:catAx>
        <c:axId val="529425160"/>
        <c:scaling>
          <c:orientation val="minMax"/>
        </c:scaling>
        <c:delete val="0"/>
        <c:axPos val="l"/>
        <c:majorTickMark val="none"/>
        <c:minorTickMark val="none"/>
        <c:tickLblPos val="nextTo"/>
        <c:crossAx val="529470104"/>
        <c:crosses val="autoZero"/>
        <c:auto val="1"/>
        <c:lblAlgn val="ctr"/>
        <c:lblOffset val="100"/>
        <c:noMultiLvlLbl val="0"/>
      </c:catAx>
      <c:valAx>
        <c:axId val="5294701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2942516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deathbed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deathbed!$R$3</c:f>
              <c:strCache>
                <c:ptCount val="1"/>
                <c:pt idx="0">
                  <c:v>agonies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deathbed!$R$4:$R$8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11.0</c:v>
                </c:pt>
                <c:pt idx="3">
                  <c:v>5.0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deathbed!$S$3</c:f>
              <c:strCache>
                <c:ptCount val="1"/>
                <c:pt idx="0">
                  <c:v>unfinished speech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deathbed!$S$4:$S$8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8.0</c:v>
                </c:pt>
                <c:pt idx="3">
                  <c:v>5.0</c:v>
                </c:pt>
              </c:numCache>
            </c:numRef>
          </c:val>
        </c:ser>
        <c:ser>
          <c:idx val="2"/>
          <c:order val="2"/>
          <c:tx>
            <c:strRef>
              <c:f>deathbed!$T$3</c:f>
              <c:strCache>
                <c:ptCount val="1"/>
                <c:pt idx="0">
                  <c:v>missed blessing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deathbed!$T$4:$T$8</c:f>
              <c:numCache>
                <c:formatCode>General</c:formatCode>
                <c:ptCount val="5"/>
                <c:pt idx="2">
                  <c:v>1.0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deathbed!$U$3</c:f>
              <c:strCache>
                <c:ptCount val="1"/>
                <c:pt idx="0">
                  <c:v>no deathbed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deathbed!$U$4:$U$8</c:f>
              <c:numCache>
                <c:formatCode>General</c:formatCode>
                <c:ptCount val="5"/>
                <c:pt idx="0">
                  <c:v>21.0</c:v>
                </c:pt>
                <c:pt idx="1">
                  <c:v>21.0</c:v>
                </c:pt>
                <c:pt idx="2">
                  <c:v>46.0</c:v>
                </c:pt>
                <c:pt idx="3">
                  <c:v>35.0</c:v>
                </c:pt>
                <c:pt idx="4">
                  <c:v>14.0</c:v>
                </c:pt>
              </c:numCache>
            </c:numRef>
          </c:val>
        </c:ser>
        <c:ser>
          <c:idx val="4"/>
          <c:order val="4"/>
          <c:tx>
            <c:strRef>
              <c:f>deathbed!$V$3</c:f>
              <c:strCache>
                <c:ptCount val="1"/>
                <c:pt idx="0">
                  <c:v>percent with deathbed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deathbed!$V$4:$V$8</c:f>
              <c:numCache>
                <c:formatCode>0%</c:formatCode>
                <c:ptCount val="5"/>
                <c:pt idx="0">
                  <c:v>0.16</c:v>
                </c:pt>
                <c:pt idx="1">
                  <c:v>0.125</c:v>
                </c:pt>
                <c:pt idx="2">
                  <c:v>0.28125</c:v>
                </c:pt>
                <c:pt idx="3">
                  <c:v>0.204545454545455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17586616"/>
        <c:axId val="517589592"/>
      </c:barChart>
      <c:catAx>
        <c:axId val="517586616"/>
        <c:scaling>
          <c:orientation val="minMax"/>
        </c:scaling>
        <c:delete val="0"/>
        <c:axPos val="l"/>
        <c:majorTickMark val="none"/>
        <c:minorTickMark val="none"/>
        <c:tickLblPos val="nextTo"/>
        <c:crossAx val="517589592"/>
        <c:crosses val="autoZero"/>
        <c:auto val="1"/>
        <c:lblAlgn val="ctr"/>
        <c:lblOffset val="100"/>
        <c:noMultiLvlLbl val="0"/>
      </c:catAx>
      <c:valAx>
        <c:axId val="5175895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7586616"/>
        <c:crosses val="autoZero"/>
        <c:crossBetween val="between"/>
      </c:valAx>
    </c:plotArea>
    <c:legend>
      <c:legendPos val="t"/>
      <c:legendEntry>
        <c:idx val="4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Inquisition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Inquisition!$P$3</c:f>
              <c:strCache>
                <c:ptCount val="1"/>
                <c:pt idx="0">
                  <c:v>Count of Inquisition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Inquisition!$N$4:$N$8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Inquisition!$P$4:$P$8</c:f>
              <c:numCache>
                <c:formatCode>General</c:formatCode>
                <c:ptCount val="5"/>
                <c:pt idx="0">
                  <c:v>1.0</c:v>
                </c:pt>
                <c:pt idx="1">
                  <c:v>5.0</c:v>
                </c:pt>
                <c:pt idx="2">
                  <c:v>22.0</c:v>
                </c:pt>
                <c:pt idx="3">
                  <c:v>2.0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Inquisition!$Q$3</c:f>
              <c:strCache>
                <c:ptCount val="1"/>
                <c:pt idx="0">
                  <c:v>no Inquisition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Inquisition!$N$4:$N$8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Inquisition!$Q$4:$Q$8</c:f>
              <c:numCache>
                <c:formatCode>General</c:formatCode>
                <c:ptCount val="5"/>
                <c:pt idx="0">
                  <c:v>24.0</c:v>
                </c:pt>
                <c:pt idx="1">
                  <c:v>19.0</c:v>
                </c:pt>
                <c:pt idx="2">
                  <c:v>42.0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Inquisition!$R$3</c:f>
              <c:strCache>
                <c:ptCount val="1"/>
                <c:pt idx="0">
                  <c:v>percent with inquisition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Inquisition!$N$4:$N$8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Inquisition!$R$4:$R$8</c:f>
              <c:numCache>
                <c:formatCode>0%</c:formatCode>
                <c:ptCount val="5"/>
                <c:pt idx="0">
                  <c:v>0.04</c:v>
                </c:pt>
                <c:pt idx="1">
                  <c:v>0.208333333333333</c:v>
                </c:pt>
                <c:pt idx="2">
                  <c:v>0.34375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81000744"/>
        <c:axId val="480961336"/>
      </c:barChart>
      <c:catAx>
        <c:axId val="481000744"/>
        <c:scaling>
          <c:orientation val="minMax"/>
        </c:scaling>
        <c:delete val="0"/>
        <c:axPos val="l"/>
        <c:majorTickMark val="none"/>
        <c:minorTickMark val="none"/>
        <c:tickLblPos val="nextTo"/>
        <c:crossAx val="480961336"/>
        <c:crosses val="autoZero"/>
        <c:auto val="1"/>
        <c:lblAlgn val="ctr"/>
        <c:lblOffset val="100"/>
        <c:noMultiLvlLbl val="0"/>
      </c:catAx>
      <c:valAx>
        <c:axId val="4809613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10007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peasant or apparent peasant</a:t>
            </a:r>
          </a:p>
          <a:p>
            <a:pPr>
              <a:defRPr/>
            </a:pPr>
            <a:r>
              <a:rPr lang="en-US"/>
              <a:t>of noble demeanor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'noble peasant'!$M$3</c:f>
              <c:strCache>
                <c:ptCount val="1"/>
                <c:pt idx="0">
                  <c:v>noble peasant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'noble peasant'!$K$4:$K$8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'noble peasant'!$M$4:$M$8</c:f>
              <c:numCache>
                <c:formatCode>General</c:formatCode>
                <c:ptCount val="5"/>
                <c:pt idx="0">
                  <c:v>2.0</c:v>
                </c:pt>
                <c:pt idx="1">
                  <c:v>4.0</c:v>
                </c:pt>
                <c:pt idx="2">
                  <c:v>11.0</c:v>
                </c:pt>
                <c:pt idx="3">
                  <c:v>3.0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'noble peasant'!$N$3</c:f>
              <c:strCache>
                <c:ptCount val="1"/>
                <c:pt idx="0">
                  <c:v>no noble peasant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'noble peasant'!$K$4:$K$8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'noble peasant'!$N$4:$N$8</c:f>
              <c:numCache>
                <c:formatCode>General</c:formatCode>
                <c:ptCount val="5"/>
                <c:pt idx="0">
                  <c:v>23.0</c:v>
                </c:pt>
                <c:pt idx="1">
                  <c:v>20.0</c:v>
                </c:pt>
                <c:pt idx="2">
                  <c:v>53.0</c:v>
                </c:pt>
                <c:pt idx="3">
                  <c:v>41.0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'noble peasant'!$O$3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'noble peasant'!$K$4:$K$8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'noble peasant'!$O$4:$O$8</c:f>
              <c:numCache>
                <c:formatCode>0%</c:formatCode>
                <c:ptCount val="5"/>
                <c:pt idx="0">
                  <c:v>0.08</c:v>
                </c:pt>
                <c:pt idx="1">
                  <c:v>0.166666666666667</c:v>
                </c:pt>
                <c:pt idx="2">
                  <c:v>0.171875</c:v>
                </c:pt>
                <c:pt idx="3">
                  <c:v>0.0681818181818182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17786920"/>
        <c:axId val="517229080"/>
      </c:barChart>
      <c:catAx>
        <c:axId val="517786920"/>
        <c:scaling>
          <c:orientation val="minMax"/>
        </c:scaling>
        <c:delete val="0"/>
        <c:axPos val="l"/>
        <c:majorTickMark val="none"/>
        <c:minorTickMark val="none"/>
        <c:tickLblPos val="nextTo"/>
        <c:crossAx val="517229080"/>
        <c:crosses val="autoZero"/>
        <c:auto val="1"/>
        <c:lblAlgn val="ctr"/>
        <c:lblOffset val="100"/>
        <c:noMultiLvlLbl val="0"/>
      </c:catAx>
      <c:valAx>
        <c:axId val="5172290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778692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homecoming, tragic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'tragic homecoming'!$M$3</c:f>
              <c:strCache>
                <c:ptCount val="1"/>
                <c:pt idx="0">
                  <c:v>tragic homecoming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'tragic homecoming'!$K$4:$K$8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'tragic homecoming'!$M$4:$M$8</c:f>
              <c:numCache>
                <c:formatCode>General</c:formatCode>
                <c:ptCount val="5"/>
                <c:pt idx="0">
                  <c:v>6.0</c:v>
                </c:pt>
                <c:pt idx="1">
                  <c:v>3.0</c:v>
                </c:pt>
                <c:pt idx="2">
                  <c:v>10.0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'tragic homecoming'!$N$3</c:f>
              <c:strCache>
                <c:ptCount val="1"/>
                <c:pt idx="0">
                  <c:v>no tragic homecoming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'tragic homecoming'!$K$4:$K$8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'tragic homecoming'!$N$4:$N$8</c:f>
              <c:numCache>
                <c:formatCode>General</c:formatCode>
                <c:ptCount val="5"/>
                <c:pt idx="0">
                  <c:v>19.0</c:v>
                </c:pt>
                <c:pt idx="1">
                  <c:v>21.0</c:v>
                </c:pt>
                <c:pt idx="2">
                  <c:v>54.0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'tragic homecoming'!$O$3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'tragic homecoming'!$K$4:$K$8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'tragic homecoming'!$O$4:$O$8</c:f>
              <c:numCache>
                <c:formatCode>0%</c:formatCode>
                <c:ptCount val="5"/>
                <c:pt idx="0">
                  <c:v>0.24</c:v>
                </c:pt>
                <c:pt idx="1">
                  <c:v>0.125</c:v>
                </c:pt>
                <c:pt idx="2">
                  <c:v>0.15625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31320104"/>
        <c:axId val="531199064"/>
      </c:barChart>
      <c:catAx>
        <c:axId val="531320104"/>
        <c:scaling>
          <c:orientation val="minMax"/>
        </c:scaling>
        <c:delete val="0"/>
        <c:axPos val="l"/>
        <c:majorTickMark val="none"/>
        <c:minorTickMark val="none"/>
        <c:tickLblPos val="nextTo"/>
        <c:crossAx val="531199064"/>
        <c:crosses val="autoZero"/>
        <c:auto val="1"/>
        <c:lblAlgn val="ctr"/>
        <c:lblOffset val="100"/>
        <c:noMultiLvlLbl val="0"/>
      </c:catAx>
      <c:valAx>
        <c:axId val="531199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313201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convent</a:t>
            </a:r>
            <a:r>
              <a:rPr lang="en-US" baseline="0"/>
              <a:t> (any)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convent!$P$3</c:f>
              <c:strCache>
                <c:ptCount val="1"/>
                <c:pt idx="0">
                  <c:v>haven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convent!$M$4:$M$8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convent!$P$4:$P$8</c:f>
              <c:numCache>
                <c:formatCode>General</c:formatCode>
                <c:ptCount val="5"/>
                <c:pt idx="1">
                  <c:v>3.0</c:v>
                </c:pt>
                <c:pt idx="2">
                  <c:v>11.0</c:v>
                </c:pt>
                <c:pt idx="3">
                  <c:v>6.0</c:v>
                </c:pt>
              </c:numCache>
            </c:numRef>
          </c:val>
        </c:ser>
        <c:ser>
          <c:idx val="1"/>
          <c:order val="1"/>
          <c:tx>
            <c:strRef>
              <c:f>convent!$Q$3</c:f>
              <c:strCache>
                <c:ptCount val="1"/>
                <c:pt idx="0">
                  <c:v>prison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convent!$M$4:$M$8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convent!$Q$4:$Q$8</c:f>
              <c:numCache>
                <c:formatCode>General</c:formatCode>
                <c:ptCount val="5"/>
                <c:pt idx="1">
                  <c:v>2.0</c:v>
                </c:pt>
                <c:pt idx="2">
                  <c:v>11.0</c:v>
                </c:pt>
                <c:pt idx="3">
                  <c:v>4.0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convent!$R$3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convent!$M$4:$M$8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convent!$R$4:$R$8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1.0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convent!$S$3</c:f>
              <c:strCache>
                <c:ptCount val="1"/>
                <c:pt idx="0">
                  <c:v>no convent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convent!$M$4:$M$8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convent!$S$4:$S$8</c:f>
              <c:numCache>
                <c:formatCode>General</c:formatCode>
                <c:ptCount val="5"/>
                <c:pt idx="0">
                  <c:v>23.0</c:v>
                </c:pt>
                <c:pt idx="1">
                  <c:v>18.0</c:v>
                </c:pt>
                <c:pt idx="2">
                  <c:v>44.0</c:v>
                </c:pt>
                <c:pt idx="3">
                  <c:v>33.0</c:v>
                </c:pt>
                <c:pt idx="4">
                  <c:v>14.0</c:v>
                </c:pt>
              </c:numCache>
            </c:numRef>
          </c:val>
        </c:ser>
        <c:ser>
          <c:idx val="4"/>
          <c:order val="4"/>
          <c:tx>
            <c:strRef>
              <c:f>convent!$T$3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convent!$M$4:$M$8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convent!$T$4:$T$8</c:f>
              <c:numCache>
                <c:formatCode>0%</c:formatCode>
                <c:ptCount val="5"/>
                <c:pt idx="0">
                  <c:v>0.08</c:v>
                </c:pt>
                <c:pt idx="1">
                  <c:v>0.25</c:v>
                </c:pt>
                <c:pt idx="2">
                  <c:v>0.3125</c:v>
                </c:pt>
                <c:pt idx="3">
                  <c:v>0.25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31514328"/>
        <c:axId val="531480072"/>
      </c:barChart>
      <c:catAx>
        <c:axId val="531514328"/>
        <c:scaling>
          <c:orientation val="minMax"/>
        </c:scaling>
        <c:delete val="0"/>
        <c:axPos val="l"/>
        <c:majorTickMark val="none"/>
        <c:minorTickMark val="none"/>
        <c:tickLblPos val="nextTo"/>
        <c:crossAx val="531480072"/>
        <c:crosses val="autoZero"/>
        <c:auto val="1"/>
        <c:lblAlgn val="ctr"/>
        <c:lblOffset val="100"/>
        <c:noMultiLvlLbl val="0"/>
      </c:catAx>
      <c:valAx>
        <c:axId val="531480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31514328"/>
        <c:crosses val="autoZero"/>
        <c:crossBetween val="between"/>
      </c:valAx>
    </c:plotArea>
    <c:legend>
      <c:legendPos val="t"/>
      <c:legendEntry>
        <c:idx val="4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i="1"/>
              <a:t>vice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vice!$T$3</c:f>
              <c:strCache>
                <c:ptCount val="1"/>
                <c:pt idx="0">
                  <c:v> drunkenness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vice!$Q$4:$Q$8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vice!$T$4:$T$8</c:f>
              <c:numCache>
                <c:formatCode>General</c:formatCode>
                <c:ptCount val="5"/>
                <c:pt idx="0">
                  <c:v>6.0</c:v>
                </c:pt>
                <c:pt idx="1">
                  <c:v>4.0</c:v>
                </c:pt>
                <c:pt idx="2">
                  <c:v>21.0</c:v>
                </c:pt>
                <c:pt idx="3">
                  <c:v>10.0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vice!$U$3</c:f>
              <c:strCache>
                <c:ptCount val="1"/>
                <c:pt idx="0">
                  <c:v> gaming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vice!$Q$4:$Q$8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vice!$U$4:$U$8</c:f>
              <c:numCache>
                <c:formatCode>General</c:formatCode>
                <c:ptCount val="5"/>
                <c:pt idx="0">
                  <c:v>5.0</c:v>
                </c:pt>
                <c:pt idx="1">
                  <c:v>1.0</c:v>
                </c:pt>
                <c:pt idx="2">
                  <c:v>22.0</c:v>
                </c:pt>
                <c:pt idx="3">
                  <c:v>16.0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vice!$V$3</c:f>
              <c:strCache>
                <c:ptCount val="1"/>
                <c:pt idx="0">
                  <c:v> gluttony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vice!$Q$4:$Q$8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vice!$V$4:$V$8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1.0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vice!$W$3</c:f>
              <c:strCache>
                <c:ptCount val="1"/>
                <c:pt idx="0">
                  <c:v>no vice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vice!$Q$4:$Q$8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vice!$W$4:$W$8</c:f>
              <c:numCache>
                <c:formatCode>General</c:formatCode>
                <c:ptCount val="5"/>
                <c:pt idx="0">
                  <c:v>14.0</c:v>
                </c:pt>
                <c:pt idx="1">
                  <c:v>18.0</c:v>
                </c:pt>
                <c:pt idx="2">
                  <c:v>26.0</c:v>
                </c:pt>
                <c:pt idx="3">
                  <c:v>24.0</c:v>
                </c:pt>
                <c:pt idx="4">
                  <c:v>13.0</c:v>
                </c:pt>
              </c:numCache>
            </c:numRef>
          </c:val>
        </c:ser>
        <c:ser>
          <c:idx val="4"/>
          <c:order val="4"/>
          <c:tx>
            <c:strRef>
              <c:f>vice!$X$3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vice!$Q$4:$Q$8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vice!$X$4:$X$8</c:f>
              <c:numCache>
                <c:formatCode>0%</c:formatCode>
                <c:ptCount val="5"/>
                <c:pt idx="0">
                  <c:v>0.44</c:v>
                </c:pt>
                <c:pt idx="1">
                  <c:v>0.25</c:v>
                </c:pt>
                <c:pt idx="2">
                  <c:v>0.59375</c:v>
                </c:pt>
                <c:pt idx="3">
                  <c:v>0.454545454545454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17080680"/>
        <c:axId val="530369384"/>
      </c:barChart>
      <c:catAx>
        <c:axId val="517080680"/>
        <c:scaling>
          <c:orientation val="minMax"/>
        </c:scaling>
        <c:delete val="0"/>
        <c:axPos val="l"/>
        <c:majorTickMark val="none"/>
        <c:minorTickMark val="none"/>
        <c:tickLblPos val="nextTo"/>
        <c:crossAx val="530369384"/>
        <c:crosses val="autoZero"/>
        <c:auto val="1"/>
        <c:lblAlgn val="ctr"/>
        <c:lblOffset val="100"/>
        <c:noMultiLvlLbl val="0"/>
      </c:catAx>
      <c:valAx>
        <c:axId val="5303693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708068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Relationship Id="rId8" Type="http://schemas.openxmlformats.org/officeDocument/2006/relationships/chart" Target="../charts/chart15.xml"/><Relationship Id="rId9" Type="http://schemas.openxmlformats.org/officeDocument/2006/relationships/chart" Target="../charts/chart16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4" Type="http://schemas.openxmlformats.org/officeDocument/2006/relationships/chart" Target="../charts/chart41.xml"/><Relationship Id="rId5" Type="http://schemas.openxmlformats.org/officeDocument/2006/relationships/chart" Target="../charts/chart42.xml"/><Relationship Id="rId6" Type="http://schemas.openxmlformats.org/officeDocument/2006/relationships/chart" Target="../charts/chart43.xml"/><Relationship Id="rId1" Type="http://schemas.openxmlformats.org/officeDocument/2006/relationships/chart" Target="../charts/chart38.xml"/><Relationship Id="rId2" Type="http://schemas.openxmlformats.org/officeDocument/2006/relationships/chart" Target="../charts/chart3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Relationship Id="rId2" Type="http://schemas.openxmlformats.org/officeDocument/2006/relationships/chart" Target="../charts/chart4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Relationship Id="rId2" Type="http://schemas.openxmlformats.org/officeDocument/2006/relationships/chart" Target="../charts/chart5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Relationship Id="rId2" Type="http://schemas.openxmlformats.org/officeDocument/2006/relationships/chart" Target="../charts/chart5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Relationship Id="rId2" Type="http://schemas.openxmlformats.org/officeDocument/2006/relationships/chart" Target="../charts/chart5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Relationship Id="rId2" Type="http://schemas.openxmlformats.org/officeDocument/2006/relationships/chart" Target="../charts/chart5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Relationship Id="rId2" Type="http://schemas.openxmlformats.org/officeDocument/2006/relationships/chart" Target="../charts/chart6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Relationship Id="rId2" Type="http://schemas.openxmlformats.org/officeDocument/2006/relationships/chart" Target="../charts/chart65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Relationship Id="rId2" Type="http://schemas.openxmlformats.org/officeDocument/2006/relationships/chart" Target="../charts/chart6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Relationship Id="rId2" Type="http://schemas.openxmlformats.org/officeDocument/2006/relationships/chart" Target="../charts/chart6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Relationship Id="rId2" Type="http://schemas.openxmlformats.org/officeDocument/2006/relationships/chart" Target="../charts/chart71.xml"/><Relationship Id="rId3" Type="http://schemas.openxmlformats.org/officeDocument/2006/relationships/chart" Target="../charts/chart7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Relationship Id="rId2" Type="http://schemas.openxmlformats.org/officeDocument/2006/relationships/chart" Target="../charts/chart7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Relationship Id="rId2" Type="http://schemas.openxmlformats.org/officeDocument/2006/relationships/chart" Target="../charts/chart7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Relationship Id="rId2" Type="http://schemas.openxmlformats.org/officeDocument/2006/relationships/chart" Target="../charts/chart7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Relationship Id="rId2" Type="http://schemas.openxmlformats.org/officeDocument/2006/relationships/chart" Target="../charts/chart80.xml"/><Relationship Id="rId3" Type="http://schemas.openxmlformats.org/officeDocument/2006/relationships/chart" Target="../charts/chart8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Relationship Id="rId2" Type="http://schemas.openxmlformats.org/officeDocument/2006/relationships/chart" Target="../charts/chart83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Relationship Id="rId2" Type="http://schemas.openxmlformats.org/officeDocument/2006/relationships/chart" Target="../charts/chart8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Relationship Id="rId2" Type="http://schemas.openxmlformats.org/officeDocument/2006/relationships/chart" Target="../charts/chart8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Relationship Id="rId2" Type="http://schemas.openxmlformats.org/officeDocument/2006/relationships/chart" Target="../charts/chart89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2.xml"/><Relationship Id="rId4" Type="http://schemas.openxmlformats.org/officeDocument/2006/relationships/chart" Target="../charts/chart93.xml"/><Relationship Id="rId1" Type="http://schemas.openxmlformats.org/officeDocument/2006/relationships/chart" Target="../charts/chart90.xml"/><Relationship Id="rId2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Relationship Id="rId2" Type="http://schemas.openxmlformats.org/officeDocument/2006/relationships/chart" Target="../charts/chart9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Relationship Id="rId2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Relationship Id="rId2" Type="http://schemas.openxmlformats.org/officeDocument/2006/relationships/chart" Target="../charts/chart99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Relationship Id="rId2" Type="http://schemas.openxmlformats.org/officeDocument/2006/relationships/chart" Target="../charts/chart10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Relationship Id="rId2" Type="http://schemas.openxmlformats.org/officeDocument/2006/relationships/chart" Target="../charts/chart103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Relationship Id="rId2" Type="http://schemas.openxmlformats.org/officeDocument/2006/relationships/chart" Target="../charts/chart105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Relationship Id="rId2" Type="http://schemas.openxmlformats.org/officeDocument/2006/relationships/chart" Target="../charts/chart107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Relationship Id="rId2" Type="http://schemas.openxmlformats.org/officeDocument/2006/relationships/chart" Target="../charts/chart109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Relationship Id="rId2" Type="http://schemas.openxmlformats.org/officeDocument/2006/relationships/chart" Target="../charts/chart11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Relationship Id="rId2" Type="http://schemas.openxmlformats.org/officeDocument/2006/relationships/chart" Target="../charts/chart11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Relationship Id="rId2" Type="http://schemas.openxmlformats.org/officeDocument/2006/relationships/chart" Target="../charts/chart11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Relationship Id="rId2" Type="http://schemas.openxmlformats.org/officeDocument/2006/relationships/chart" Target="../charts/chart117.xml"/><Relationship Id="rId3" Type="http://schemas.openxmlformats.org/officeDocument/2006/relationships/chart" Target="../charts/chart118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9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0.xml"/><Relationship Id="rId2" Type="http://schemas.openxmlformats.org/officeDocument/2006/relationships/chart" Target="../charts/chart121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2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3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4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5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7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8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9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0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1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4.xml"/><Relationship Id="rId4" Type="http://schemas.openxmlformats.org/officeDocument/2006/relationships/chart" Target="../charts/chart135.xml"/><Relationship Id="rId5" Type="http://schemas.openxmlformats.org/officeDocument/2006/relationships/chart" Target="../charts/chart136.xml"/><Relationship Id="rId6" Type="http://schemas.openxmlformats.org/officeDocument/2006/relationships/chart" Target="../charts/chart137.xml"/><Relationship Id="rId7" Type="http://schemas.openxmlformats.org/officeDocument/2006/relationships/chart" Target="../charts/chart138.xml"/><Relationship Id="rId8" Type="http://schemas.openxmlformats.org/officeDocument/2006/relationships/chart" Target="../charts/chart139.xml"/><Relationship Id="rId1" Type="http://schemas.openxmlformats.org/officeDocument/2006/relationships/chart" Target="../charts/chart132.xml"/><Relationship Id="rId2" Type="http://schemas.openxmlformats.org/officeDocument/2006/relationships/chart" Target="../charts/chart133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3.xml"/><Relationship Id="rId2" Type="http://schemas.openxmlformats.org/officeDocument/2006/relationships/chart" Target="../charts/chart14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8.xml"/><Relationship Id="rId2" Type="http://schemas.openxmlformats.org/officeDocument/2006/relationships/chart" Target="../charts/chart149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0.xml"/><Relationship Id="rId2" Type="http://schemas.openxmlformats.org/officeDocument/2006/relationships/chart" Target="../charts/chart151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2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3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469900</xdr:colOff>
      <xdr:row>12</xdr:row>
      <xdr:rowOff>139700</xdr:rowOff>
    </xdr:from>
    <xdr:to>
      <xdr:col>17</xdr:col>
      <xdr:colOff>774700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1079500</xdr:colOff>
      <xdr:row>12</xdr:row>
      <xdr:rowOff>139700</xdr:rowOff>
    </xdr:from>
    <xdr:to>
      <xdr:col>38</xdr:col>
      <xdr:colOff>152400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1257300</xdr:colOff>
      <xdr:row>19</xdr:row>
      <xdr:rowOff>127000</xdr:rowOff>
    </xdr:from>
    <xdr:to>
      <xdr:col>11</xdr:col>
      <xdr:colOff>927100</xdr:colOff>
      <xdr:row>34</xdr:row>
      <xdr:rowOff>12700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914400</xdr:colOff>
      <xdr:row>12</xdr:row>
      <xdr:rowOff>139700</xdr:rowOff>
    </xdr:from>
    <xdr:to>
      <xdr:col>17</xdr:col>
      <xdr:colOff>63500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5</xdr:row>
      <xdr:rowOff>63500</xdr:rowOff>
    </xdr:from>
    <xdr:to>
      <xdr:col>18</xdr:col>
      <xdr:colOff>279400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203200</xdr:colOff>
      <xdr:row>22</xdr:row>
      <xdr:rowOff>101600</xdr:rowOff>
    </xdr:from>
    <xdr:to>
      <xdr:col>16</xdr:col>
      <xdr:colOff>0</xdr:colOff>
      <xdr:row>52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1574800</xdr:colOff>
      <xdr:row>29</xdr:row>
      <xdr:rowOff>88900</xdr:rowOff>
    </xdr:from>
    <xdr:to>
      <xdr:col>3</xdr:col>
      <xdr:colOff>952500</xdr:colOff>
      <xdr:row>63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1079500</xdr:colOff>
      <xdr:row>29</xdr:row>
      <xdr:rowOff>101600</xdr:rowOff>
    </xdr:from>
    <xdr:to>
      <xdr:col>7</xdr:col>
      <xdr:colOff>419100</xdr:colOff>
      <xdr:row>52</xdr:row>
      <xdr:rowOff>165100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914400</xdr:colOff>
      <xdr:row>12</xdr:row>
      <xdr:rowOff>139700</xdr:rowOff>
    </xdr:from>
    <xdr:to>
      <xdr:col>22</xdr:col>
      <xdr:colOff>342900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8</xdr:row>
      <xdr:rowOff>63500</xdr:rowOff>
    </xdr:from>
    <xdr:to>
      <xdr:col>15</xdr:col>
      <xdr:colOff>139700</xdr:colOff>
      <xdr:row>38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914400</xdr:colOff>
      <xdr:row>14</xdr:row>
      <xdr:rowOff>101600</xdr:rowOff>
    </xdr:from>
    <xdr:to>
      <xdr:col>5</xdr:col>
      <xdr:colOff>0</xdr:colOff>
      <xdr:row>36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127000</xdr:colOff>
      <xdr:row>14</xdr:row>
      <xdr:rowOff>101600</xdr:rowOff>
    </xdr:from>
    <xdr:to>
      <xdr:col>8</xdr:col>
      <xdr:colOff>533400</xdr:colOff>
      <xdr:row>36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406400</xdr:colOff>
      <xdr:row>44</xdr:row>
      <xdr:rowOff>101600</xdr:rowOff>
    </xdr:from>
    <xdr:to>
      <xdr:col>4</xdr:col>
      <xdr:colOff>482600</xdr:colOff>
      <xdr:row>64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762000</xdr:colOff>
      <xdr:row>44</xdr:row>
      <xdr:rowOff>88900</xdr:rowOff>
    </xdr:from>
    <xdr:to>
      <xdr:col>7</xdr:col>
      <xdr:colOff>749300</xdr:colOff>
      <xdr:row>64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330200</xdr:colOff>
      <xdr:row>12</xdr:row>
      <xdr:rowOff>139700</xdr:rowOff>
    </xdr:from>
    <xdr:to>
      <xdr:col>22</xdr:col>
      <xdr:colOff>774700</xdr:colOff>
      <xdr:row>31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1155700</xdr:colOff>
      <xdr:row>20</xdr:row>
      <xdr:rowOff>165100</xdr:rowOff>
    </xdr:from>
    <xdr:to>
      <xdr:col>31</xdr:col>
      <xdr:colOff>635000</xdr:colOff>
      <xdr:row>39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12</xdr:row>
      <xdr:rowOff>139700</xdr:rowOff>
    </xdr:from>
    <xdr:to>
      <xdr:col>28</xdr:col>
      <xdr:colOff>1435100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1206500</xdr:colOff>
      <xdr:row>60</xdr:row>
      <xdr:rowOff>88900</xdr:rowOff>
    </xdr:from>
    <xdr:to>
      <xdr:col>3</xdr:col>
      <xdr:colOff>698500</xdr:colOff>
      <xdr:row>97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863600</xdr:colOff>
      <xdr:row>61</xdr:row>
      <xdr:rowOff>88900</xdr:rowOff>
    </xdr:from>
    <xdr:to>
      <xdr:col>7</xdr:col>
      <xdr:colOff>304800</xdr:colOff>
      <xdr:row>84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1079500</xdr:colOff>
      <xdr:row>12</xdr:row>
      <xdr:rowOff>139700</xdr:rowOff>
    </xdr:from>
    <xdr:to>
      <xdr:col>30</xdr:col>
      <xdr:colOff>469900</xdr:colOff>
      <xdr:row>27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622300</xdr:colOff>
      <xdr:row>12</xdr:row>
      <xdr:rowOff>139700</xdr:rowOff>
    </xdr:from>
    <xdr:to>
      <xdr:col>18</xdr:col>
      <xdr:colOff>469900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88900</xdr:colOff>
      <xdr:row>12</xdr:row>
      <xdr:rowOff>139700</xdr:rowOff>
    </xdr:from>
    <xdr:to>
      <xdr:col>15</xdr:col>
      <xdr:colOff>711200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1270000</xdr:colOff>
      <xdr:row>12</xdr:row>
      <xdr:rowOff>139700</xdr:rowOff>
    </xdr:from>
    <xdr:to>
      <xdr:col>16</xdr:col>
      <xdr:colOff>152400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12</xdr:col>
      <xdr:colOff>1892300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876300</xdr:colOff>
      <xdr:row>13</xdr:row>
      <xdr:rowOff>114300</xdr:rowOff>
    </xdr:from>
    <xdr:to>
      <xdr:col>12</xdr:col>
      <xdr:colOff>495300</xdr:colOff>
      <xdr:row>28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88900</xdr:colOff>
      <xdr:row>12</xdr:row>
      <xdr:rowOff>139700</xdr:rowOff>
    </xdr:from>
    <xdr:to>
      <xdr:col>13</xdr:col>
      <xdr:colOff>1066800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13</xdr:col>
      <xdr:colOff>635000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12</xdr:col>
      <xdr:colOff>1066800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101600</xdr:colOff>
      <xdr:row>14</xdr:row>
      <xdr:rowOff>101600</xdr:rowOff>
    </xdr:from>
    <xdr:to>
      <xdr:col>12</xdr:col>
      <xdr:colOff>1079500</xdr:colOff>
      <xdr:row>28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914400</xdr:colOff>
      <xdr:row>12</xdr:row>
      <xdr:rowOff>139700</xdr:rowOff>
    </xdr:from>
    <xdr:to>
      <xdr:col>14</xdr:col>
      <xdr:colOff>508000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711200</xdr:colOff>
      <xdr:row>14</xdr:row>
      <xdr:rowOff>76200</xdr:rowOff>
    </xdr:from>
    <xdr:to>
      <xdr:col>13</xdr:col>
      <xdr:colOff>406400</xdr:colOff>
      <xdr:row>28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533400</xdr:colOff>
      <xdr:row>12</xdr:row>
      <xdr:rowOff>114300</xdr:rowOff>
    </xdr:from>
    <xdr:to>
      <xdr:col>13</xdr:col>
      <xdr:colOff>292100</xdr:colOff>
      <xdr:row>27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88900</xdr:colOff>
      <xdr:row>12</xdr:row>
      <xdr:rowOff>139700</xdr:rowOff>
    </xdr:from>
    <xdr:to>
      <xdr:col>14</xdr:col>
      <xdr:colOff>571500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1104900</xdr:colOff>
      <xdr:row>10</xdr:row>
      <xdr:rowOff>114300</xdr:rowOff>
    </xdr:from>
    <xdr:to>
      <xdr:col>19</xdr:col>
      <xdr:colOff>127000</xdr:colOff>
      <xdr:row>29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12700</xdr:colOff>
      <xdr:row>12</xdr:row>
      <xdr:rowOff>139700</xdr:rowOff>
    </xdr:from>
    <xdr:to>
      <xdr:col>33</xdr:col>
      <xdr:colOff>139700</xdr:colOff>
      <xdr:row>30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13</xdr:col>
      <xdr:colOff>469900</xdr:colOff>
      <xdr:row>29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749300</xdr:colOff>
      <xdr:row>12</xdr:row>
      <xdr:rowOff>101600</xdr:rowOff>
    </xdr:from>
    <xdr:to>
      <xdr:col>12</xdr:col>
      <xdr:colOff>571500</xdr:colOff>
      <xdr:row>26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1079500</xdr:colOff>
      <xdr:row>12</xdr:row>
      <xdr:rowOff>139700</xdr:rowOff>
    </xdr:from>
    <xdr:to>
      <xdr:col>15</xdr:col>
      <xdr:colOff>952500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914400</xdr:colOff>
      <xdr:row>12</xdr:row>
      <xdr:rowOff>139700</xdr:rowOff>
    </xdr:from>
    <xdr:to>
      <xdr:col>18</xdr:col>
      <xdr:colOff>266700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12</xdr:col>
      <xdr:colOff>1066800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1193800</xdr:colOff>
      <xdr:row>12</xdr:row>
      <xdr:rowOff>177800</xdr:rowOff>
    </xdr:from>
    <xdr:to>
      <xdr:col>13</xdr:col>
      <xdr:colOff>50800</xdr:colOff>
      <xdr:row>27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1079500</xdr:colOff>
      <xdr:row>12</xdr:row>
      <xdr:rowOff>139700</xdr:rowOff>
    </xdr:from>
    <xdr:to>
      <xdr:col>16</xdr:col>
      <xdr:colOff>609600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736600</xdr:colOff>
      <xdr:row>11</xdr:row>
      <xdr:rowOff>165100</xdr:rowOff>
    </xdr:from>
    <xdr:to>
      <xdr:col>14</xdr:col>
      <xdr:colOff>381000</xdr:colOff>
      <xdr:row>26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914400</xdr:colOff>
      <xdr:row>12</xdr:row>
      <xdr:rowOff>139700</xdr:rowOff>
    </xdr:from>
    <xdr:to>
      <xdr:col>19</xdr:col>
      <xdr:colOff>368300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558800</xdr:colOff>
      <xdr:row>13</xdr:row>
      <xdr:rowOff>76200</xdr:rowOff>
    </xdr:from>
    <xdr:to>
      <xdr:col>13</xdr:col>
      <xdr:colOff>520700</xdr:colOff>
      <xdr:row>27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1079500</xdr:colOff>
      <xdr:row>12</xdr:row>
      <xdr:rowOff>139700</xdr:rowOff>
    </xdr:from>
    <xdr:to>
      <xdr:col>17</xdr:col>
      <xdr:colOff>1130300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457200</xdr:colOff>
      <xdr:row>12</xdr:row>
      <xdr:rowOff>139700</xdr:rowOff>
    </xdr:from>
    <xdr:to>
      <xdr:col>13</xdr:col>
      <xdr:colOff>304800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457200</xdr:colOff>
      <xdr:row>11</xdr:row>
      <xdr:rowOff>152400</xdr:rowOff>
    </xdr:from>
    <xdr:to>
      <xdr:col>14</xdr:col>
      <xdr:colOff>139700</xdr:colOff>
      <xdr:row>26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749300</xdr:colOff>
      <xdr:row>11</xdr:row>
      <xdr:rowOff>101600</xdr:rowOff>
    </xdr:from>
    <xdr:to>
      <xdr:col>14</xdr:col>
      <xdr:colOff>457200</xdr:colOff>
      <xdr:row>25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457200</xdr:colOff>
      <xdr:row>12</xdr:row>
      <xdr:rowOff>139700</xdr:rowOff>
    </xdr:from>
    <xdr:to>
      <xdr:col>17</xdr:col>
      <xdr:colOff>1066800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622300</xdr:colOff>
      <xdr:row>12</xdr:row>
      <xdr:rowOff>139700</xdr:rowOff>
    </xdr:from>
    <xdr:to>
      <xdr:col>19</xdr:col>
      <xdr:colOff>1016000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1282700</xdr:colOff>
      <xdr:row>12</xdr:row>
      <xdr:rowOff>139700</xdr:rowOff>
    </xdr:from>
    <xdr:to>
      <xdr:col>17</xdr:col>
      <xdr:colOff>114300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1447800</xdr:colOff>
      <xdr:row>12</xdr:row>
      <xdr:rowOff>139700</xdr:rowOff>
    </xdr:from>
    <xdr:to>
      <xdr:col>16</xdr:col>
      <xdr:colOff>457200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622300</xdr:colOff>
      <xdr:row>12</xdr:row>
      <xdr:rowOff>139700</xdr:rowOff>
    </xdr:from>
    <xdr:to>
      <xdr:col>15</xdr:col>
      <xdr:colOff>139700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1447800</xdr:colOff>
      <xdr:row>12</xdr:row>
      <xdr:rowOff>139700</xdr:rowOff>
    </xdr:from>
    <xdr:to>
      <xdr:col>20</xdr:col>
      <xdr:colOff>647700</xdr:colOff>
      <xdr:row>28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457200</xdr:colOff>
      <xdr:row>12</xdr:row>
      <xdr:rowOff>139700</xdr:rowOff>
    </xdr:from>
    <xdr:to>
      <xdr:col>21</xdr:col>
      <xdr:colOff>381000</xdr:colOff>
      <xdr:row>28</xdr:row>
      <xdr:rowOff>127000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_rels/pivotCacheDefinition8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2.xml"/></Relationships>
</file>

<file path=xl/pivotCache/_rels/pivotCacheDefinition8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3.xml"/></Relationships>
</file>

<file path=xl/pivotCache/_rels/pivotCacheDefinition8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4.xml"/></Relationships>
</file>

<file path=xl/pivotCache/_rels/pivotCacheDefinition8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5.xml"/></Relationships>
</file>

<file path=xl/pivotCache/_rels/pivotCacheDefinition8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6.xml"/></Relationships>
</file>

<file path=xl/pivotCache/_rels/pivotCacheDefinition8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7.xml"/></Relationships>
</file>

<file path=xl/pivotCache/_rels/pivotCacheDefinition8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8.xml"/></Relationships>
</file>

<file path=xl/pivotCache/_rels/pivotCacheDefinition8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9.xml"/></Relationships>
</file>

<file path=xl/pivotCache/_rels/pivotCacheDefinition9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0.xml"/></Relationships>
</file>

<file path=xl/pivotCache/_rels/pivotCacheDefinition9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1.xml"/></Relationships>
</file>

<file path=xl/pivotCache/_rels/pivotCacheDefinition9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2.xml"/></Relationships>
</file>

<file path=xl/pivotCache/_rels/pivotCacheDefinition9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3.xml"/></Relationships>
</file>

<file path=xl/pivotCache/_rels/pivotCacheDefinition9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4.xml"/></Relationships>
</file>

<file path=xl/pivotCache/_rels/pivotCacheDefinition9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5.xml"/></Relationships>
</file>

<file path=xl/pivotCache/_rels/pivotCacheDefinition9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6.xml"/></Relationships>
</file>

<file path=xl/pivotCache/_rels/pivotCacheDefinition9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7.xml"/></Relationships>
</file>

<file path=xl/pivotCache/_rels/pivotCacheDefinition9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8.xml"/></Relationships>
</file>

<file path=xl/pivotCache/_rels/pivotCacheDefinition9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9.xml"/></Relationships>
</file>

<file path=xl/pivotCache/_rels/pivotCacheDefinition10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0.xml"/></Relationships>
</file>

<file path=xl/pivotCache/_rels/pivotCacheDefinition10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1.xml"/></Relationships>
</file>

<file path=xl/pivotCache/_rels/pivotCacheDefinition10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2.xml"/></Relationships>
</file>

<file path=xl/pivotCache/_rels/pivotCacheDefinition10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3.xml"/></Relationships>
</file>

<file path=xl/pivotCache/_rels/pivotCacheDefinition10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4.xml"/></Relationships>
</file>

<file path=xl/pivotCache/_rels/pivotCacheDefinition10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5.xml"/></Relationships>
</file>

<file path=xl/pivotCache/_rels/pivotCacheDefinition10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6.xml"/></Relationships>
</file>

<file path=xl/pivotCache/_rels/pivotCacheDefinition10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7.xml"/></Relationships>
</file>

<file path=xl/pivotCache/_rels/pivotCacheDefinition10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8.xml"/></Relationships>
</file>

<file path=xl/pivotCache/_rels/pivotCacheDefinition10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9.xml"/></Relationships>
</file>

<file path=xl/pivotCache/_rels/pivotCacheDefinition1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0.xml"/></Relationships>
</file>

<file path=xl/pivotCache/_rels/pivotCacheDefinition1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1.xml"/></Relationships>
</file>

<file path=xl/pivotCache/_rels/pivotCacheDefinition1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2.xml"/></Relationships>
</file>

<file path=xl/pivotCache/_rels/pivotCacheDefinition1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3.xml"/></Relationships>
</file>

<file path=xl/pivotCache/_rels/pivotCacheDefinition1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4.xml"/></Relationships>
</file>

<file path=xl/pivotCache/_rels/pivotCacheDefinition1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5.xml"/></Relationships>
</file>

<file path=xl/pivotCache/_rels/pivotCacheDefinition1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6.xml"/></Relationships>
</file>

<file path=xl/pivotCache/_rels/pivotCacheDefinition1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7.xml"/></Relationships>
</file>

<file path=xl/pivotCache/_rels/pivotCacheDefinition1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965.713413773148" createdVersion="4" refreshedVersion="4" minRefreshableVersion="3" recordCount="210">
  <cacheSource type="worksheet">
    <worksheetSource ref="F1:DH1048576" sheet="ALL DATA"/>
  </cacheSource>
  <cacheFields count="106">
    <cacheField name="Gothic Type" numFmtId="0">
      <sharedItems containsBlank="1" count="9">
        <s v="Other Gothic"/>
        <s v="High Gothic"/>
        <s v="Chapbook"/>
        <s v="History"/>
        <m/>
        <s v="Domestic/Sentimental"/>
        <s v="Political/Philosophical" u="1"/>
        <s v="Other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refreshedBy="Lawrence Evalyn" refreshedDate="41965.720386111112" createdVersion="4" refreshedVersion="4" minRefreshableVersion="3" recordCount="210">
  <cacheSource type="worksheet">
    <worksheetSource ref="F1:EH1048576" sheet="ALL DATA"/>
  </cacheSource>
  <cacheFields count="13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refreshedBy="Lawrence Evalyn" refreshedDate="41965.725420949071" createdVersion="4" refreshedVersion="4" minRefreshableVersion="3" recordCount="210">
  <cacheSource type="worksheet">
    <worksheetSource ref="F1:AN1048576" sheet="ALL DATA"/>
  </cacheSource>
  <cacheFields count="3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refreshedBy="Lawrence Evalyn" refreshedDate="41965.728220717596" createdVersion="4" refreshedVersion="4" minRefreshableVersion="3" recordCount="210">
  <cacheSource type="worksheet">
    <worksheetSource ref="F1:BT1048576" sheet="ALL DATA"/>
  </cacheSource>
  <cacheFields count="66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refreshedBy="Lawrence Evalyn" refreshedDate="41967.586019560185" createdVersion="4" refreshedVersion="4" minRefreshableVersion="3" recordCount="210">
  <cacheSource type="worksheet">
    <worksheetSource ref="F1:CG1048576" sheet="ALL DATA"/>
  </cacheSource>
  <cacheFields count="79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r:id="rId1" refreshedBy="Lawrence Evalyn" refreshedDate="41967.592952430554" createdVersion="4" refreshedVersion="4" minRefreshableVersion="3" recordCount="210">
  <cacheSource type="worksheet">
    <worksheetSource ref="F1:DB1048576" sheet="ALL DATA"/>
  </cacheSource>
  <cacheFields count="10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2.xml><?xml version="1.0" encoding="utf-8"?>
<pivotCacheDefinition xmlns="http://schemas.openxmlformats.org/spreadsheetml/2006/main" xmlns:r="http://schemas.openxmlformats.org/officeDocument/2006/relationships" r:id="rId1" refreshedBy="Lawrence Evalyn" refreshedDate="41967.708865972221" createdVersion="4" refreshedVersion="4" minRefreshableVersion="3" recordCount="210">
  <cacheSource type="worksheet">
    <worksheetSource ref="F1:AC1048576" sheet="ALL DATA"/>
  </cacheSource>
  <cacheFields count="24">
    <cacheField name="Gothic Type" numFmtId="0">
      <sharedItems containsBlank="1" count="34">
        <s v="Other Gothic"/>
        <s v="High Gothic"/>
        <s v="Chapbook"/>
        <s v="History"/>
        <m/>
        <s v="Domestic/Sentimental"/>
        <s v="Apocalyptic" u="1"/>
        <s v="High Gothic (terror)" u="1"/>
        <s v="Doppleganger" u="1"/>
        <s v="Tower Gothic" u="1"/>
        <s v="Roman a clef" u="1"/>
        <s v="Novel of Seduction" u="1"/>
        <s v="Fake Gothic" u="1"/>
        <s v="High Gothic (horror)" u="1"/>
        <s v="High Gothic (Vehmgericht)" u="1"/>
        <s v="High Gothic (horror-terror)" u="1"/>
        <s v="Political/Philosophical" u="1"/>
        <s v="High Gothic (Schaerromantik)" u="1"/>
        <s v="Anthology" u="1"/>
        <s v="Parody" u="1"/>
        <s v="Natural Horror" u="1"/>
        <s v="Political" u="1"/>
        <s v="Vampire Tale" u="1"/>
        <s v="Sentimental" u="1"/>
        <s v="Grotto Gothic" u="1"/>
        <s v="Oriental" u="1"/>
        <s v="Philosophical" u="1"/>
        <s v="High Gothic (Schauerromantic)" u="1"/>
        <s v="Other" u="1"/>
        <s v="Roman noir" u="1"/>
        <s v="Rauberroman" u="1"/>
        <s v="Picaresque" u="1"/>
        <s v="Gothic Quest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3.xml><?xml version="1.0" encoding="utf-8"?>
<pivotCacheDefinition xmlns="http://schemas.openxmlformats.org/spreadsheetml/2006/main" xmlns:r="http://schemas.openxmlformats.org/officeDocument/2006/relationships" r:id="rId1" refreshedBy="Lawrence Evalyn" refreshedDate="41967.715142361114" createdVersion="4" refreshedVersion="4" minRefreshableVersion="3" recordCount="210">
  <cacheSource type="worksheet">
    <worksheetSource ref="F1:W1048576" sheet="ALL DATA"/>
  </cacheSource>
  <cacheFields count="1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4.xml><?xml version="1.0" encoding="utf-8"?>
<pivotCacheDefinition xmlns="http://schemas.openxmlformats.org/spreadsheetml/2006/main" xmlns:r="http://schemas.openxmlformats.org/officeDocument/2006/relationships" r:id="rId1" refreshedBy="Lawrence Evalyn" refreshedDate="41967.730077083332" createdVersion="4" refreshedVersion="4" minRefreshableVersion="3" recordCount="210">
  <cacheSource type="worksheet">
    <worksheetSource ref="F1:AG1048576" sheet="ALL DATA"/>
  </cacheSource>
  <cacheFields count="2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5.xml><?xml version="1.0" encoding="utf-8"?>
<pivotCacheDefinition xmlns="http://schemas.openxmlformats.org/spreadsheetml/2006/main" xmlns:r="http://schemas.openxmlformats.org/officeDocument/2006/relationships" r:id="rId1" refreshedBy="Lawrence Evalyn" refreshedDate="41967.744836111109" createdVersion="4" refreshedVersion="4" minRefreshableVersion="3" recordCount="210">
  <cacheSource type="worksheet">
    <worksheetSource ref="F1:N1048576" sheet="ALL DATA"/>
  </cacheSource>
  <cacheFields count="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6.xml><?xml version="1.0" encoding="utf-8"?>
<pivotCacheDefinition xmlns="http://schemas.openxmlformats.org/spreadsheetml/2006/main" xmlns:r="http://schemas.openxmlformats.org/officeDocument/2006/relationships" r:id="rId1" refreshedBy="Lawrence Evalyn" refreshedDate="41967.778316203701" createdVersion="4" refreshedVersion="4" minRefreshableVersion="3" recordCount="210">
  <cacheSource type="worksheet">
    <worksheetSource ref="F1:EL1048576" sheet="ALL DATA"/>
  </cacheSource>
  <cacheFields count="13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7.xml><?xml version="1.0" encoding="utf-8"?>
<pivotCacheDefinition xmlns="http://schemas.openxmlformats.org/spreadsheetml/2006/main" xmlns:r="http://schemas.openxmlformats.org/officeDocument/2006/relationships" r:id="rId1" refreshedBy="Lawrence Evalyn" refreshedDate="41967.788287152776" createdVersion="4" refreshedVersion="4" minRefreshableVersion="3" recordCount="210">
  <cacheSource type="worksheet">
    <worksheetSource ref="F1:CB1048576" sheet="ALL DATA"/>
  </cacheSource>
  <cacheFields count="7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8.xml><?xml version="1.0" encoding="utf-8"?>
<pivotCacheDefinition xmlns="http://schemas.openxmlformats.org/spreadsheetml/2006/main" xmlns:r="http://schemas.openxmlformats.org/officeDocument/2006/relationships" r:id="rId1" refreshedBy="Lawrence Evalyn" refreshedDate="41967.791045949074" createdVersion="4" refreshedVersion="4" minRefreshableVersion="3" recordCount="210">
  <cacheSource type="worksheet">
    <worksheetSource ref="F1:CK1048576" sheet="ALL DATA"/>
  </cacheSource>
  <cacheFields count="8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9.xml><?xml version="1.0" encoding="utf-8"?>
<pivotCacheDefinition xmlns="http://schemas.openxmlformats.org/spreadsheetml/2006/main" xmlns:r="http://schemas.openxmlformats.org/officeDocument/2006/relationships" r:id="rId1" refreshedBy="Lawrence Evalyn" refreshedDate="41967.80608761574" createdVersion="4" refreshedVersion="4" minRefreshableVersion="3" recordCount="210">
  <cacheSource type="worksheet">
    <worksheetSource ref="F1:DD1048576" sheet="ALL DATA"/>
  </cacheSource>
  <cacheFields count="10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0.xml><?xml version="1.0" encoding="utf-8"?>
<pivotCacheDefinition xmlns="http://schemas.openxmlformats.org/spreadsheetml/2006/main" xmlns:r="http://schemas.openxmlformats.org/officeDocument/2006/relationships" r:id="rId1" refreshedBy="Lawrence Evalyn" refreshedDate="41967.809189583335" createdVersion="4" refreshedVersion="4" minRefreshableVersion="3" recordCount="210">
  <cacheSource type="worksheet">
    <worksheetSource ref="F1:DF1048576" sheet="ALL DATA"/>
  </cacheSource>
  <cacheFields count="10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1.xml><?xml version="1.0" encoding="utf-8"?>
<pivotCacheDefinition xmlns="http://schemas.openxmlformats.org/spreadsheetml/2006/main" xmlns:r="http://schemas.openxmlformats.org/officeDocument/2006/relationships" r:id="rId1" refreshedBy="Lawrence Evalyn" refreshedDate="41967.813787268518" createdVersion="4" refreshedVersion="4" minRefreshableVersion="3" recordCount="210">
  <cacheSource type="worksheet">
    <worksheetSource ref="F1:DM1048576" sheet="ALL DATA"/>
  </cacheSource>
  <cacheFields count="11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2.xml><?xml version="1.0" encoding="utf-8"?>
<pivotCacheDefinition xmlns="http://schemas.openxmlformats.org/spreadsheetml/2006/main" xmlns:r="http://schemas.openxmlformats.org/officeDocument/2006/relationships" r:id="rId1" refreshedBy="Lawrence Evalyn" refreshedDate="41967.816591666669" createdVersion="4" refreshedVersion="4" minRefreshableVersion="3" recordCount="210">
  <cacheSource type="worksheet">
    <worksheetSource ref="F1:DN1048576" sheet="ALL DATA"/>
  </cacheSource>
  <cacheFields count="11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3.xml><?xml version="1.0" encoding="utf-8"?>
<pivotCacheDefinition xmlns="http://schemas.openxmlformats.org/spreadsheetml/2006/main" xmlns:r="http://schemas.openxmlformats.org/officeDocument/2006/relationships" r:id="rId1" refreshedBy="Lawrence Evalyn" refreshedDate="41967.819089351855" createdVersion="4" refreshedVersion="4" minRefreshableVersion="3" recordCount="210">
  <cacheSource type="worksheet">
    <worksheetSource ref="F1:EE1048576" sheet="ALL DATA"/>
  </cacheSource>
  <cacheFields count="12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4.xml><?xml version="1.0" encoding="utf-8"?>
<pivotCacheDefinition xmlns="http://schemas.openxmlformats.org/spreadsheetml/2006/main" xmlns:r="http://schemas.openxmlformats.org/officeDocument/2006/relationships" r:id="rId1" refreshedBy="Lawrence Evalyn" refreshedDate="41967.822170486113" createdVersion="4" refreshedVersion="4" minRefreshableVersion="3" recordCount="210">
  <cacheSource type="worksheet">
    <worksheetSource ref="F1:EG1048576" sheet="ALL DATA"/>
  </cacheSource>
  <cacheFields count="13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5.xml><?xml version="1.0" encoding="utf-8"?>
<pivotCacheDefinition xmlns="http://schemas.openxmlformats.org/spreadsheetml/2006/main" xmlns:r="http://schemas.openxmlformats.org/officeDocument/2006/relationships" r:id="rId1" refreshedBy="Lawrence Evalyn" refreshedDate="41967.900010648147" createdVersion="4" refreshedVersion="4" minRefreshableVersion="3" recordCount="210">
  <cacheSource type="worksheet">
    <worksheetSource ref="F1:EP1048576" sheet="ALL DATA"/>
  </cacheSource>
  <cacheFields count="14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6.xml><?xml version="1.0" encoding="utf-8"?>
<pivotCacheDefinition xmlns="http://schemas.openxmlformats.org/spreadsheetml/2006/main" xmlns:r="http://schemas.openxmlformats.org/officeDocument/2006/relationships" r:id="rId1" refreshedBy="Lawrence Evalyn" refreshedDate="41967.902279282411" createdVersion="4" refreshedVersion="4" minRefreshableVersion="3" recordCount="210">
  <cacheSource type="worksheet">
    <worksheetSource ref="F1:EQ1048576" sheet="ALL DATA"/>
  </cacheSource>
  <cacheFields count="14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7.xml><?xml version="1.0" encoding="utf-8"?>
<pivotCacheDefinition xmlns="http://schemas.openxmlformats.org/spreadsheetml/2006/main" xmlns:r="http://schemas.openxmlformats.org/officeDocument/2006/relationships" r:id="rId1" refreshedBy="Lawrence Evalyn" refreshedDate="41967.905433449072" createdVersion="4" refreshedVersion="4" minRefreshableVersion="3" recordCount="210">
  <cacheSource type="worksheet">
    <worksheetSource ref="F1:EY1048576" sheet="ALL DATA"/>
  </cacheSource>
  <cacheFields count="14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8.xml><?xml version="1.0" encoding="utf-8"?>
<pivotCacheDefinition xmlns="http://schemas.openxmlformats.org/spreadsheetml/2006/main" xmlns:r="http://schemas.openxmlformats.org/officeDocument/2006/relationships" r:id="rId1" refreshedBy="Lawrence Evalyn" refreshedDate="41967.916585879633" createdVersion="4" refreshedVersion="4" minRefreshableVersion="3" recordCount="210">
  <cacheSource type="worksheet">
    <worksheetSource ref="F1:ES1048576" sheet="ALL DATA"/>
  </cacheSource>
  <cacheFields count="14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9.xml><?xml version="1.0" encoding="utf-8"?>
<pivotCacheDefinition xmlns="http://schemas.openxmlformats.org/spreadsheetml/2006/main" xmlns:r="http://schemas.openxmlformats.org/officeDocument/2006/relationships" r:id="rId1" refreshedBy="Lawrence Evalyn" refreshedDate="41967.918832523152" createdVersion="4" refreshedVersion="4" minRefreshableVersion="3" recordCount="210">
  <cacheSource type="worksheet">
    <worksheetSource ref="F1:DV1048576" sheet="ALL DATA"/>
  </cacheSource>
  <cacheFields count="12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0.xml><?xml version="1.0" encoding="utf-8"?>
<pivotCacheDefinition xmlns="http://schemas.openxmlformats.org/spreadsheetml/2006/main" xmlns:r="http://schemas.openxmlformats.org/officeDocument/2006/relationships" r:id="rId1" refreshedBy="Lawrence Evalyn" refreshedDate="41967.936230208332" createdVersion="4" refreshedVersion="4" minRefreshableVersion="3" recordCount="210">
  <cacheSource type="worksheet">
    <worksheetSource ref="F1:DZ1048576" sheet="ALL DATA"/>
  </cacheSource>
  <cacheFields count="12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1.xml><?xml version="1.0" encoding="utf-8"?>
<pivotCacheDefinition xmlns="http://schemas.openxmlformats.org/spreadsheetml/2006/main" xmlns:r="http://schemas.openxmlformats.org/officeDocument/2006/relationships" r:id="rId1" refreshedBy="Lawrence Evalyn" refreshedDate="41967.939042939812" createdVersion="4" refreshedVersion="4" minRefreshableVersion="3" recordCount="210">
  <cacheSource type="worksheet">
    <worksheetSource ref="F1:EB1048576" sheet="ALL DATA"/>
  </cacheSource>
  <cacheFields count="12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2.xml><?xml version="1.0" encoding="utf-8"?>
<pivotCacheDefinition xmlns="http://schemas.openxmlformats.org/spreadsheetml/2006/main" xmlns:r="http://schemas.openxmlformats.org/officeDocument/2006/relationships" r:id="rId1" refreshedBy="Lawrence Evalyn" refreshedDate="41967.941308912035" createdVersion="4" refreshedVersion="4" minRefreshableVersion="3" recordCount="210">
  <cacheSource type="worksheet">
    <worksheetSource ref="F1:CM1048576" sheet="ALL DATA"/>
  </cacheSource>
  <cacheFields count="85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3.xml><?xml version="1.0" encoding="utf-8"?>
<pivotCacheDefinition xmlns="http://schemas.openxmlformats.org/spreadsheetml/2006/main" xmlns:r="http://schemas.openxmlformats.org/officeDocument/2006/relationships" r:id="rId1" refreshedBy="Lawrence Evalyn" refreshedDate="41967.946048958336" createdVersion="4" refreshedVersion="4" minRefreshableVersion="3" recordCount="210">
  <cacheSource type="worksheet">
    <worksheetSource ref="F1:CP1048576" sheet="ALL DATA"/>
  </cacheSource>
  <cacheFields count="8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4.xml><?xml version="1.0" encoding="utf-8"?>
<pivotCacheDefinition xmlns="http://schemas.openxmlformats.org/spreadsheetml/2006/main" xmlns:r="http://schemas.openxmlformats.org/officeDocument/2006/relationships" r:id="rId1" refreshedBy="Lawrence Evalyn" refreshedDate="41967.947807870369" createdVersion="4" refreshedVersion="4" minRefreshableVersion="3" recordCount="210">
  <cacheSource type="worksheet">
    <worksheetSource ref="F1:CR1048576" sheet="ALL DATA"/>
  </cacheSource>
  <cacheFields count="9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5.xml><?xml version="1.0" encoding="utf-8"?>
<pivotCacheDefinition xmlns="http://schemas.openxmlformats.org/spreadsheetml/2006/main" xmlns:r="http://schemas.openxmlformats.org/officeDocument/2006/relationships" r:id="rId1" refreshedBy="Lawrence Evalyn" refreshedDate="41967.949673379633" createdVersion="4" refreshedVersion="4" minRefreshableVersion="3" recordCount="210">
  <cacheSource type="worksheet">
    <worksheetSource ref="F1:DL1048576" sheet="ALL DATA"/>
  </cacheSource>
  <cacheFields count="11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6.xml><?xml version="1.0" encoding="utf-8"?>
<pivotCacheDefinition xmlns="http://schemas.openxmlformats.org/spreadsheetml/2006/main" xmlns:r="http://schemas.openxmlformats.org/officeDocument/2006/relationships" r:id="rId1" refreshedBy="Lawrence Evalyn" refreshedDate="41967.952023379628" createdVersion="4" refreshedVersion="4" minRefreshableVersion="3" recordCount="210">
  <cacheSource type="worksheet">
    <worksheetSource ref="F1:DR1048576" sheet="ALL DATA"/>
  </cacheSource>
  <cacheFields count="11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7.xml><?xml version="1.0" encoding="utf-8"?>
<pivotCacheDefinition xmlns="http://schemas.openxmlformats.org/spreadsheetml/2006/main" xmlns:r="http://schemas.openxmlformats.org/officeDocument/2006/relationships" r:id="rId1" refreshedBy="Lawrence Evalyn" refreshedDate="41967.95608541667" createdVersion="4" refreshedVersion="4" minRefreshableVersion="3" recordCount="210">
  <cacheSource type="worksheet">
    <worksheetSource ref="F1:DU1048576" sheet="ALL DATA"/>
  </cacheSource>
  <cacheFields count="11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8.xml><?xml version="1.0" encoding="utf-8"?>
<pivotCacheDefinition xmlns="http://schemas.openxmlformats.org/spreadsheetml/2006/main" xmlns:r="http://schemas.openxmlformats.org/officeDocument/2006/relationships" r:id="rId1" refreshedBy="Lawrence Evalyn" refreshedDate="41967.957638657404" createdVersion="4" refreshedVersion="4" minRefreshableVersion="3" recordCount="210">
  <cacheSource type="worksheet">
    <worksheetSource ref="F1:BO1048576" sheet="ALL DATA"/>
  </cacheSource>
  <cacheFields count="6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9.xml><?xml version="1.0" encoding="utf-8"?>
<pivotCacheDefinition xmlns="http://schemas.openxmlformats.org/spreadsheetml/2006/main" xmlns:r="http://schemas.openxmlformats.org/officeDocument/2006/relationships" r:id="rId1" refreshedBy="Lawrence Evalyn" refreshedDate="41968.00067465278" createdVersion="4" refreshedVersion="4" minRefreshableVersion="3" recordCount="210">
  <cacheSource type="worksheet">
    <worksheetSource ref="F1:BV1048576" sheet="ALL DATA"/>
  </cacheSource>
  <cacheFields count="6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0.xml><?xml version="1.0" encoding="utf-8"?>
<pivotCacheDefinition xmlns="http://schemas.openxmlformats.org/spreadsheetml/2006/main" xmlns:r="http://schemas.openxmlformats.org/officeDocument/2006/relationships" r:id="rId1" refreshedBy="Lawrence Evalyn" refreshedDate="41968.002155092596" createdVersion="4" refreshedVersion="4" minRefreshableVersion="3" recordCount="210">
  <cacheSource type="worksheet">
    <worksheetSource ref="F1:BW1048576" sheet="ALL DATA"/>
  </cacheSource>
  <cacheFields count="6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1.xml><?xml version="1.0" encoding="utf-8"?>
<pivotCacheDefinition xmlns="http://schemas.openxmlformats.org/spreadsheetml/2006/main" xmlns:r="http://schemas.openxmlformats.org/officeDocument/2006/relationships" r:id="rId1" refreshedBy="Lawrence Evalyn" refreshedDate="41968.003524074076" createdVersion="4" refreshedVersion="4" minRefreshableVersion="3" recordCount="210">
  <cacheSource type="worksheet">
    <worksheetSource ref="F1:BY1048576" sheet="ALL DATA"/>
  </cacheSource>
  <cacheFields count="7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2.xml><?xml version="1.0" encoding="utf-8"?>
<pivotCacheDefinition xmlns="http://schemas.openxmlformats.org/spreadsheetml/2006/main" xmlns:r="http://schemas.openxmlformats.org/officeDocument/2006/relationships" r:id="rId1" refreshedBy="Lawrence Evalyn" refreshedDate="41968.00522673611" createdVersion="4" refreshedVersion="4" minRefreshableVersion="3" recordCount="210">
  <cacheSource type="worksheet">
    <worksheetSource ref="F1:BA1048576" sheet="ALL DATA"/>
  </cacheSource>
  <cacheFields count="47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3.xml><?xml version="1.0" encoding="utf-8"?>
<pivotCacheDefinition xmlns="http://schemas.openxmlformats.org/spreadsheetml/2006/main" xmlns:r="http://schemas.openxmlformats.org/officeDocument/2006/relationships" r:id="rId1" refreshedBy="Lawrence Evalyn" refreshedDate="41968.009747916665" createdVersion="4" refreshedVersion="4" minRefreshableVersion="3" recordCount="210">
  <cacheSource type="worksheet">
    <worksheetSource ref="F1:DK1048576" sheet="ALL DATA"/>
  </cacheSource>
  <cacheFields count="10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4.xml><?xml version="1.0" encoding="utf-8"?>
<pivotCacheDefinition xmlns="http://schemas.openxmlformats.org/spreadsheetml/2006/main" xmlns:r="http://schemas.openxmlformats.org/officeDocument/2006/relationships" r:id="rId1" refreshedBy="Lawrence Evalyn" refreshedDate="41968.011305902779" createdVersion="4" refreshedVersion="4" minRefreshableVersion="3" recordCount="210">
  <cacheSource type="worksheet">
    <worksheetSource ref="F1:CI1048576" sheet="ALL DATA"/>
  </cacheSource>
  <cacheFields count="8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5.xml><?xml version="1.0" encoding="utf-8"?>
<pivotCacheDefinition xmlns="http://schemas.openxmlformats.org/spreadsheetml/2006/main" xmlns:r="http://schemas.openxmlformats.org/officeDocument/2006/relationships" r:id="rId1" refreshedBy="Lawrence Evalyn" refreshedDate="41968.018002083336" createdVersion="4" refreshedVersion="4" minRefreshableVersion="3" recordCount="210">
  <cacheSource type="worksheet">
    <worksheetSource ref="F1:DJ1048576" sheet="ALL DATA"/>
  </cacheSource>
  <cacheFields count="10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6.xml><?xml version="1.0" encoding="utf-8"?>
<pivotCacheDefinition xmlns="http://schemas.openxmlformats.org/spreadsheetml/2006/main" xmlns:r="http://schemas.openxmlformats.org/officeDocument/2006/relationships" r:id="rId1" refreshedBy="Lawrence Evalyn" refreshedDate="41968.019346990739" createdVersion="4" refreshedVersion="4" minRefreshableVersion="3" recordCount="210">
  <cacheSource type="worksheet">
    <worksheetSource ref="F1:CA1048576" sheet="ALL DATA"/>
  </cacheSource>
  <cacheFields count="7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7.xml><?xml version="1.0" encoding="utf-8"?>
<pivotCacheDefinition xmlns="http://schemas.openxmlformats.org/spreadsheetml/2006/main" xmlns:r="http://schemas.openxmlformats.org/officeDocument/2006/relationships" r:id="rId1" refreshedBy="Lawrence Evalyn" refreshedDate="41968.030231597222" createdVersion="4" refreshedVersion="4" minRefreshableVersion="3" recordCount="210">
  <cacheSource type="worksheet">
    <worksheetSource ref="F1:AL1048576" sheet="ALL DATA"/>
  </cacheSource>
  <cacheFields count="3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other conv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8.xml><?xml version="1.0" encoding="utf-8"?>
<pivotCacheDefinition xmlns="http://schemas.openxmlformats.org/spreadsheetml/2006/main" xmlns:r="http://schemas.openxmlformats.org/officeDocument/2006/relationships" r:id="rId1" refreshedBy="Lawrence Evalyn" refreshedDate="41968.032934606483" createdVersion="4" refreshedVersion="4" minRefreshableVersion="3" recordCount="210">
  <cacheSource type="worksheet">
    <worksheetSource ref="F1:BI1048576" sheet="ALL DATA"/>
  </cacheSource>
  <cacheFields count="5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other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2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</r>
  <r>
    <x v="5"/>
    <s v="Sentimental Gothic"/>
    <m/>
    <m/>
    <m/>
    <m/>
    <m/>
    <m/>
    <m/>
    <m/>
    <m/>
    <m/>
    <m/>
    <m/>
    <m/>
    <m/>
    <m/>
    <m/>
    <m/>
    <m/>
    <m/>
    <n v="1"/>
    <m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</r>
  <r>
    <x v="1"/>
    <x v="1"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</r>
  <r>
    <x v="1"/>
    <x v="5"/>
    <m/>
    <m/>
    <m/>
    <m/>
    <m/>
    <m/>
    <m/>
    <m/>
    <n v="1"/>
    <m/>
    <m/>
    <m/>
    <m/>
    <m/>
    <m/>
    <n v="2"/>
  </r>
  <r>
    <x v="5"/>
    <x v="8"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10"/>
    <m/>
    <m/>
    <m/>
    <m/>
    <m/>
    <m/>
    <m/>
    <m/>
    <n v="1"/>
    <m/>
    <m/>
    <m/>
    <m/>
    <m/>
    <m/>
    <m/>
  </r>
  <r>
    <x v="3"/>
    <x v="1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</r>
  <r>
    <x v="2"/>
    <x v="3"/>
    <m/>
    <m/>
    <m/>
    <m/>
    <n v="1"/>
    <m/>
    <n v="1"/>
    <s v="male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</r>
  <r>
    <x v="1"/>
    <x v="5"/>
    <n v="2"/>
    <n v="1"/>
    <n v="1"/>
    <s v="both"/>
    <n v="1"/>
    <n v="1"/>
    <m/>
    <s v="female"/>
    <m/>
    <n v="1"/>
    <m/>
    <m/>
    <m/>
    <m/>
    <m/>
    <m/>
  </r>
  <r>
    <x v="1"/>
    <x v="1"/>
    <m/>
    <m/>
    <m/>
    <m/>
    <n v="2"/>
    <n v="1"/>
    <n v="1"/>
    <s v="both"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</r>
  <r>
    <x v="1"/>
    <x v="5"/>
    <m/>
    <m/>
    <m/>
    <m/>
    <m/>
    <m/>
    <m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</r>
  <r>
    <x v="5"/>
    <x v="14"/>
    <m/>
    <m/>
    <m/>
    <m/>
    <m/>
    <m/>
    <m/>
    <m/>
    <n v="1"/>
    <m/>
    <n v="1"/>
    <m/>
    <m/>
    <m/>
    <m/>
    <m/>
  </r>
  <r>
    <x v="5"/>
    <x v="15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</r>
  <r>
    <x v="5"/>
    <x v="15"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</r>
  <r>
    <x v="5"/>
    <x v="18"/>
    <m/>
    <m/>
    <m/>
    <m/>
    <n v="1"/>
    <m/>
    <n v="1"/>
    <s v="male"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</r>
  <r>
    <x v="0"/>
    <x v="20"/>
    <m/>
    <m/>
    <m/>
    <m/>
    <n v="1"/>
    <n v="1"/>
    <m/>
    <s v="female"/>
    <m/>
    <n v="1"/>
    <m/>
    <m/>
    <m/>
    <m/>
    <m/>
    <m/>
  </r>
  <r>
    <x v="3"/>
    <x v="21"/>
    <m/>
    <m/>
    <m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</r>
  <r>
    <x v="1"/>
    <x v="5"/>
    <m/>
    <m/>
    <m/>
    <m/>
    <m/>
    <m/>
    <m/>
    <m/>
    <m/>
    <n v="1"/>
    <m/>
    <m/>
    <m/>
    <m/>
    <m/>
    <m/>
  </r>
  <r>
    <x v="1"/>
    <x v="10"/>
    <m/>
    <m/>
    <m/>
    <m/>
    <n v="1"/>
    <m/>
    <n v="1"/>
    <s v="male"/>
    <m/>
    <n v="1"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</r>
  <r>
    <x v="3"/>
    <x v="23"/>
    <m/>
    <m/>
    <m/>
    <m/>
    <n v="1"/>
    <m/>
    <n v="1"/>
    <s v="male"/>
    <m/>
    <m/>
    <m/>
    <m/>
    <m/>
    <m/>
    <m/>
    <m/>
  </r>
  <r>
    <x v="0"/>
    <x v="24"/>
    <m/>
    <m/>
    <m/>
    <m/>
    <m/>
    <m/>
    <m/>
    <m/>
    <m/>
    <n v="1"/>
    <m/>
    <m/>
    <m/>
    <m/>
    <m/>
    <m/>
  </r>
  <r>
    <x v="5"/>
    <x v="25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</r>
  <r>
    <x v="0"/>
    <x v="26"/>
    <n v="1"/>
    <m/>
    <n v="1"/>
    <s v="good"/>
    <m/>
    <m/>
    <m/>
    <m/>
    <m/>
    <n v="1"/>
    <m/>
    <m/>
    <m/>
    <m/>
    <m/>
    <m/>
  </r>
  <r>
    <x v="0"/>
    <x v="27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</r>
  <r>
    <x v="1"/>
    <x v="29"/>
    <m/>
    <m/>
    <m/>
    <m/>
    <n v="1"/>
    <m/>
    <n v="1"/>
    <s v="male"/>
    <n v="1"/>
    <n v="1"/>
    <m/>
    <m/>
    <m/>
    <m/>
    <m/>
    <n v="1"/>
  </r>
  <r>
    <x v="5"/>
    <x v="30"/>
    <m/>
    <m/>
    <m/>
    <m/>
    <n v="1"/>
    <n v="1"/>
    <m/>
    <s v="female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</r>
  <r>
    <x v="0"/>
    <x v="34"/>
    <m/>
    <m/>
    <m/>
    <m/>
    <m/>
    <m/>
    <m/>
    <m/>
    <m/>
    <m/>
    <n v="1"/>
    <m/>
    <m/>
    <m/>
    <m/>
    <m/>
  </r>
  <r>
    <x v="3"/>
    <x v="35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</r>
  <r>
    <x v="0"/>
    <x v="40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</r>
  <r>
    <x v="1"/>
    <x v="42"/>
    <n v="1"/>
    <n v="1"/>
    <m/>
    <s v="bad"/>
    <m/>
    <m/>
    <m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</r>
  <r>
    <x v="1"/>
    <x v="5"/>
    <m/>
    <m/>
    <m/>
    <m/>
    <n v="1"/>
    <m/>
    <n v="1"/>
    <s v="male"/>
    <m/>
    <m/>
    <m/>
    <m/>
    <m/>
    <m/>
    <m/>
    <m/>
  </r>
  <r>
    <x v="5"/>
    <x v="44"/>
    <m/>
    <m/>
    <m/>
    <m/>
    <m/>
    <m/>
    <m/>
    <m/>
    <m/>
    <n v="1"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</r>
  <r>
    <x v="1"/>
    <x v="46"/>
    <m/>
    <m/>
    <m/>
    <m/>
    <m/>
    <m/>
    <m/>
    <m/>
    <m/>
    <n v="1"/>
    <m/>
    <m/>
    <m/>
    <m/>
    <m/>
    <n v="1"/>
  </r>
  <r>
    <x v="1"/>
    <x v="47"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</r>
  <r>
    <x v="1"/>
    <x v="53"/>
    <m/>
    <m/>
    <m/>
    <m/>
    <n v="1"/>
    <n v="1"/>
    <m/>
    <s v="female"/>
    <m/>
    <n v="1"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5"/>
    <x v="54"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</r>
  <r>
    <x v="1"/>
    <x v="46"/>
    <m/>
    <m/>
    <m/>
    <m/>
    <n v="2"/>
    <n v="1"/>
    <n v="1"/>
    <s v="both"/>
    <m/>
    <n v="1"/>
    <n v="1"/>
    <m/>
    <m/>
    <m/>
    <m/>
    <m/>
  </r>
  <r>
    <x v="3"/>
    <x v="55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5"/>
    <x v="56"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</r>
  <r>
    <x v="0"/>
    <x v="58"/>
    <m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</r>
  <r>
    <x v="4"/>
    <x v="6"/>
    <m/>
    <m/>
    <m/>
    <m/>
    <m/>
    <m/>
    <m/>
    <m/>
    <m/>
    <m/>
    <m/>
    <m/>
    <m/>
    <m/>
    <m/>
    <n v="1"/>
  </r>
  <r>
    <x v="1"/>
    <x v="59"/>
    <m/>
    <m/>
    <m/>
    <m/>
    <m/>
    <m/>
    <m/>
    <m/>
    <m/>
    <n v="1"/>
    <n v="1"/>
    <m/>
    <m/>
    <m/>
    <m/>
    <n v="1"/>
  </r>
  <r>
    <x v="0"/>
    <x v="60"/>
    <m/>
    <m/>
    <m/>
    <m/>
    <m/>
    <m/>
    <m/>
    <m/>
    <m/>
    <m/>
    <m/>
    <n v="1"/>
    <m/>
    <n v="1"/>
    <s v="scar"/>
    <n v="1"/>
  </r>
  <r>
    <x v="4"/>
    <x v="6"/>
    <m/>
    <m/>
    <m/>
    <m/>
    <n v="1"/>
    <n v="1"/>
    <m/>
    <s v="female"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</r>
  <r>
    <x v="4"/>
    <x v="6"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</r>
  <r>
    <x v="3"/>
    <x v="4"/>
    <n v="1"/>
    <n v="1"/>
    <m/>
    <s v="bad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</r>
  <r>
    <x v="1"/>
    <x v="16"/>
    <n v="1"/>
    <n v="1"/>
    <m/>
    <s v="bad"/>
    <m/>
    <m/>
    <m/>
    <m/>
    <m/>
    <n v="1"/>
    <m/>
    <m/>
    <m/>
    <m/>
    <m/>
    <n v="2"/>
  </r>
  <r>
    <x v="1"/>
    <x v="65"/>
    <m/>
    <m/>
    <m/>
    <m/>
    <m/>
    <m/>
    <m/>
    <m/>
    <m/>
    <n v="1"/>
    <m/>
    <m/>
    <m/>
    <m/>
    <m/>
    <n v="1"/>
  </r>
  <r>
    <x v="1"/>
    <x v="66"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</r>
  <r>
    <x v="1"/>
    <x v="69"/>
    <m/>
    <m/>
    <m/>
    <m/>
    <n v="1"/>
    <m/>
    <n v="1"/>
    <s v="male"/>
    <m/>
    <m/>
    <n v="1"/>
    <n v="1"/>
    <n v="1"/>
    <m/>
    <s v="birthmark"/>
    <m/>
  </r>
  <r>
    <x v="5"/>
    <x v="70"/>
    <m/>
    <m/>
    <m/>
    <m/>
    <m/>
    <m/>
    <m/>
    <m/>
    <n v="1"/>
    <m/>
    <m/>
    <m/>
    <m/>
    <m/>
    <m/>
    <m/>
  </r>
  <r>
    <x v="5"/>
    <x v="71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</r>
  <r>
    <x v="1"/>
    <x v="73"/>
    <m/>
    <m/>
    <m/>
    <m/>
    <n v="1"/>
    <n v="1"/>
    <m/>
    <s v="female"/>
    <m/>
    <m/>
    <m/>
    <m/>
    <m/>
    <m/>
    <m/>
    <m/>
  </r>
  <r>
    <x v="1"/>
    <x v="74"/>
    <m/>
    <m/>
    <m/>
    <m/>
    <m/>
    <m/>
    <m/>
    <m/>
    <m/>
    <n v="1"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</r>
  <r>
    <x v="5"/>
    <x v="76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</r>
  <r>
    <x v="4"/>
    <x v="79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</r>
  <r>
    <x v="4"/>
    <x v="6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</r>
  <r>
    <x v="0"/>
    <x v="84"/>
    <m/>
    <m/>
    <m/>
    <m/>
    <m/>
    <m/>
    <m/>
    <m/>
    <m/>
    <n v="1"/>
    <m/>
    <m/>
    <m/>
    <m/>
    <m/>
    <m/>
  </r>
  <r>
    <x v="0"/>
    <x v="85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</r>
  <r>
    <x v="3"/>
    <x v="86"/>
    <m/>
    <m/>
    <m/>
    <m/>
    <m/>
    <m/>
    <m/>
    <m/>
    <m/>
    <n v="1"/>
    <m/>
    <m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</r>
  <r>
    <x v="1"/>
    <x v="5"/>
    <m/>
    <m/>
    <m/>
    <m/>
    <n v="2"/>
    <n v="1"/>
    <n v="1"/>
    <s v="both"/>
    <n v="1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</r>
  <r>
    <x v="5"/>
    <x v="89"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</r>
  <r>
    <x v="5"/>
    <x v="92"/>
    <m/>
    <m/>
    <m/>
    <m/>
    <m/>
    <m/>
    <m/>
    <m/>
    <m/>
    <m/>
    <n v="1"/>
    <m/>
    <m/>
    <m/>
    <m/>
    <m/>
  </r>
  <r>
    <x v="5"/>
    <x v="93"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94"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</r>
  <r>
    <x v="5"/>
    <x v="98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</r>
  <r>
    <x v="0"/>
    <x v="100"/>
    <m/>
    <m/>
    <m/>
    <m/>
    <n v="1"/>
    <n v="1"/>
    <m/>
    <s v="female"/>
    <m/>
    <n v="1"/>
    <m/>
    <m/>
    <m/>
    <m/>
    <m/>
    <n v="1"/>
  </r>
  <r>
    <x v="4"/>
    <x v="6"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</r>
  <r>
    <x v="0"/>
    <x v="102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</r>
  <r>
    <x v="5"/>
    <x v="104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</r>
  <r>
    <x v="1"/>
    <x v="106"/>
    <m/>
    <m/>
    <m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</r>
  <r>
    <x v="5"/>
    <x v="108"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</r>
  <r>
    <x v="1"/>
    <x v="112"/>
    <m/>
    <m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</r>
  <r>
    <x v="5"/>
    <x v="113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</r>
  <r>
    <x v="1"/>
    <x v="117"/>
    <m/>
    <m/>
    <m/>
    <m/>
    <m/>
    <m/>
    <m/>
    <m/>
    <m/>
    <n v="1"/>
    <m/>
    <m/>
    <m/>
    <m/>
    <m/>
    <m/>
  </r>
  <r>
    <x v="5"/>
    <x v="118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</r>
  <r>
    <x v="5"/>
    <x v="120"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</r>
  <r>
    <x v="3"/>
    <x v="4"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</r>
  <r>
    <x v="4"/>
    <x v="6"/>
    <m/>
    <m/>
    <m/>
    <m/>
    <n v="1"/>
    <n v="1"/>
    <m/>
    <s v="female"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</r>
  <r>
    <x v="1"/>
    <x v="124"/>
    <m/>
    <m/>
    <m/>
    <m/>
    <m/>
    <m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</r>
  <r>
    <x v="1"/>
    <x v="127"/>
    <m/>
    <m/>
    <m/>
    <m/>
    <n v="2"/>
    <n v="1"/>
    <n v="1"/>
    <s v="both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</r>
  <r>
    <x v="2"/>
    <x v="3"/>
    <m/>
    <m/>
    <m/>
    <m/>
    <n v="1"/>
    <n v="1"/>
    <m/>
    <s v="female"/>
    <m/>
    <m/>
    <m/>
    <m/>
    <m/>
    <m/>
    <m/>
    <m/>
  </r>
  <r>
    <x v="4"/>
    <x v="6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n v="1"/>
    <m/>
    <m/>
    <m/>
    <m/>
    <m/>
    <m/>
  </r>
  <r>
    <x v="5"/>
    <x v="13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</r>
  <r>
    <x v="1"/>
    <x v="132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</pivotCacheRecords>
</file>

<file path=xl/pivotCache/pivotCacheRecords8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</r>
  <r>
    <x v="1"/>
    <x v="1"/>
    <m/>
    <m/>
    <m/>
    <m/>
    <m/>
    <m/>
    <m/>
  </r>
  <r>
    <x v="0"/>
    <x v="2"/>
    <m/>
    <m/>
    <m/>
    <m/>
    <m/>
    <m/>
    <m/>
  </r>
  <r>
    <x v="2"/>
    <x v="3"/>
    <m/>
    <m/>
    <m/>
    <m/>
    <m/>
    <m/>
    <m/>
  </r>
  <r>
    <x v="3"/>
    <x v="4"/>
    <m/>
    <m/>
    <m/>
    <m/>
    <n v="1"/>
    <n v="1"/>
    <m/>
  </r>
  <r>
    <x v="4"/>
    <x v="5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3"/>
    <x v="7"/>
    <m/>
    <m/>
    <m/>
    <m/>
    <m/>
    <m/>
    <m/>
  </r>
  <r>
    <x v="1"/>
    <x v="5"/>
    <m/>
    <m/>
    <m/>
    <m/>
    <m/>
    <m/>
    <m/>
  </r>
  <r>
    <x v="5"/>
    <x v="8"/>
    <m/>
    <m/>
    <m/>
    <m/>
    <m/>
    <m/>
    <m/>
  </r>
  <r>
    <x v="0"/>
    <x v="9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1"/>
    <x v="5"/>
    <m/>
    <m/>
    <m/>
    <m/>
    <m/>
    <m/>
    <m/>
  </r>
  <r>
    <x v="2"/>
    <x v="3"/>
    <m/>
    <m/>
    <m/>
    <m/>
    <n v="1"/>
    <n v="1"/>
    <m/>
  </r>
  <r>
    <x v="1"/>
    <x v="10"/>
    <m/>
    <m/>
    <m/>
    <m/>
    <m/>
    <m/>
    <m/>
  </r>
  <r>
    <x v="3"/>
    <x v="11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4"/>
    <x v="6"/>
    <n v="1"/>
    <n v="1"/>
    <m/>
    <s v="bad"/>
    <n v="2"/>
    <n v="1"/>
    <n v="1"/>
  </r>
  <r>
    <x v="2"/>
    <x v="3"/>
    <m/>
    <m/>
    <m/>
    <m/>
    <n v="1"/>
    <m/>
    <n v="1"/>
  </r>
  <r>
    <x v="2"/>
    <x v="12"/>
    <m/>
    <m/>
    <m/>
    <m/>
    <n v="1"/>
    <m/>
    <n v="1"/>
  </r>
  <r>
    <x v="2"/>
    <x v="3"/>
    <m/>
    <m/>
    <m/>
    <m/>
    <n v="1"/>
    <n v="1"/>
    <m/>
  </r>
  <r>
    <x v="1"/>
    <x v="5"/>
    <m/>
    <m/>
    <m/>
    <m/>
    <n v="1"/>
    <n v="1"/>
    <m/>
  </r>
  <r>
    <x v="1"/>
    <x v="5"/>
    <n v="2"/>
    <n v="1"/>
    <n v="1"/>
    <s v="both"/>
    <n v="1"/>
    <n v="1"/>
    <m/>
  </r>
  <r>
    <x v="1"/>
    <x v="1"/>
    <m/>
    <m/>
    <m/>
    <m/>
    <n v="2"/>
    <n v="1"/>
    <n v="1"/>
  </r>
  <r>
    <x v="1"/>
    <x v="5"/>
    <m/>
    <m/>
    <m/>
    <m/>
    <n v="1"/>
    <n v="1"/>
    <m/>
  </r>
  <r>
    <x v="1"/>
    <x v="5"/>
    <m/>
    <m/>
    <m/>
    <m/>
    <m/>
    <m/>
    <m/>
  </r>
  <r>
    <x v="3"/>
    <x v="4"/>
    <n v="1"/>
    <n v="1"/>
    <m/>
    <s v="bad"/>
    <n v="1"/>
    <n v="1"/>
    <m/>
  </r>
  <r>
    <x v="5"/>
    <x v="13"/>
    <m/>
    <m/>
    <m/>
    <m/>
    <n v="1"/>
    <n v="1"/>
    <m/>
  </r>
  <r>
    <x v="5"/>
    <x v="14"/>
    <m/>
    <m/>
    <m/>
    <m/>
    <m/>
    <m/>
    <m/>
  </r>
  <r>
    <x v="5"/>
    <x v="15"/>
    <m/>
    <m/>
    <m/>
    <m/>
    <m/>
    <m/>
    <m/>
  </r>
  <r>
    <x v="5"/>
    <x v="15"/>
    <m/>
    <m/>
    <m/>
    <m/>
    <m/>
    <m/>
    <m/>
  </r>
  <r>
    <x v="1"/>
    <x v="16"/>
    <m/>
    <m/>
    <m/>
    <m/>
    <m/>
    <m/>
    <m/>
  </r>
  <r>
    <x v="5"/>
    <x v="15"/>
    <m/>
    <m/>
    <m/>
    <m/>
    <m/>
    <m/>
    <m/>
  </r>
  <r>
    <x v="5"/>
    <x v="17"/>
    <m/>
    <m/>
    <m/>
    <m/>
    <m/>
    <m/>
    <m/>
  </r>
  <r>
    <x v="5"/>
    <x v="18"/>
    <m/>
    <m/>
    <m/>
    <m/>
    <n v="1"/>
    <m/>
    <n v="1"/>
  </r>
  <r>
    <x v="1"/>
    <x v="19"/>
    <n v="1"/>
    <m/>
    <n v="1"/>
    <s v="good"/>
    <n v="2"/>
    <n v="1"/>
    <m/>
  </r>
  <r>
    <x v="0"/>
    <x v="20"/>
    <m/>
    <m/>
    <m/>
    <m/>
    <n v="1"/>
    <n v="1"/>
    <m/>
  </r>
  <r>
    <x v="3"/>
    <x v="21"/>
    <m/>
    <m/>
    <m/>
    <m/>
    <m/>
    <m/>
    <m/>
  </r>
  <r>
    <x v="2"/>
    <x v="22"/>
    <m/>
    <m/>
    <m/>
    <m/>
    <m/>
    <m/>
    <m/>
  </r>
  <r>
    <x v="1"/>
    <x v="5"/>
    <m/>
    <m/>
    <m/>
    <m/>
    <m/>
    <m/>
    <m/>
  </r>
  <r>
    <x v="1"/>
    <x v="10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3"/>
    <x v="23"/>
    <m/>
    <m/>
    <m/>
    <m/>
    <n v="1"/>
    <m/>
    <n v="1"/>
  </r>
  <r>
    <x v="0"/>
    <x v="24"/>
    <m/>
    <m/>
    <m/>
    <m/>
    <m/>
    <m/>
    <m/>
  </r>
  <r>
    <x v="5"/>
    <x v="25"/>
    <m/>
    <m/>
    <m/>
    <m/>
    <n v="1"/>
    <n v="1"/>
    <m/>
  </r>
  <r>
    <x v="1"/>
    <x v="5"/>
    <m/>
    <m/>
    <m/>
    <m/>
    <n v="1"/>
    <n v="1"/>
    <m/>
  </r>
  <r>
    <x v="0"/>
    <x v="26"/>
    <n v="1"/>
    <m/>
    <n v="1"/>
    <s v="good"/>
    <m/>
    <m/>
    <m/>
  </r>
  <r>
    <x v="0"/>
    <x v="27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0"/>
    <x v="28"/>
    <m/>
    <m/>
    <m/>
    <m/>
    <n v="1"/>
    <m/>
    <n v="1"/>
  </r>
  <r>
    <x v="1"/>
    <x v="29"/>
    <m/>
    <m/>
    <m/>
    <m/>
    <n v="1"/>
    <m/>
    <n v="1"/>
  </r>
  <r>
    <x v="5"/>
    <x v="30"/>
    <m/>
    <m/>
    <m/>
    <m/>
    <n v="1"/>
    <n v="1"/>
    <m/>
  </r>
  <r>
    <x v="5"/>
    <x v="31"/>
    <m/>
    <m/>
    <m/>
    <m/>
    <n v="2"/>
    <n v="1"/>
    <n v="1"/>
  </r>
  <r>
    <x v="3"/>
    <x v="4"/>
    <n v="1"/>
    <m/>
    <n v="1"/>
    <s v="good"/>
    <n v="1"/>
    <n v="1"/>
    <m/>
  </r>
  <r>
    <x v="4"/>
    <x v="6"/>
    <m/>
    <m/>
    <m/>
    <m/>
    <n v="2"/>
    <n v="1"/>
    <n v="1"/>
  </r>
  <r>
    <x v="5"/>
    <x v="32"/>
    <m/>
    <m/>
    <m/>
    <m/>
    <n v="1"/>
    <n v="1"/>
    <m/>
  </r>
  <r>
    <x v="3"/>
    <x v="33"/>
    <n v="1"/>
    <m/>
    <n v="1"/>
    <s v="good"/>
    <m/>
    <m/>
    <m/>
  </r>
  <r>
    <x v="0"/>
    <x v="34"/>
    <m/>
    <m/>
    <m/>
    <m/>
    <m/>
    <m/>
    <m/>
  </r>
  <r>
    <x v="3"/>
    <x v="35"/>
    <m/>
    <m/>
    <m/>
    <m/>
    <m/>
    <m/>
    <m/>
  </r>
  <r>
    <x v="0"/>
    <x v="36"/>
    <m/>
    <m/>
    <m/>
    <m/>
    <n v="2"/>
    <n v="1"/>
    <n v="1"/>
  </r>
  <r>
    <x v="3"/>
    <x v="37"/>
    <m/>
    <m/>
    <m/>
    <m/>
    <n v="1"/>
    <n v="1"/>
    <m/>
  </r>
  <r>
    <x v="1"/>
    <x v="38"/>
    <n v="1"/>
    <m/>
    <n v="1"/>
    <s v="good"/>
    <n v="2"/>
    <n v="1"/>
    <n v="1"/>
  </r>
  <r>
    <x v="5"/>
    <x v="39"/>
    <m/>
    <m/>
    <m/>
    <m/>
    <n v="1"/>
    <n v="1"/>
    <n v="1"/>
  </r>
  <r>
    <x v="0"/>
    <x v="40"/>
    <m/>
    <m/>
    <m/>
    <m/>
    <m/>
    <m/>
    <m/>
  </r>
  <r>
    <x v="5"/>
    <x v="41"/>
    <m/>
    <m/>
    <m/>
    <m/>
    <n v="1"/>
    <n v="1"/>
    <m/>
  </r>
  <r>
    <x v="1"/>
    <x v="42"/>
    <n v="1"/>
    <n v="1"/>
    <m/>
    <s v="bad"/>
    <m/>
    <m/>
    <m/>
  </r>
  <r>
    <x v="1"/>
    <x v="43"/>
    <n v="1"/>
    <n v="1"/>
    <m/>
    <s v="bad"/>
    <n v="1"/>
    <n v="1"/>
    <m/>
  </r>
  <r>
    <x v="1"/>
    <x v="5"/>
    <m/>
    <m/>
    <m/>
    <m/>
    <n v="1"/>
    <m/>
    <n v="1"/>
  </r>
  <r>
    <x v="5"/>
    <x v="44"/>
    <m/>
    <m/>
    <m/>
    <m/>
    <m/>
    <m/>
    <m/>
  </r>
  <r>
    <x v="3"/>
    <x v="45"/>
    <n v="2"/>
    <n v="1"/>
    <n v="1"/>
    <s v="both"/>
    <n v="1"/>
    <n v="1"/>
    <m/>
  </r>
  <r>
    <x v="1"/>
    <x v="46"/>
    <m/>
    <m/>
    <m/>
    <m/>
    <m/>
    <m/>
    <m/>
  </r>
  <r>
    <x v="1"/>
    <x v="47"/>
    <m/>
    <m/>
    <m/>
    <m/>
    <m/>
    <m/>
    <m/>
  </r>
  <r>
    <x v="5"/>
    <x v="48"/>
    <m/>
    <m/>
    <m/>
    <m/>
    <m/>
    <m/>
    <m/>
  </r>
  <r>
    <x v="0"/>
    <x v="49"/>
    <m/>
    <m/>
    <m/>
    <m/>
    <n v="2"/>
    <n v="1"/>
    <n v="1"/>
  </r>
  <r>
    <x v="0"/>
    <x v="50"/>
    <m/>
    <m/>
    <m/>
    <m/>
    <n v="1"/>
    <m/>
    <n v="1"/>
  </r>
  <r>
    <x v="4"/>
    <x v="6"/>
    <m/>
    <m/>
    <m/>
    <m/>
    <m/>
    <m/>
    <m/>
  </r>
  <r>
    <x v="1"/>
    <x v="51"/>
    <m/>
    <m/>
    <m/>
    <m/>
    <n v="1"/>
    <m/>
    <n v="1"/>
  </r>
  <r>
    <x v="1"/>
    <x v="52"/>
    <m/>
    <m/>
    <m/>
    <m/>
    <n v="2"/>
    <n v="1"/>
    <n v="1"/>
  </r>
  <r>
    <x v="1"/>
    <x v="53"/>
    <m/>
    <m/>
    <m/>
    <m/>
    <n v="1"/>
    <n v="1"/>
    <m/>
  </r>
  <r>
    <x v="3"/>
    <x v="4"/>
    <m/>
    <m/>
    <m/>
    <m/>
    <n v="1"/>
    <n v="1"/>
    <m/>
  </r>
  <r>
    <x v="5"/>
    <x v="54"/>
    <m/>
    <m/>
    <m/>
    <m/>
    <m/>
    <m/>
    <m/>
  </r>
  <r>
    <x v="3"/>
    <x v="4"/>
    <m/>
    <m/>
    <m/>
    <m/>
    <n v="1"/>
    <m/>
    <n v="1"/>
  </r>
  <r>
    <x v="1"/>
    <x v="46"/>
    <m/>
    <m/>
    <m/>
    <m/>
    <n v="2"/>
    <n v="1"/>
    <n v="1"/>
  </r>
  <r>
    <x v="3"/>
    <x v="55"/>
    <m/>
    <m/>
    <m/>
    <m/>
    <m/>
    <m/>
    <m/>
  </r>
  <r>
    <x v="2"/>
    <x v="12"/>
    <m/>
    <m/>
    <m/>
    <m/>
    <n v="1"/>
    <m/>
    <n v="1"/>
  </r>
  <r>
    <x v="5"/>
    <x v="56"/>
    <m/>
    <m/>
    <m/>
    <m/>
    <m/>
    <m/>
    <m/>
  </r>
  <r>
    <x v="3"/>
    <x v="57"/>
    <m/>
    <m/>
    <m/>
    <m/>
    <n v="1"/>
    <n v="1"/>
    <m/>
  </r>
  <r>
    <x v="0"/>
    <x v="58"/>
    <m/>
    <m/>
    <m/>
    <m/>
    <m/>
    <m/>
    <m/>
  </r>
  <r>
    <x v="4"/>
    <x v="6"/>
    <n v="2"/>
    <n v="1"/>
    <n v="1"/>
    <s v="both"/>
    <n v="1"/>
    <n v="1"/>
    <m/>
  </r>
  <r>
    <x v="4"/>
    <x v="6"/>
    <m/>
    <m/>
    <m/>
    <m/>
    <m/>
    <m/>
    <m/>
  </r>
  <r>
    <x v="1"/>
    <x v="59"/>
    <m/>
    <m/>
    <m/>
    <m/>
    <m/>
    <m/>
    <m/>
  </r>
  <r>
    <x v="0"/>
    <x v="60"/>
    <m/>
    <m/>
    <m/>
    <m/>
    <m/>
    <m/>
    <m/>
  </r>
  <r>
    <x v="4"/>
    <x v="6"/>
    <m/>
    <m/>
    <m/>
    <m/>
    <n v="1"/>
    <n v="1"/>
    <m/>
  </r>
  <r>
    <x v="2"/>
    <x v="61"/>
    <m/>
    <m/>
    <m/>
    <m/>
    <m/>
    <m/>
    <m/>
  </r>
  <r>
    <x v="4"/>
    <x v="6"/>
    <m/>
    <m/>
    <m/>
    <m/>
    <m/>
    <m/>
    <m/>
  </r>
  <r>
    <x v="0"/>
    <x v="62"/>
    <m/>
    <m/>
    <m/>
    <m/>
    <n v="1"/>
    <n v="1"/>
    <m/>
  </r>
  <r>
    <x v="3"/>
    <x v="4"/>
    <n v="1"/>
    <n v="1"/>
    <m/>
    <s v="bad"/>
    <m/>
    <m/>
    <m/>
  </r>
  <r>
    <x v="5"/>
    <x v="63"/>
    <m/>
    <m/>
    <m/>
    <m/>
    <m/>
    <m/>
    <m/>
  </r>
  <r>
    <x v="3"/>
    <x v="64"/>
    <m/>
    <m/>
    <m/>
    <m/>
    <n v="1"/>
    <n v="1"/>
    <m/>
  </r>
  <r>
    <x v="1"/>
    <x v="16"/>
    <n v="1"/>
    <n v="1"/>
    <m/>
    <s v="bad"/>
    <m/>
    <m/>
    <m/>
  </r>
  <r>
    <x v="1"/>
    <x v="65"/>
    <m/>
    <m/>
    <m/>
    <m/>
    <m/>
    <m/>
    <m/>
  </r>
  <r>
    <x v="1"/>
    <x v="66"/>
    <m/>
    <m/>
    <m/>
    <m/>
    <m/>
    <m/>
    <m/>
  </r>
  <r>
    <x v="5"/>
    <x v="67"/>
    <m/>
    <m/>
    <m/>
    <m/>
    <m/>
    <m/>
    <m/>
  </r>
  <r>
    <x v="5"/>
    <x v="68"/>
    <n v="1"/>
    <n v="1"/>
    <m/>
    <s v="bad"/>
    <n v="2"/>
    <n v="1"/>
    <n v="1"/>
  </r>
  <r>
    <x v="1"/>
    <x v="69"/>
    <m/>
    <m/>
    <m/>
    <m/>
    <n v="1"/>
    <m/>
    <n v="1"/>
  </r>
  <r>
    <x v="5"/>
    <x v="70"/>
    <m/>
    <m/>
    <m/>
    <m/>
    <m/>
    <m/>
    <m/>
  </r>
  <r>
    <x v="5"/>
    <x v="71"/>
    <m/>
    <m/>
    <m/>
    <m/>
    <m/>
    <m/>
    <m/>
  </r>
  <r>
    <x v="2"/>
    <x v="72"/>
    <m/>
    <m/>
    <m/>
    <m/>
    <n v="1"/>
    <n v="1"/>
    <m/>
  </r>
  <r>
    <x v="1"/>
    <x v="73"/>
    <m/>
    <m/>
    <m/>
    <m/>
    <n v="1"/>
    <n v="1"/>
    <m/>
  </r>
  <r>
    <x v="1"/>
    <x v="74"/>
    <m/>
    <m/>
    <m/>
    <m/>
    <m/>
    <m/>
    <m/>
  </r>
  <r>
    <x v="1"/>
    <x v="75"/>
    <n v="2"/>
    <n v="1"/>
    <n v="1"/>
    <s v="both"/>
    <n v="1"/>
    <n v="1"/>
    <m/>
  </r>
  <r>
    <x v="5"/>
    <x v="76"/>
    <m/>
    <m/>
    <m/>
    <m/>
    <m/>
    <m/>
    <m/>
  </r>
  <r>
    <x v="4"/>
    <x v="6"/>
    <m/>
    <m/>
    <m/>
    <m/>
    <m/>
    <m/>
    <m/>
  </r>
  <r>
    <x v="0"/>
    <x v="77"/>
    <n v="1"/>
    <n v="1"/>
    <m/>
    <s v="bad"/>
    <n v="1"/>
    <n v="1"/>
    <m/>
  </r>
  <r>
    <x v="0"/>
    <x v="78"/>
    <m/>
    <m/>
    <m/>
    <m/>
    <n v="2"/>
    <n v="1"/>
    <n v="1"/>
  </r>
  <r>
    <x v="4"/>
    <x v="79"/>
    <m/>
    <m/>
    <m/>
    <m/>
    <m/>
    <m/>
    <m/>
  </r>
  <r>
    <x v="1"/>
    <x v="80"/>
    <m/>
    <m/>
    <m/>
    <m/>
    <n v="1"/>
    <n v="1"/>
    <m/>
  </r>
  <r>
    <x v="4"/>
    <x v="6"/>
    <m/>
    <m/>
    <m/>
    <m/>
    <m/>
    <m/>
    <m/>
  </r>
  <r>
    <x v="1"/>
    <x v="81"/>
    <m/>
    <m/>
    <m/>
    <m/>
    <n v="1"/>
    <n v="1"/>
    <m/>
  </r>
  <r>
    <x v="1"/>
    <x v="82"/>
    <n v="1"/>
    <m/>
    <n v="1"/>
    <s v="good"/>
    <m/>
    <m/>
    <m/>
  </r>
  <r>
    <x v="1"/>
    <x v="83"/>
    <m/>
    <m/>
    <m/>
    <m/>
    <n v="2"/>
    <n v="1"/>
    <n v="1"/>
  </r>
  <r>
    <x v="0"/>
    <x v="84"/>
    <m/>
    <m/>
    <m/>
    <m/>
    <m/>
    <m/>
    <m/>
  </r>
  <r>
    <x v="0"/>
    <x v="85"/>
    <m/>
    <m/>
    <m/>
    <m/>
    <m/>
    <m/>
    <m/>
  </r>
  <r>
    <x v="3"/>
    <x v="7"/>
    <m/>
    <m/>
    <m/>
    <m/>
    <m/>
    <m/>
    <m/>
  </r>
  <r>
    <x v="1"/>
    <x v="5"/>
    <m/>
    <m/>
    <m/>
    <m/>
    <n v="1"/>
    <n v="1"/>
    <m/>
  </r>
  <r>
    <x v="3"/>
    <x v="86"/>
    <m/>
    <m/>
    <m/>
    <m/>
    <m/>
    <m/>
    <m/>
  </r>
  <r>
    <x v="1"/>
    <x v="87"/>
    <n v="2"/>
    <n v="1"/>
    <n v="1"/>
    <s v="both"/>
    <n v="1"/>
    <n v="1"/>
    <m/>
  </r>
  <r>
    <x v="1"/>
    <x v="5"/>
    <n v="1"/>
    <m/>
    <n v="1"/>
    <s v="good"/>
    <n v="1"/>
    <n v="1"/>
    <m/>
  </r>
  <r>
    <x v="1"/>
    <x v="5"/>
    <n v="1"/>
    <n v="1"/>
    <m/>
    <s v="bad"/>
    <n v="2"/>
    <n v="1"/>
    <n v="1"/>
  </r>
  <r>
    <x v="1"/>
    <x v="5"/>
    <m/>
    <m/>
    <m/>
    <m/>
    <n v="2"/>
    <n v="1"/>
    <n v="1"/>
  </r>
  <r>
    <x v="1"/>
    <x v="88"/>
    <m/>
    <m/>
    <m/>
    <m/>
    <n v="1"/>
    <n v="1"/>
    <m/>
  </r>
  <r>
    <x v="5"/>
    <x v="89"/>
    <m/>
    <m/>
    <m/>
    <m/>
    <m/>
    <m/>
    <m/>
  </r>
  <r>
    <x v="3"/>
    <x v="90"/>
    <m/>
    <m/>
    <m/>
    <m/>
    <m/>
    <m/>
    <m/>
  </r>
  <r>
    <x v="5"/>
    <x v="89"/>
    <m/>
    <m/>
    <m/>
    <m/>
    <m/>
    <m/>
    <m/>
  </r>
  <r>
    <x v="5"/>
    <x v="89"/>
    <m/>
    <m/>
    <m/>
    <m/>
    <n v="1"/>
    <n v="1"/>
    <m/>
  </r>
  <r>
    <x v="5"/>
    <x v="91"/>
    <m/>
    <m/>
    <m/>
    <m/>
    <n v="1"/>
    <n v="1"/>
    <m/>
  </r>
  <r>
    <x v="5"/>
    <x v="92"/>
    <m/>
    <m/>
    <m/>
    <m/>
    <m/>
    <m/>
    <m/>
  </r>
  <r>
    <x v="5"/>
    <x v="93"/>
    <m/>
    <m/>
    <m/>
    <m/>
    <m/>
    <m/>
    <m/>
  </r>
  <r>
    <x v="4"/>
    <x v="6"/>
    <m/>
    <m/>
    <m/>
    <m/>
    <n v="2"/>
    <n v="1"/>
    <n v="1"/>
  </r>
  <r>
    <x v="5"/>
    <x v="94"/>
    <m/>
    <m/>
    <m/>
    <m/>
    <m/>
    <m/>
    <m/>
  </r>
  <r>
    <x v="5"/>
    <x v="95"/>
    <n v="1"/>
    <n v="1"/>
    <m/>
    <s v="bad"/>
    <m/>
    <m/>
    <m/>
  </r>
  <r>
    <x v="1"/>
    <x v="5"/>
    <m/>
    <m/>
    <m/>
    <m/>
    <n v="2"/>
    <n v="1"/>
    <n v="1"/>
  </r>
  <r>
    <x v="5"/>
    <x v="96"/>
    <m/>
    <m/>
    <m/>
    <m/>
    <n v="1"/>
    <n v="1"/>
    <m/>
  </r>
  <r>
    <x v="5"/>
    <x v="97"/>
    <m/>
    <m/>
    <m/>
    <m/>
    <n v="2"/>
    <n v="1"/>
    <n v="1"/>
  </r>
  <r>
    <x v="5"/>
    <x v="98"/>
    <m/>
    <m/>
    <m/>
    <m/>
    <m/>
    <m/>
    <m/>
  </r>
  <r>
    <x v="5"/>
    <x v="99"/>
    <n v="1"/>
    <n v="1"/>
    <m/>
    <s v="bad"/>
    <n v="1"/>
    <n v="1"/>
    <m/>
  </r>
  <r>
    <x v="0"/>
    <x v="100"/>
    <m/>
    <m/>
    <m/>
    <m/>
    <n v="1"/>
    <n v="1"/>
    <m/>
  </r>
  <r>
    <x v="4"/>
    <x v="6"/>
    <m/>
    <m/>
    <m/>
    <m/>
    <m/>
    <m/>
    <m/>
  </r>
  <r>
    <x v="4"/>
    <x v="101"/>
    <m/>
    <m/>
    <m/>
    <m/>
    <m/>
    <m/>
    <m/>
  </r>
  <r>
    <x v="4"/>
    <x v="6"/>
    <m/>
    <m/>
    <m/>
    <m/>
    <m/>
    <m/>
    <m/>
  </r>
  <r>
    <x v="4"/>
    <x v="6"/>
    <m/>
    <m/>
    <m/>
    <m/>
    <n v="1"/>
    <n v="1"/>
    <m/>
  </r>
  <r>
    <x v="3"/>
    <x v="7"/>
    <m/>
    <m/>
    <m/>
    <m/>
    <n v="1"/>
    <m/>
    <n v="1"/>
  </r>
  <r>
    <x v="0"/>
    <x v="102"/>
    <m/>
    <m/>
    <m/>
    <m/>
    <m/>
    <m/>
    <m/>
  </r>
  <r>
    <x v="0"/>
    <x v="103"/>
    <m/>
    <m/>
    <m/>
    <m/>
    <n v="1"/>
    <n v="1"/>
    <m/>
  </r>
  <r>
    <x v="5"/>
    <x v="104"/>
    <m/>
    <m/>
    <m/>
    <m/>
    <m/>
    <m/>
    <m/>
  </r>
  <r>
    <x v="4"/>
    <x v="6"/>
    <m/>
    <m/>
    <m/>
    <m/>
    <m/>
    <m/>
    <m/>
  </r>
  <r>
    <x v="3"/>
    <x v="105"/>
    <m/>
    <m/>
    <m/>
    <m/>
    <m/>
    <m/>
    <m/>
  </r>
  <r>
    <x v="1"/>
    <x v="106"/>
    <m/>
    <m/>
    <m/>
    <m/>
    <n v="1"/>
    <n v="1"/>
    <m/>
  </r>
  <r>
    <x v="1"/>
    <x v="106"/>
    <m/>
    <m/>
    <m/>
    <m/>
    <m/>
    <m/>
    <m/>
  </r>
  <r>
    <x v="1"/>
    <x v="107"/>
    <m/>
    <m/>
    <m/>
    <m/>
    <n v="1"/>
    <n v="1"/>
    <m/>
  </r>
  <r>
    <x v="5"/>
    <x v="108"/>
    <m/>
    <m/>
    <m/>
    <m/>
    <m/>
    <m/>
    <m/>
  </r>
  <r>
    <x v="1"/>
    <x v="109"/>
    <m/>
    <m/>
    <m/>
    <m/>
    <m/>
    <m/>
    <m/>
  </r>
  <r>
    <x v="1"/>
    <x v="110"/>
    <n v="1"/>
    <m/>
    <n v="1"/>
    <s v="good"/>
    <n v="1"/>
    <n v="1"/>
    <m/>
  </r>
  <r>
    <x v="1"/>
    <x v="111"/>
    <m/>
    <m/>
    <m/>
    <m/>
    <n v="2"/>
    <n v="1"/>
    <n v="1"/>
  </r>
  <r>
    <x v="1"/>
    <x v="112"/>
    <m/>
    <m/>
    <m/>
    <m/>
    <m/>
    <m/>
    <m/>
  </r>
  <r>
    <x v="1"/>
    <x v="16"/>
    <m/>
    <m/>
    <m/>
    <m/>
    <m/>
    <m/>
    <m/>
  </r>
  <r>
    <x v="5"/>
    <x v="113"/>
    <m/>
    <m/>
    <m/>
    <m/>
    <m/>
    <m/>
    <m/>
  </r>
  <r>
    <x v="4"/>
    <x v="6"/>
    <m/>
    <m/>
    <m/>
    <m/>
    <m/>
    <m/>
    <m/>
  </r>
  <r>
    <x v="4"/>
    <x v="114"/>
    <m/>
    <m/>
    <m/>
    <m/>
    <m/>
    <m/>
    <m/>
  </r>
  <r>
    <x v="1"/>
    <x v="115"/>
    <m/>
    <m/>
    <m/>
    <m/>
    <n v="1"/>
    <n v="1"/>
    <m/>
  </r>
  <r>
    <x v="0"/>
    <x v="116"/>
    <m/>
    <m/>
    <m/>
    <m/>
    <n v="1"/>
    <n v="1"/>
    <m/>
  </r>
  <r>
    <x v="1"/>
    <x v="117"/>
    <m/>
    <m/>
    <m/>
    <m/>
    <m/>
    <m/>
    <m/>
  </r>
  <r>
    <x v="5"/>
    <x v="118"/>
    <m/>
    <m/>
    <m/>
    <m/>
    <m/>
    <m/>
    <m/>
  </r>
  <r>
    <x v="5"/>
    <x v="119"/>
    <m/>
    <m/>
    <m/>
    <m/>
    <m/>
    <m/>
    <m/>
  </r>
  <r>
    <x v="5"/>
    <x v="120"/>
    <m/>
    <m/>
    <m/>
    <m/>
    <m/>
    <m/>
    <m/>
  </r>
  <r>
    <x v="3"/>
    <x v="121"/>
    <m/>
    <m/>
    <m/>
    <m/>
    <n v="1"/>
    <m/>
    <n v="1"/>
  </r>
  <r>
    <x v="1"/>
    <x v="122"/>
    <m/>
    <m/>
    <m/>
    <m/>
    <m/>
    <m/>
    <m/>
  </r>
  <r>
    <x v="3"/>
    <x v="4"/>
    <m/>
    <m/>
    <m/>
    <m/>
    <m/>
    <m/>
    <m/>
  </r>
  <r>
    <x v="4"/>
    <x v="6"/>
    <m/>
    <m/>
    <m/>
    <m/>
    <n v="1"/>
    <m/>
    <n v="1"/>
  </r>
  <r>
    <x v="4"/>
    <x v="6"/>
    <m/>
    <m/>
    <m/>
    <m/>
    <n v="1"/>
    <n v="1"/>
    <m/>
  </r>
  <r>
    <x v="1"/>
    <x v="5"/>
    <m/>
    <m/>
    <m/>
    <m/>
    <m/>
    <m/>
    <m/>
  </r>
  <r>
    <x v="1"/>
    <x v="123"/>
    <m/>
    <m/>
    <m/>
    <m/>
    <n v="2"/>
    <n v="1"/>
    <n v="1"/>
  </r>
  <r>
    <x v="1"/>
    <x v="124"/>
    <m/>
    <m/>
    <m/>
    <m/>
    <m/>
    <m/>
    <m/>
  </r>
  <r>
    <x v="0"/>
    <x v="125"/>
    <m/>
    <m/>
    <m/>
    <m/>
    <n v="1"/>
    <n v="1"/>
    <m/>
  </r>
  <r>
    <x v="1"/>
    <x v="126"/>
    <m/>
    <m/>
    <m/>
    <m/>
    <m/>
    <m/>
    <m/>
  </r>
  <r>
    <x v="1"/>
    <x v="127"/>
    <m/>
    <m/>
    <m/>
    <m/>
    <n v="2"/>
    <n v="1"/>
    <n v="1"/>
  </r>
  <r>
    <x v="4"/>
    <x v="6"/>
    <m/>
    <m/>
    <m/>
    <m/>
    <m/>
    <m/>
    <m/>
  </r>
  <r>
    <x v="4"/>
    <x v="6"/>
    <m/>
    <m/>
    <m/>
    <m/>
    <m/>
    <m/>
    <m/>
  </r>
  <r>
    <x v="5"/>
    <x v="128"/>
    <m/>
    <m/>
    <m/>
    <m/>
    <m/>
    <m/>
    <m/>
  </r>
  <r>
    <x v="2"/>
    <x v="129"/>
    <m/>
    <m/>
    <m/>
    <m/>
    <m/>
    <m/>
    <m/>
  </r>
  <r>
    <x v="1"/>
    <x v="5"/>
    <m/>
    <m/>
    <m/>
    <m/>
    <n v="1"/>
    <n v="1"/>
    <m/>
  </r>
  <r>
    <x v="2"/>
    <x v="12"/>
    <m/>
    <m/>
    <m/>
    <m/>
    <n v="1"/>
    <n v="1"/>
    <m/>
  </r>
  <r>
    <x v="2"/>
    <x v="130"/>
    <m/>
    <m/>
    <m/>
    <m/>
    <n v="1"/>
    <m/>
    <n v="1"/>
  </r>
  <r>
    <x v="2"/>
    <x v="3"/>
    <m/>
    <m/>
    <m/>
    <m/>
    <n v="1"/>
    <n v="1"/>
    <m/>
  </r>
  <r>
    <x v="4"/>
    <x v="6"/>
    <m/>
    <m/>
    <m/>
    <m/>
    <m/>
    <m/>
    <m/>
  </r>
  <r>
    <x v="4"/>
    <x v="6"/>
    <m/>
    <m/>
    <m/>
    <m/>
    <m/>
    <m/>
    <m/>
  </r>
  <r>
    <x v="5"/>
    <x v="131"/>
    <m/>
    <m/>
    <m/>
    <m/>
    <m/>
    <m/>
    <m/>
  </r>
  <r>
    <x v="1"/>
    <x v="10"/>
    <m/>
    <m/>
    <m/>
    <m/>
    <m/>
    <m/>
    <m/>
  </r>
  <r>
    <x v="1"/>
    <x v="10"/>
    <m/>
    <m/>
    <m/>
    <m/>
    <n v="1"/>
    <m/>
    <n v="1"/>
  </r>
  <r>
    <x v="1"/>
    <x v="132"/>
    <m/>
    <m/>
    <m/>
    <m/>
    <m/>
    <m/>
    <m/>
  </r>
  <r>
    <x v="4"/>
    <x v="133"/>
    <m/>
    <m/>
    <m/>
    <m/>
    <m/>
    <m/>
    <m/>
  </r>
  <r>
    <x v="4"/>
    <x v="133"/>
    <m/>
    <m/>
    <m/>
    <m/>
    <m/>
    <m/>
    <m/>
  </r>
</pivotCacheRecords>
</file>

<file path=xl/pivotCache/pivotCacheRecords8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7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m/>
    <s v="prison"/>
    <m/>
    <m/>
    <m/>
    <m/>
    <m/>
    <m/>
    <m/>
    <m/>
    <m/>
    <m/>
    <n v="1"/>
    <n v="1"/>
    <m/>
    <m/>
    <s v="agonies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m/>
    <s v="haven"/>
    <n v="1"/>
    <n v="1"/>
    <m/>
    <n v="1"/>
    <s v="female"/>
    <m/>
    <m/>
    <m/>
    <m/>
    <m/>
    <m/>
    <m/>
    <m/>
    <m/>
    <m/>
    <n v="1"/>
    <n v="1"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m/>
    <s v="prison"/>
    <m/>
    <n v="1"/>
    <n v="1"/>
    <m/>
    <s v="male"/>
    <n v="1"/>
    <n v="1"/>
    <m/>
    <m/>
    <s v="emotional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m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n v="1"/>
    <n v="1"/>
    <m/>
    <m/>
    <s v="agonies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n v="1"/>
    <n v="1"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m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m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m/>
    <s v="prison"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m/>
    <s v="haven"/>
    <m/>
    <m/>
    <m/>
    <m/>
    <m/>
    <m/>
    <m/>
    <m/>
    <m/>
    <m/>
    <m/>
    <m/>
    <m/>
    <m/>
    <m/>
    <m/>
    <m/>
    <m/>
    <n v="1"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m/>
    <s v="prison"/>
    <m/>
    <n v="1"/>
    <m/>
    <m/>
    <m/>
    <n v="1"/>
    <m/>
    <m/>
    <n v="1"/>
    <s v="sad"/>
    <m/>
    <m/>
    <m/>
    <m/>
    <m/>
    <m/>
    <m/>
    <m/>
    <n v="2"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m/>
    <s v="haven"/>
    <n v="1"/>
    <m/>
    <m/>
    <m/>
    <m/>
    <m/>
    <m/>
    <m/>
    <m/>
    <m/>
    <n v="1"/>
    <n v="1"/>
    <m/>
    <m/>
    <s v="agonies"/>
    <m/>
    <m/>
    <m/>
    <n v="1"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n v="3"/>
    <m/>
    <m/>
    <m/>
    <m/>
    <m/>
    <m/>
    <m/>
    <m/>
    <m/>
    <n v="1"/>
    <n v="1"/>
    <m/>
    <m/>
    <s v="agonies"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n v="1"/>
    <m/>
    <m/>
    <n v="1"/>
    <s v="sad"/>
    <m/>
    <m/>
    <m/>
    <m/>
    <m/>
    <m/>
    <m/>
    <m/>
    <n v="1"/>
    <n v="1"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n v="1"/>
    <n v="1"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m/>
    <s v="haven"/>
    <m/>
    <m/>
    <m/>
    <m/>
    <m/>
    <m/>
    <m/>
    <m/>
    <m/>
    <m/>
    <m/>
    <m/>
    <m/>
    <m/>
    <m/>
    <m/>
    <n v="1"/>
    <n v="1"/>
    <n v="1"/>
    <m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m/>
    <s v="prison"/>
    <n v="1"/>
    <m/>
    <m/>
    <m/>
    <m/>
    <m/>
    <m/>
    <m/>
    <m/>
    <m/>
    <m/>
    <m/>
    <m/>
    <m/>
    <m/>
    <n v="1"/>
    <m/>
    <m/>
    <n v="2"/>
    <n v="1"/>
    <n v="1"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m/>
    <s v="prison"/>
    <m/>
    <m/>
    <m/>
    <m/>
    <m/>
    <n v="1"/>
    <n v="1"/>
    <m/>
    <m/>
    <s v="emotional"/>
    <m/>
    <m/>
    <m/>
    <m/>
    <m/>
    <m/>
    <m/>
    <n v="1"/>
    <n v="1"/>
    <m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m/>
    <s v="haven"/>
    <m/>
    <n v="1"/>
    <m/>
    <m/>
    <m/>
    <m/>
    <m/>
    <m/>
    <m/>
    <m/>
    <n v="1"/>
    <m/>
    <m/>
    <n v="1"/>
    <s v="speech"/>
    <n v="1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m/>
    <n v="1"/>
    <m/>
    <m/>
    <m/>
    <n v="1"/>
    <m/>
    <n v="1"/>
    <m/>
    <s v="pre-nuptual"/>
    <m/>
    <m/>
    <m/>
    <m/>
    <m/>
    <m/>
    <n v="1"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n v="2"/>
    <m/>
    <m/>
    <m/>
    <m/>
    <m/>
    <m/>
    <m/>
    <m/>
    <m/>
    <m/>
    <m/>
    <m/>
    <m/>
    <m/>
    <m/>
    <n v="1"/>
    <m/>
    <n v="1"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s v="(horse)"/>
    <n v="1"/>
    <m/>
    <m/>
    <m/>
    <m/>
    <m/>
    <m/>
    <m/>
    <m/>
    <m/>
    <m/>
    <m/>
    <m/>
    <m/>
    <m/>
    <m/>
    <m/>
    <n v="2"/>
    <n v="1"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n v="1"/>
    <n v="1"/>
    <m/>
    <n v="1"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2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m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m/>
    <s v="prison"/>
    <n v="2"/>
    <n v="1"/>
    <m/>
    <m/>
    <m/>
    <n v="1"/>
    <n v="1"/>
    <m/>
    <m/>
    <s v="emotional"/>
    <m/>
    <m/>
    <m/>
    <m/>
    <m/>
    <n v="1"/>
    <n v="1"/>
    <m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m/>
    <s v="prison"/>
    <m/>
    <m/>
    <m/>
    <m/>
    <m/>
    <m/>
    <m/>
    <m/>
    <m/>
    <m/>
    <n v="1"/>
    <n v="1"/>
    <m/>
    <m/>
    <s v="agonies"/>
    <n v="1"/>
    <n v="1"/>
    <m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m/>
    <n v="1"/>
    <m/>
    <m/>
    <n v="1"/>
    <s v="sad"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n v="1"/>
    <n v="1"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m/>
    <s v="prison"/>
    <m/>
    <n v="1"/>
    <m/>
    <m/>
    <m/>
    <m/>
    <m/>
    <m/>
    <m/>
    <m/>
    <m/>
    <m/>
    <m/>
    <m/>
    <m/>
    <m/>
    <m/>
    <m/>
    <n v="1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m/>
    <n v="1"/>
    <m/>
    <m/>
    <m/>
    <m/>
    <m/>
    <m/>
    <m/>
    <m/>
    <m/>
    <m/>
    <m/>
    <m/>
    <m/>
    <m/>
    <m/>
    <m/>
    <n v="1"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m/>
    <s v="both"/>
    <n v="1"/>
    <m/>
    <m/>
    <m/>
    <m/>
    <m/>
    <m/>
    <m/>
    <m/>
    <m/>
    <m/>
    <m/>
    <m/>
    <m/>
    <m/>
    <n v="1"/>
    <n v="1"/>
    <m/>
    <n v="1"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m/>
    <s v="both"/>
    <n v="2"/>
    <m/>
    <m/>
    <m/>
    <m/>
    <m/>
    <m/>
    <m/>
    <m/>
    <m/>
    <m/>
    <m/>
    <m/>
    <m/>
    <m/>
    <n v="1"/>
    <n v="1"/>
    <n v="1"/>
    <n v="1"/>
    <n v="1"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n v="1"/>
    <m/>
    <n v="1"/>
    <n v="1"/>
    <m/>
    <m/>
    <m/>
    <n v="1"/>
    <n v="1"/>
    <m/>
    <m/>
    <s v="emotional"/>
    <m/>
    <m/>
    <m/>
    <m/>
    <m/>
    <n v="1"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m/>
    <m/>
    <n v="1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m/>
    <m/>
    <m/>
    <m/>
    <m/>
    <m/>
    <n v="1"/>
    <n v="1"/>
    <m/>
    <n v="1"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n v="1"/>
    <m/>
    <m/>
    <m/>
    <m/>
    <m/>
    <m/>
    <m/>
    <m/>
    <m/>
    <m/>
    <m/>
    <m/>
    <m/>
    <m/>
    <m/>
    <m/>
    <n v="1"/>
    <n v="3"/>
    <n v="1"/>
    <n v="1"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n v="1"/>
    <m/>
    <m/>
    <n v="1"/>
    <s v="speech"/>
    <m/>
    <m/>
    <m/>
    <n v="1"/>
    <n v="1"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m/>
    <s v="both"/>
    <m/>
    <m/>
    <m/>
    <m/>
    <m/>
    <m/>
    <m/>
    <m/>
    <m/>
    <m/>
    <m/>
    <m/>
    <m/>
    <m/>
    <m/>
    <m/>
    <n v="1"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m/>
    <s v="prison"/>
    <m/>
    <m/>
    <m/>
    <m/>
    <m/>
    <m/>
    <m/>
    <m/>
    <m/>
    <m/>
    <n v="1"/>
    <n v="1"/>
    <m/>
    <m/>
    <s v="agonies"/>
    <n v="1"/>
    <m/>
    <m/>
    <n v="1"/>
    <m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m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n v="1"/>
    <m/>
    <m/>
    <m/>
    <m/>
    <m/>
    <m/>
    <n v="1"/>
    <n v="1"/>
    <m/>
    <m/>
    <s v="emotional"/>
    <m/>
    <m/>
    <m/>
    <m/>
    <m/>
    <n v="1"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m/>
    <s v="haven"/>
    <n v="2"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m/>
    <s v="prison"/>
    <m/>
    <m/>
    <m/>
    <m/>
    <m/>
    <m/>
    <m/>
    <m/>
    <m/>
    <m/>
    <m/>
    <m/>
    <m/>
    <m/>
    <m/>
    <n v="1"/>
    <m/>
    <m/>
    <n v="1"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m/>
    <s v="prison"/>
    <n v="4"/>
    <m/>
    <m/>
    <m/>
    <m/>
    <m/>
    <m/>
    <m/>
    <m/>
    <m/>
    <m/>
    <m/>
    <m/>
    <m/>
    <m/>
    <m/>
    <m/>
    <m/>
    <n v="2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m/>
    <s v="prison"/>
    <n v="1"/>
    <m/>
    <m/>
    <m/>
    <m/>
    <m/>
    <m/>
    <m/>
    <m/>
    <m/>
    <n v="1"/>
    <n v="1"/>
    <m/>
    <m/>
    <s v="agonies"/>
    <n v="1"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m/>
    <s v="haven"/>
    <m/>
    <m/>
    <m/>
    <m/>
    <m/>
    <m/>
    <m/>
    <m/>
    <m/>
    <m/>
    <n v="1"/>
    <m/>
    <m/>
    <n v="1"/>
    <s v="speech"/>
    <n v="1"/>
    <m/>
    <m/>
    <n v="1"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m/>
    <m/>
    <n v="1"/>
    <s v="sad"/>
    <m/>
    <m/>
    <m/>
    <m/>
    <m/>
    <n v="1"/>
    <m/>
    <m/>
    <n v="1"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m/>
    <s v="haven"/>
    <n v="1"/>
    <m/>
    <m/>
    <m/>
    <m/>
    <n v="1"/>
    <m/>
    <m/>
    <n v="1"/>
    <s v="sad"/>
    <m/>
    <m/>
    <m/>
    <m/>
    <m/>
    <n v="1"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n v="1"/>
    <m/>
    <m/>
    <n v="2"/>
    <n v="1"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n v="1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m/>
    <n v="1"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n v="1"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n v="1"/>
    <m/>
    <n v="1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ison"/>
    <m/>
    <m/>
    <m/>
    <m/>
    <m/>
    <m/>
    <m/>
    <m/>
    <m/>
    <m/>
    <m/>
    <m/>
    <m/>
    <m/>
    <m/>
    <m/>
    <m/>
    <m/>
    <n v="1"/>
    <m/>
    <n v="1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n v="3"/>
    <m/>
    <m/>
    <m/>
    <m/>
    <m/>
    <m/>
    <m/>
    <m/>
    <m/>
    <m/>
    <m/>
    <m/>
    <m/>
    <m/>
    <m/>
    <m/>
    <m/>
    <n v="2"/>
    <n v="1"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m/>
    <s v="haven"/>
    <m/>
    <n v="1"/>
    <m/>
    <m/>
    <m/>
    <n v="1"/>
    <n v="1"/>
    <m/>
    <m/>
    <s v="emotional"/>
    <m/>
    <m/>
    <m/>
    <m/>
    <m/>
    <m/>
    <n v="1"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n v="1"/>
    <m/>
    <m/>
    <m/>
    <m/>
    <m/>
    <m/>
    <n v="1"/>
    <m/>
    <n v="1"/>
    <m/>
    <s v="pre-nuptual"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  <n v="1"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n v="1"/>
    <m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n v="1"/>
    <m/>
    <m/>
    <m/>
    <m/>
    <m/>
    <m/>
    <m/>
    <m/>
    <m/>
    <m/>
    <m/>
    <m/>
    <m/>
    <m/>
    <n v="1"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n v="1"/>
    <m/>
    <m/>
    <m/>
    <m/>
    <m/>
    <m/>
    <m/>
    <m/>
    <m/>
    <m/>
    <m/>
    <m/>
    <m/>
    <m/>
    <m/>
    <m/>
    <n v="1"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9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2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3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4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5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6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7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8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0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9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3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2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4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5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6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7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8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1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R9" firstHeaderRow="1" firstDataRow="2" firstDataCol="1"/>
  <pivotFields count="13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ntains suicide" fld="133" subtotal="count" baseField="0" baseItem="0"/>
    <dataField name="attempted/contemplated" fld="134" subtotal="count" baseField="0" baseItem="0"/>
    <dataField name="faked/threatened" fld="1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1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H3:AK10" firstHeaderRow="1" firstDataRow="2" firstDataCol="1"/>
  <pivotFields count="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abduction of female" fld="7" subtotal="count" baseField="0" baseItem="0"/>
    <dataField name="abduction of male" fld="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1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7:L14" firstHeaderRow="1" firstDataRow="2" firstDataCol="1"/>
  <pivotFields count="2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finement (legal)" fld="27" subtotal="count" baseField="0" baseItem="0"/>
    <dataField name="confinement (extralegal)" fld="2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8" cacheId="1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3:P10" firstHeaderRow="1" firstDataRow="2" firstDataCol="1"/>
  <pivotFields count="1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blood" fld="1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7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T3:W10" firstHeaderRow="1" firstDataRow="2" firstDataCol="1"/>
  <pivotFields count="24">
    <pivotField axis="axisRow" showAll="0">
      <items count="35">
        <item x="0"/>
        <item x="3"/>
        <item x="1"/>
        <item x="5"/>
        <item x="2"/>
        <item m="1" x="18"/>
        <item m="1" x="6"/>
        <item m="1" x="33"/>
        <item m="1" x="8"/>
        <item m="1" x="12"/>
        <item m="1" x="32"/>
        <item m="1" x="24"/>
        <item m="1" x="15"/>
        <item m="1" x="13"/>
        <item m="1" x="17"/>
        <item m="1" x="27"/>
        <item m="1" x="7"/>
        <item m="1" x="14"/>
        <item m="1" x="20"/>
        <item m="1" x="11"/>
        <item m="1" x="25"/>
        <item m="1" x="28"/>
        <item m="1" x="19"/>
        <item m="1" x="26"/>
        <item m="1" x="31"/>
        <item m="1" x="21"/>
        <item m="1" x="16"/>
        <item m="1" x="30"/>
        <item m="1" x="10"/>
        <item m="1" x="29"/>
        <item m="1" x="23"/>
        <item m="1" x="9"/>
        <item m="1" x="2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evil" fld="22" subtotal="count" baseField="0" baseItem="0"/>
    <dataField name="good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9:D14" firstHeaderRow="1" firstDataRow="2" firstDataCol="1"/>
  <pivotFields count="24">
    <pivotField axis="axisRow" showAll="0">
      <items count="35">
        <item m="1" x="33"/>
        <item m="1" x="7"/>
        <item x="3"/>
        <item x="1"/>
        <item m="1" x="23"/>
        <item x="2"/>
        <item m="1" x="28"/>
        <item m="1" x="15"/>
        <item m="1" x="20"/>
        <item m="1" x="13"/>
        <item m="1" x="16"/>
        <item m="1" x="27"/>
        <item m="1" x="25"/>
        <item m="1" x="30"/>
        <item m="1" x="18"/>
        <item m="1" x="6"/>
        <item m="1" x="8"/>
        <item m="1" x="12"/>
        <item m="1" x="32"/>
        <item m="1" x="24"/>
        <item m="1" x="17"/>
        <item m="1" x="14"/>
        <item m="1" x="11"/>
        <item m="1" x="19"/>
        <item m="1" x="26"/>
        <item m="1" x="31"/>
        <item m="1" x="21"/>
        <item m="1" x="10"/>
        <item m="1" x="29"/>
        <item m="1" x="9"/>
        <item m="1" x="22"/>
        <item h="1" x="4"/>
        <item h="1" x="0"/>
        <item h="1" x="5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1" subtotal="count" baseField="0" baseItem="0"/>
    <dataField name="Count of evil clergyman" fld="22" subtotal="count" baseField="0" baseItem="0"/>
    <dataField name="Count of good clergyman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6" cacheId="1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Z10" firstHeaderRow="1" firstDataRow="2" firstDataCol="1"/>
  <pivotFields count="100">
    <pivotField axis="axisRow" showAll="0">
      <items count="7">
        <item x="0"/>
        <item x="3"/>
        <item x="1"/>
        <item x="5"/>
        <item x="2"/>
        <item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Frank's full Gothic Type" fld="1" subtotal="count" baseField="0" baseItem="0"/>
    <dataField name="Count of infanticide" fld="93" subtotal="count" baseField="0" baseItem="0"/>
    <dataField name="Count of filicide" fld="91" subtotal="count" baseField="0" baseItem="0"/>
    <dataField name="Count of uxoricide" fld="99" subtotal="count" baseField="0" baseItem="0"/>
    <dataField name="Count of sororicide" fld="98" subtotal="count" baseField="0" baseItem="0"/>
    <dataField name="Count of fratricide" fld="92" subtotal="count" baseField="0" baseItem="0"/>
    <dataField name="Count of mariticide" fld="94" subtotal="count" baseField="0" baseItem="0"/>
    <dataField name="Count of matricide" fld="95" subtotal="count" baseField="0" baseItem="0"/>
    <dataField name="Count of parricid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0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infanticide" fld="95" subtotal="count" baseField="0" baseItem="0"/>
    <dataField name="Count of filicide" fld="93" subtotal="count" baseField="0" baseItem="0"/>
    <dataField name="Count of uxoricide" fld="101" subtotal="count" baseField="0" baseItem="0"/>
    <dataField name="Count of fratricide" fld="94" subtotal="count" baseField="0" baseItem="0"/>
    <dataField name="Count of sororicide" fld="100" subtotal="count" baseField="0" baseItem="0"/>
    <dataField name="Count of matricide" fld="97" subtotal="count" baseField="0" baseItem="0"/>
    <dataField name="Count of mariticide" fld="96" subtotal="count" baseField="0" baseItem="0"/>
    <dataField name="Count of parricide" fld="98" subtotal="count" baseField="0" baseItem="0"/>
    <dataField name="Count of regicide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5" cacheId="1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B3:AE10" firstHeaderRow="1" firstDataRow="2" firstDataCol="1"/>
  <pivotFields count="79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tains incest" fld="77" subtotal="count" baseField="0" baseItem="0"/>
    <dataField name="incest themes" fld="7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4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A2:AE9" firstHeaderRow="1" firstDataRow="2" firstDataCol="1"/>
  <pivotFields count="66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ainting (any)" fld="63" subtotal="count" baseField="0" baseItem="0"/>
    <dataField name="contains female fainting" fld="64" subtotal="count" baseField="0" baseItem="0"/>
    <dataField name="contains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3:D48" firstHeaderRow="1" firstDataRow="2" firstDataCol="1"/>
  <pivotFields count="66">
    <pivotField axis="axisRow" showAll="0">
      <items count="18">
        <item m="1" x="16"/>
        <item m="1" x="6"/>
        <item x="3"/>
        <item x="1"/>
        <item m="1" x="11"/>
        <item x="2"/>
        <item m="1" x="14"/>
        <item m="1" x="8"/>
        <item m="1" x="7"/>
        <item m="1" x="10"/>
        <item m="1" x="13"/>
        <item m="1" x="9"/>
        <item m="1" x="12"/>
        <item m="1" x="15"/>
        <item h="1" x="4"/>
        <item h="1"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3" subtotal="count" baseField="0" baseItem="0"/>
    <dataField name="Count of female fainting" fld="64" subtotal="count" baseField="0" baseItem="0"/>
    <dataField name="Count of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" cacheId="1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3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corpse (any)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3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storm" fld="13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4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1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4:M11" firstHeaderRow="1" firstDataRow="2" firstDataCol="1"/>
  <pivotFields count="106">
    <pivotField axis="axisRow" showAll="0">
      <items count="10">
        <item x="0"/>
        <item x="3"/>
        <item x="1"/>
        <item x="5"/>
        <item x="2"/>
        <item m="1" x="8"/>
        <item m="1" x="7"/>
        <item m="1" x="6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orpha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6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12" cacheId="1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7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human as commodity, prey, or sacrifice" fld="7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31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3" cacheId="1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8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letter (any)" fld="8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33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4" cacheId="1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0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monastery" fld="10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3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5" cacheId="1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N10" firstHeaderRow="1" firstDataRow="2" firstDataCol="1"/>
  <pivotFields count="10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unt of nun (any)" fld="102" subtotal="count" baseField="0" baseItem="0"/>
    <dataField name="Count of sexually active nun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35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6" cacheId="1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1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portrait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36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17" cacheId="1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1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presentiment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37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18" cacheId="1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2:P9" firstHeaderRow="1" firstDataRow="2" firstDataCol="1"/>
  <pivotFields count="12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bones (any)" fld="126" subtotal="count" baseField="0" baseItem="0"/>
    <dataField name="skeleton" fld="127" subtotal="count" baseField="0" baseItem="0"/>
    <dataField name="skull" fld="12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38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19" cacheId="1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3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starvation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39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20" cacheId="1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4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vow of vengeance" fld="13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26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21" cacheId="1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4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villainess" fld="14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27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22" cacheId="18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U9" firstHeaderRow="1" firstDataRow="2" firstDataCol="1"/>
  <pivotFields count="14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Frank's full Gothic Type" fld="1" subtotal="count" baseField="0" baseItem="0"/>
    <dataField name="Count of wedding (any)" fld="143" subtotal="count" baseField="0" baseItem="0"/>
    <dataField name="clandestine" fld="145" subtotal="count" baseField="0" baseItem="0"/>
    <dataField name="interrupted" fld="148" subtotal="count" baseField="0" baseItem="0"/>
    <dataField name="aborted" fld="144" subtotal="count" baseField="0" baseItem="0"/>
    <dataField name="counterfeit" fld="146" subtotal="count" baseField="0" baseItem="0"/>
    <dataField name="forced" fld="1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28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3" cacheId="18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4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warning" fld="1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29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24" cacheId="19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12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demons" fld="1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2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25" cacheId="19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2:P9" firstHeaderRow="1" firstDataRow="2" firstDataCol="1"/>
  <pivotFields count="12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seduction" fld="121" subtotal="count" baseField="0" baseItem="0"/>
    <dataField name="seduction of female" fld="122" subtotal="count" baseField="0" baseItem="0"/>
    <dataField name="seduction of male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22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28" cacheId="20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P3:T10" firstHeaderRow="1" firstDataRow="2" firstDataCol="1"/>
  <pivotFields count="85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ornicator (any)" fld="82" subtotal="count" baseField="0" baseItem="0"/>
    <dataField name="Count of libertine" fld="83" subtotal="count" baseField="0" baseItem="0"/>
    <dataField name="Count of loose woman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1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29" cacheId="2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8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masking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26" cacheId="20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12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shipwreck" fld="1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23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30" cacheId="2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9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music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31" cacheId="2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1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poison" fld="10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1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32" cacheId="2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U9" firstHeaderRow="1" firstDataRow="2" firstDataCol="1"/>
  <pivotFields count="11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sexual assault" fld="113" subtotal="count" baseField="0" baseItem="0"/>
    <dataField name="contains attempted rape" fld="115" subtotal="count" baseField="0" baseItem="0"/>
    <dataField name="contains rape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19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33" cacheId="2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1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lost reputation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34" cacheId="2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R9" firstHeaderRow="1" firstDataRow="2" firstDataCol="1"/>
  <pivotFields count="6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elopement (any)" fld="58" subtotal="count" baseField="0" baseItem="0"/>
    <dataField name="successful" fld="59" subtotal="count" baseField="0" baseItem="0"/>
    <dataField name="bungled or prevented" fld="6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36" cacheId="2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6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fire" fld="6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35" cacheId="2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6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falling" fld="6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37" cacheId="2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7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ghost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PivotTable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PivotTable39" cacheId="2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S9" firstHeaderRow="1" firstDataRow="2" firstDataCol="1"/>
  <pivotFields count="10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piracy" fld="10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PivotTable38" cacheId="2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O2:T9" firstHeaderRow="1" firstDataRow="2" firstDataCol="1"/>
  <pivotFields count="47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Frank's full Gothic Type" fld="1" subtotal="count" baseField="0" baseItem="0"/>
    <dataField name="Count of deathbed" fld="43" subtotal="count" baseField="0" baseItem="0"/>
    <dataField name="agonies" fld="44" subtotal="count" baseField="0" baseItem="0"/>
    <dataField name="unfinished speech" fld="46" subtotal="count" baseField="0" baseItem="0"/>
    <dataField name="missed blessing" fld="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3.xml><?xml version="1.0" encoding="utf-8"?>
<pivotTableDefinition xmlns="http://schemas.openxmlformats.org/spreadsheetml/2006/main" name="PivotTable9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4.xml><?xml version="1.0" encoding="utf-8"?>
<pivotTableDefinition xmlns="http://schemas.openxmlformats.org/spreadsheetml/2006/main" name="PivotTable40" cacheId="2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P9" firstHeaderRow="1" firstDataRow="2" firstDataCol="1"/>
  <pivotFields count="8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Inquisition" fld="8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5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6.xml><?xml version="1.0" encoding="utf-8"?>
<pivotTableDefinition xmlns="http://schemas.openxmlformats.org/spreadsheetml/2006/main" name="PivotTable41" cacheId="2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0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noble peasant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7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8.xml><?xml version="1.0" encoding="utf-8"?>
<pivotTableDefinition xmlns="http://schemas.openxmlformats.org/spreadsheetml/2006/main" name="PivotTable42" cacheId="2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7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tragic homecoming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9.xml><?xml version="1.0" encoding="utf-8"?>
<pivotTableDefinition xmlns="http://schemas.openxmlformats.org/spreadsheetml/2006/main" name="PivotTable7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0.xml><?xml version="1.0" encoding="utf-8"?>
<pivotTableDefinition xmlns="http://schemas.openxmlformats.org/spreadsheetml/2006/main" name="PivotTable44" cacheId="2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M2:R9" firstHeaderRow="1" firstDataRow="2" firstDataCol="1"/>
  <pivotFields count="3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Frank's full Gothic Type" fld="1" subtotal="count" baseField="0" baseItem="0"/>
    <dataField name="Count of convent (any)" fld="29" subtotal="count" baseField="0" baseItem="0"/>
    <dataField name="haven" fld="30" subtotal="count" baseField="0" baseItem="0"/>
    <dataField name="prison" fld="31" subtotal="count" baseField="0" baseItem="0"/>
    <dataField name="other" fld="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1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2.xml><?xml version="1.0" encoding="utf-8"?>
<pivotTableDefinition xmlns="http://schemas.openxmlformats.org/spreadsheetml/2006/main" name="PivotTable45" cacheId="2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V9" firstHeaderRow="1" firstDataRow="2" firstDataCol="1"/>
  <pivotFields count="5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Frank's full Gothic Type" fld="1" subtotal="count" baseField="0" baseItem="0"/>
    <dataField name="Count of vice" fld="52" subtotal="count" baseField="0" baseItem="0"/>
    <dataField name=" drunkenness" fld="53" subtotal="count" baseField="0" baseItem="0"/>
    <dataField name=" gaming" fld="54" subtotal="count" baseField="0" baseItem="0"/>
    <dataField name=" gluttony" fld="5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3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4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5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6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7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8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9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0.xml><?xml version="1.0" encoding="utf-8"?>
<pivotTableDefinition xmlns="http://schemas.openxmlformats.org/spreadsheetml/2006/main" name="PivotTable1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1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2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3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4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5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6.xml><?xml version="1.0" encoding="utf-8"?>
<pivotTableDefinition xmlns="http://schemas.openxmlformats.org/spreadsheetml/2006/main" name="PivotTable2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7.xml><?xml version="1.0" encoding="utf-8"?>
<pivotTableDefinition xmlns="http://schemas.openxmlformats.org/spreadsheetml/2006/main" name="PivotTable1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8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9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0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1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2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3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4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5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6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7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8.xml><?xml version="1.0" encoding="utf-8"?>
<pivotTableDefinition xmlns="http://schemas.openxmlformats.org/spreadsheetml/2006/main" name="PivotTable16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9.xml><?xml version="1.0" encoding="utf-8"?>
<pivotTableDefinition xmlns="http://schemas.openxmlformats.org/spreadsheetml/2006/main" name="PivotTable17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0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4" Type="http://schemas.openxmlformats.org/officeDocument/2006/relationships/drawing" Target="../drawings/drawing4.xml"/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pivotTable" Target="../pivotTables/pivotTable9.xml"/><Relationship Id="rId3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4" Type="http://schemas.openxmlformats.org/officeDocument/2006/relationships/drawing" Target="../drawings/drawing7.xml"/><Relationship Id="rId1" Type="http://schemas.openxmlformats.org/officeDocument/2006/relationships/pivotTable" Target="../pivotTables/pivotTable12.xml"/><Relationship Id="rId2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pivotTable" Target="../pivotTables/pivotTable16.xml"/><Relationship Id="rId3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pivotTable" Target="../pivotTables/pivotTable18.xml"/><Relationship Id="rId3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4" Type="http://schemas.openxmlformats.org/officeDocument/2006/relationships/drawing" Target="../drawings/drawing10.xml"/><Relationship Id="rId1" Type="http://schemas.openxmlformats.org/officeDocument/2006/relationships/pivotTable" Target="../pivotTables/pivotTable19.xml"/><Relationship Id="rId2" Type="http://schemas.openxmlformats.org/officeDocument/2006/relationships/pivotTable" Target="../pivotTables/pivotTable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pivotTable" Target="../pivotTables/pivotTable23.xml"/><Relationship Id="rId3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pivotTable" Target="../pivotTables/pivotTable25.xml"/><Relationship Id="rId3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pivotTable" Target="../pivotTables/pivotTable27.xml"/><Relationship Id="rId3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pivotTable" Target="../pivotTables/pivotTable31.xml"/><Relationship Id="rId3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pivotTable" Target="../pivotTables/pivotTable33.xml"/><Relationship Id="rId3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pivotTable" Target="../pivotTables/pivotTable35.xml"/><Relationship Id="rId3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pivotTable" Target="../pivotTables/pivotTable37.xml"/><Relationship Id="rId3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pivotTable" Target="../pivotTables/pivotTable39.xml"/><Relationship Id="rId3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pivotTable" Target="../pivotTables/pivotTable41.xml"/><Relationship Id="rId3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pivotTable" Target="../pivotTables/pivotTable43.xml"/><Relationship Id="rId3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pivotTable" Target="../pivotTables/pivotTable45.xml"/><Relationship Id="rId3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pivotTable" Target="../pivotTables/pivotTable47.xml"/><Relationship Id="rId3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pivotTable" Target="../pivotTables/pivotTable49.xml"/><Relationship Id="rId3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pivotTable" Target="../pivotTables/pivotTable51.xml"/><Relationship Id="rId3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pivotTable" Target="../pivotTables/pivotTable53.xml"/><Relationship Id="rId3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pivotTable" Target="../pivotTables/pivotTable55.xml"/><Relationship Id="rId3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pivotTable" Target="../pivotTables/pivotTable57.xml"/><Relationship Id="rId3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pivotTable" Target="../pivotTables/pivotTable59.xml"/><Relationship Id="rId3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pivotTable" Target="../pivotTables/pivotTable61.xml"/><Relationship Id="rId3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Relationship Id="rId2" Type="http://schemas.openxmlformats.org/officeDocument/2006/relationships/pivotTable" Target="../pivotTables/pivotTable63.xml"/><Relationship Id="rId3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pivotTable" Target="../pivotTables/pivotTable65.xml"/><Relationship Id="rId3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pivotTable" Target="../pivotTables/pivotTable67.xml"/><Relationship Id="rId3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pivotTable" Target="../pivotTables/pivotTable69.xml"/><Relationship Id="rId3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pivotTable" Target="../pivotTables/pivotTable71.xml"/><Relationship Id="rId3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pivotTable" Target="../pivotTables/pivotTable73.xml"/><Relationship Id="rId3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pivotTable" Target="../pivotTables/pivotTable75.xml"/><Relationship Id="rId3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pivotTable" Target="../pivotTables/pivotTable77.xml"/><Relationship Id="rId3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Relationship Id="rId2" Type="http://schemas.openxmlformats.org/officeDocument/2006/relationships/pivotTable" Target="../pivotTables/pivotTable79.xml"/><Relationship Id="rId3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Relationship Id="rId2" Type="http://schemas.openxmlformats.org/officeDocument/2006/relationships/pivotTable" Target="../pivotTables/pivotTable81.xml"/><Relationship Id="rId3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Relationship Id="rId2" Type="http://schemas.openxmlformats.org/officeDocument/2006/relationships/pivotTable" Target="../pivotTables/pivotTable83.xml"/><Relationship Id="rId3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4.xml"/><Relationship Id="rId2" Type="http://schemas.openxmlformats.org/officeDocument/2006/relationships/pivotTable" Target="../pivotTables/pivotTable85.xml"/><Relationship Id="rId3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6.xml"/><Relationship Id="rId2" Type="http://schemas.openxmlformats.org/officeDocument/2006/relationships/pivotTable" Target="../pivotTables/pivotTable87.xml"/><Relationship Id="rId3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8.xml"/><Relationship Id="rId2" Type="http://schemas.openxmlformats.org/officeDocument/2006/relationships/pivotTable" Target="../pivotTables/pivotTable89.xml"/><Relationship Id="rId3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0.xml"/><Relationship Id="rId2" Type="http://schemas.openxmlformats.org/officeDocument/2006/relationships/pivotTable" Target="../pivotTables/pivotTable91.xml"/><Relationship Id="rId3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2.xml"/><Relationship Id="rId2" Type="http://schemas.openxmlformats.org/officeDocument/2006/relationships/pivotTable" Target="../pivotTables/pivotTable93.xml"/><Relationship Id="rId3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4.xml"/><Relationship Id="rId2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5.xml"/><Relationship Id="rId2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6.xml"/><Relationship Id="rId2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7.xml"/><Relationship Id="rId2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8.xml"/><Relationship Id="rId2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9.xml"/><Relationship Id="rId2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0.xml"/><Relationship Id="rId2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1.xml"/><Relationship Id="rId2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2.xml"/><Relationship Id="rId2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3.xml"/><Relationship Id="rId2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4.xml"/><Relationship Id="rId2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5.xml"/><Relationship Id="rId2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8.xml"/><Relationship Id="rId4" Type="http://schemas.openxmlformats.org/officeDocument/2006/relationships/drawing" Target="../drawings/drawing58.xml"/><Relationship Id="rId1" Type="http://schemas.openxmlformats.org/officeDocument/2006/relationships/pivotTable" Target="../pivotTables/pivotTable106.xml"/><Relationship Id="rId2" Type="http://schemas.openxmlformats.org/officeDocument/2006/relationships/pivotTable" Target="../pivotTables/pivotTable107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9.xml"/><Relationship Id="rId2" Type="http://schemas.openxmlformats.org/officeDocument/2006/relationships/drawing" Target="../drawings/drawing5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0.xml"/><Relationship Id="rId2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1.xml"/><Relationship Id="rId2" Type="http://schemas.openxmlformats.org/officeDocument/2006/relationships/drawing" Target="../drawings/drawing6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2.xml"/><Relationship Id="rId2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3.xml"/><Relationship Id="rId2" Type="http://schemas.openxmlformats.org/officeDocument/2006/relationships/drawing" Target="../drawings/drawing6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4.xml"/><Relationship Id="rId2" Type="http://schemas.openxmlformats.org/officeDocument/2006/relationships/drawing" Target="../drawings/drawing6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5.xml"/><Relationship Id="rId2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6.xml"/><Relationship Id="rId2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7.xml"/><Relationship Id="rId2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8.xml"/><Relationship Id="rId2" Type="http://schemas.openxmlformats.org/officeDocument/2006/relationships/drawing" Target="../drawings/drawing6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9.xml"/><Relationship Id="rId2" Type="http://schemas.openxmlformats.org/officeDocument/2006/relationships/drawing" Target="../drawings/drawing6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0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3"/>
  <sheetViews>
    <sheetView topLeftCell="K1" workbookViewId="0">
      <selection activeCell="V22" sqref="V22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  <col min="14" max="14" width="19.5" customWidth="1"/>
    <col min="15" max="15" width="27.6640625" customWidth="1"/>
    <col min="16" max="16" width="14.33203125" bestFit="1" customWidth="1"/>
    <col min="17" max="17" width="22" customWidth="1"/>
    <col min="18" max="18" width="15.6640625" customWidth="1"/>
  </cols>
  <sheetData>
    <row r="2" spans="1:20">
      <c r="O2" s="31" t="s">
        <v>466</v>
      </c>
    </row>
    <row r="3" spans="1:20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  <c r="N3" s="31" t="s">
        <v>322</v>
      </c>
      <c r="O3" t="s">
        <v>801</v>
      </c>
      <c r="P3" t="s">
        <v>852</v>
      </c>
      <c r="Q3" t="s">
        <v>849</v>
      </c>
      <c r="R3" t="s">
        <v>850</v>
      </c>
      <c r="S3" t="s">
        <v>848</v>
      </c>
      <c r="T3" t="s">
        <v>851</v>
      </c>
    </row>
    <row r="4" spans="1:20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  <c r="N4" s="33" t="s">
        <v>809</v>
      </c>
      <c r="O4" s="32">
        <v>25</v>
      </c>
      <c r="P4" s="32">
        <v>9</v>
      </c>
      <c r="Q4" s="32">
        <v>3</v>
      </c>
      <c r="R4" s="32"/>
      <c r="S4">
        <f>O4-P4-Q4-R4</f>
        <v>13</v>
      </c>
      <c r="T4" s="41">
        <f>(O4-S4)/O4</f>
        <v>0.48</v>
      </c>
    </row>
    <row r="5" spans="1:20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  <c r="N5" s="33" t="s">
        <v>655</v>
      </c>
      <c r="O5" s="32">
        <v>24</v>
      </c>
      <c r="P5" s="32">
        <v>7</v>
      </c>
      <c r="Q5" s="32">
        <v>2</v>
      </c>
      <c r="R5" s="32">
        <v>1</v>
      </c>
      <c r="S5">
        <f>O5-P5-Q5-R5</f>
        <v>14</v>
      </c>
      <c r="T5" s="41">
        <f>(O5-S5)/O5</f>
        <v>0.41666666666666669</v>
      </c>
    </row>
    <row r="6" spans="1:20">
      <c r="A6" s="33" t="s">
        <v>7</v>
      </c>
      <c r="B6" s="32">
        <v>50</v>
      </c>
      <c r="C6" s="32">
        <v>40</v>
      </c>
      <c r="D6" s="32">
        <v>12</v>
      </c>
      <c r="E6" s="32">
        <v>6</v>
      </c>
      <c r="N6" s="33" t="s">
        <v>661</v>
      </c>
      <c r="O6" s="32">
        <v>64</v>
      </c>
      <c r="P6" s="32">
        <v>29</v>
      </c>
      <c r="Q6" s="32">
        <v>5</v>
      </c>
      <c r="R6" s="32">
        <v>3</v>
      </c>
      <c r="S6">
        <f>O6-P6-Q6-R6</f>
        <v>27</v>
      </c>
      <c r="T6" s="41">
        <f>(O6-S6)/O6</f>
        <v>0.578125</v>
      </c>
    </row>
    <row r="7" spans="1:20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  <c r="N7" s="33" t="s">
        <v>810</v>
      </c>
      <c r="O7" s="32">
        <v>44</v>
      </c>
      <c r="P7" s="32">
        <v>10</v>
      </c>
      <c r="Q7" s="32">
        <v>7</v>
      </c>
      <c r="R7" s="32">
        <v>2</v>
      </c>
      <c r="S7">
        <f>O7-P7-Q7-R7</f>
        <v>25</v>
      </c>
      <c r="T7" s="41">
        <f>(O7-S7)/O7</f>
        <v>0.43181818181818182</v>
      </c>
    </row>
    <row r="8" spans="1:20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  <c r="N8" s="33" t="s">
        <v>654</v>
      </c>
      <c r="O8" s="32">
        <v>17</v>
      </c>
      <c r="P8" s="32">
        <v>5</v>
      </c>
      <c r="Q8" s="32">
        <v>1</v>
      </c>
      <c r="R8" s="32"/>
      <c r="S8">
        <f>O8-P8-Q8-R8</f>
        <v>11</v>
      </c>
      <c r="T8" s="41">
        <f>(O8-S8)/O8</f>
        <v>0.35294117647058826</v>
      </c>
    </row>
    <row r="9" spans="1:20">
      <c r="I9">
        <f>I7+I8</f>
        <v>0.695562435500516</v>
      </c>
      <c r="N9" s="33" t="s">
        <v>324</v>
      </c>
      <c r="O9" s="32">
        <v>174</v>
      </c>
      <c r="P9" s="32">
        <v>60</v>
      </c>
      <c r="Q9" s="32">
        <v>18</v>
      </c>
      <c r="R9" s="32">
        <v>6</v>
      </c>
    </row>
    <row r="11" spans="1:20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20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20">
      <c r="I13">
        <f>I11+I12</f>
        <v>0.28751289989680084</v>
      </c>
    </row>
  </sheetData>
  <sortState ref="N2:R9">
    <sortCondition descending="1" ref="N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"/>
  <sheetViews>
    <sheetView topLeftCell="AE1" workbookViewId="0">
      <selection activeCell="AN19" sqref="AN19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  <col min="34" max="34" width="19.5" customWidth="1"/>
    <col min="35" max="35" width="27.6640625" customWidth="1"/>
    <col min="36" max="36" width="17.6640625" customWidth="1"/>
    <col min="37" max="37" width="16" customWidth="1"/>
  </cols>
  <sheetData>
    <row r="1" spans="1:39">
      <c r="A1" s="31" t="s">
        <v>321</v>
      </c>
      <c r="B1" s="31" t="s">
        <v>325</v>
      </c>
    </row>
    <row r="2" spans="1:39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39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  <c r="AI3" s="31" t="s">
        <v>466</v>
      </c>
    </row>
    <row r="4" spans="1:39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  <c r="AH4" s="31" t="s">
        <v>322</v>
      </c>
      <c r="AI4" t="s">
        <v>801</v>
      </c>
      <c r="AJ4" t="s">
        <v>844</v>
      </c>
      <c r="AK4" t="s">
        <v>845</v>
      </c>
      <c r="AL4" t="s">
        <v>846</v>
      </c>
      <c r="AM4" t="s">
        <v>847</v>
      </c>
    </row>
    <row r="5" spans="1:39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  <c r="AH5" s="33" t="s">
        <v>809</v>
      </c>
      <c r="AI5" s="32">
        <v>25</v>
      </c>
      <c r="AJ5" s="32">
        <v>11</v>
      </c>
      <c r="AK5" s="32">
        <v>7</v>
      </c>
      <c r="AL5">
        <f>AI5-AJ5-AK5</f>
        <v>7</v>
      </c>
      <c r="AM5" s="41">
        <f>(AI5-AL5)/AI5</f>
        <v>0.72</v>
      </c>
    </row>
    <row r="6" spans="1:39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  <c r="AH6" s="33" t="s">
        <v>655</v>
      </c>
      <c r="AI6" s="32">
        <v>24</v>
      </c>
      <c r="AJ6" s="32">
        <v>8</v>
      </c>
      <c r="AK6" s="32">
        <v>4</v>
      </c>
      <c r="AL6">
        <f>AI6-AJ6-AK6</f>
        <v>12</v>
      </c>
      <c r="AM6" s="41">
        <f>(AI6-AL6)/AI6</f>
        <v>0.5</v>
      </c>
    </row>
    <row r="7" spans="1:39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  <c r="AH7" s="33" t="s">
        <v>661</v>
      </c>
      <c r="AI7" s="32">
        <v>64</v>
      </c>
      <c r="AJ7" s="32">
        <v>31</v>
      </c>
      <c r="AK7" s="32">
        <v>17</v>
      </c>
      <c r="AL7">
        <f>AI7-AJ7-AK7</f>
        <v>16</v>
      </c>
      <c r="AM7" s="41">
        <f>(AI7-AL7)/AI7</f>
        <v>0.75</v>
      </c>
    </row>
    <row r="8" spans="1:39">
      <c r="S8" s="18"/>
      <c r="T8" s="18"/>
      <c r="U8" s="18">
        <f>U6+U7</f>
        <v>0.41929824561403506</v>
      </c>
      <c r="V8" s="18"/>
      <c r="AH8" s="33" t="s">
        <v>810</v>
      </c>
      <c r="AI8" s="32">
        <v>44</v>
      </c>
      <c r="AJ8" s="32">
        <v>13</v>
      </c>
      <c r="AK8" s="32">
        <v>5</v>
      </c>
      <c r="AL8">
        <f>AI8-AJ8-AK8</f>
        <v>26</v>
      </c>
      <c r="AM8" s="41">
        <f>(AI8-AL8)/AI8</f>
        <v>0.40909090909090912</v>
      </c>
    </row>
    <row r="9" spans="1:39">
      <c r="AH9" s="33" t="s">
        <v>654</v>
      </c>
      <c r="AI9" s="32">
        <v>17</v>
      </c>
      <c r="AJ9" s="32">
        <v>5</v>
      </c>
      <c r="AK9" s="32">
        <v>6</v>
      </c>
      <c r="AL9">
        <f>AI9-AJ9-AK9</f>
        <v>6</v>
      </c>
      <c r="AM9" s="41">
        <f>(AI9-AL9)/AI9</f>
        <v>0.6470588235294118</v>
      </c>
    </row>
    <row r="10" spans="1:39">
      <c r="AH10" s="33" t="s">
        <v>324</v>
      </c>
      <c r="AI10" s="32">
        <v>174</v>
      </c>
      <c r="AJ10" s="32">
        <v>68</v>
      </c>
      <c r="AK10" s="32">
        <v>39</v>
      </c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sortState ref="AH3:AK10">
    <sortCondition descending="1" ref="AH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topLeftCell="E1" workbookViewId="0">
      <selection activeCell="H34" sqref="H34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  <col min="9" max="9" width="19.5" customWidth="1"/>
    <col min="10" max="10" width="27.6640625" customWidth="1"/>
    <col min="11" max="11" width="17.1640625" customWidth="1"/>
    <col min="12" max="12" width="21.33203125" customWidth="1"/>
  </cols>
  <sheetData>
    <row r="1" spans="1:14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4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4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4">
      <c r="A4" s="33" t="s">
        <v>7</v>
      </c>
      <c r="B4" s="32">
        <v>50</v>
      </c>
      <c r="C4" s="32">
        <v>19</v>
      </c>
    </row>
    <row r="5" spans="1:14">
      <c r="A5" s="33" t="s">
        <v>324</v>
      </c>
      <c r="B5" s="32">
        <v>88</v>
      </c>
      <c r="C5" s="32">
        <v>43</v>
      </c>
      <c r="D5">
        <f>C5+B5</f>
        <v>131</v>
      </c>
    </row>
    <row r="6" spans="1:14">
      <c r="B6">
        <f>B5*3</f>
        <v>264</v>
      </c>
      <c r="C6">
        <f>C5*3</f>
        <v>129</v>
      </c>
      <c r="D6">
        <f>D5*3</f>
        <v>393</v>
      </c>
    </row>
    <row r="7" spans="1:14">
      <c r="J7" s="31" t="s">
        <v>466</v>
      </c>
    </row>
    <row r="8" spans="1:14">
      <c r="I8" s="31" t="s">
        <v>322</v>
      </c>
      <c r="J8" t="s">
        <v>801</v>
      </c>
      <c r="K8" t="s">
        <v>842</v>
      </c>
      <c r="L8" t="s">
        <v>843</v>
      </c>
      <c r="M8" t="s">
        <v>840</v>
      </c>
      <c r="N8" t="s">
        <v>841</v>
      </c>
    </row>
    <row r="9" spans="1:14">
      <c r="I9" s="33" t="s">
        <v>809</v>
      </c>
      <c r="J9" s="32">
        <v>25</v>
      </c>
      <c r="K9" s="32">
        <v>6</v>
      </c>
      <c r="L9" s="32">
        <v>13</v>
      </c>
      <c r="M9">
        <f>J9-K9-L9</f>
        <v>6</v>
      </c>
      <c r="N9" s="41">
        <f>(J9-M9)/J9</f>
        <v>0.76</v>
      </c>
    </row>
    <row r="10" spans="1:14">
      <c r="I10" s="33" t="s">
        <v>655</v>
      </c>
      <c r="J10" s="32">
        <v>24</v>
      </c>
      <c r="K10" s="32">
        <v>6</v>
      </c>
      <c r="L10" s="32">
        <v>12</v>
      </c>
      <c r="M10">
        <f>J10-K10-L10</f>
        <v>6</v>
      </c>
      <c r="N10" s="41">
        <f>(J10-M10)/J10</f>
        <v>0.75</v>
      </c>
    </row>
    <row r="11" spans="1:14">
      <c r="I11" s="33" t="s">
        <v>661</v>
      </c>
      <c r="J11" s="32">
        <v>64</v>
      </c>
      <c r="K11" s="32">
        <v>14</v>
      </c>
      <c r="L11" s="32">
        <v>39</v>
      </c>
      <c r="M11">
        <f>J11-K11-L11</f>
        <v>11</v>
      </c>
      <c r="N11" s="41">
        <f>(J11-M11)/J11</f>
        <v>0.828125</v>
      </c>
    </row>
    <row r="12" spans="1:14">
      <c r="I12" s="33" t="s">
        <v>810</v>
      </c>
      <c r="J12" s="32">
        <v>44</v>
      </c>
      <c r="K12" s="32">
        <v>11</v>
      </c>
      <c r="L12" s="32">
        <v>13</v>
      </c>
      <c r="M12">
        <f>J12-K12-L12</f>
        <v>20</v>
      </c>
      <c r="N12" s="41">
        <f>(J12-M12)/J12</f>
        <v>0.54545454545454541</v>
      </c>
    </row>
    <row r="13" spans="1:14">
      <c r="I13" s="33" t="s">
        <v>654</v>
      </c>
      <c r="J13" s="32">
        <v>17</v>
      </c>
      <c r="K13" s="32">
        <v>1</v>
      </c>
      <c r="L13" s="32">
        <v>7</v>
      </c>
      <c r="M13">
        <f>J13-K13-L13</f>
        <v>9</v>
      </c>
      <c r="N13" s="41">
        <f>(J13-M13)/J13</f>
        <v>0.47058823529411764</v>
      </c>
    </row>
    <row r="14" spans="1:14">
      <c r="I14" s="33" t="s">
        <v>324</v>
      </c>
      <c r="J14" s="32">
        <v>174</v>
      </c>
      <c r="K14" s="32">
        <v>38</v>
      </c>
      <c r="L14" s="32">
        <v>84</v>
      </c>
      <c r="N14" s="41"/>
    </row>
  </sheetData>
  <sortState ref="I7:L14">
    <sortCondition descending="1" ref="I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0"/>
  <sheetViews>
    <sheetView topLeftCell="I1" workbookViewId="0">
      <selection activeCell="T24" sqref="T24"/>
    </sheetView>
  </sheetViews>
  <sheetFormatPr baseColWidth="10" defaultRowHeight="15" x14ac:dyDescent="0"/>
  <cols>
    <col min="1" max="1" width="18.33203125" customWidth="1"/>
    <col min="2" max="2" width="5.33203125" customWidth="1"/>
    <col min="14" max="14" width="19.5" customWidth="1"/>
    <col min="15" max="15" width="27.6640625" customWidth="1"/>
    <col min="16" max="16" width="13.1640625" customWidth="1"/>
  </cols>
  <sheetData>
    <row r="2" spans="1:18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18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  <c r="O3" s="31" t="s">
        <v>466</v>
      </c>
    </row>
    <row r="4" spans="1:18">
      <c r="A4" s="31" t="s">
        <v>322</v>
      </c>
      <c r="B4" t="s">
        <v>431</v>
      </c>
      <c r="F4">
        <f>F2+F3</f>
        <v>0.27770897832817337</v>
      </c>
      <c r="N4" s="31" t="s">
        <v>322</v>
      </c>
      <c r="O4" t="s">
        <v>801</v>
      </c>
      <c r="P4" t="s">
        <v>839</v>
      </c>
      <c r="Q4" t="s">
        <v>837</v>
      </c>
      <c r="R4" t="s">
        <v>838</v>
      </c>
    </row>
    <row r="5" spans="1:18">
      <c r="A5" s="33" t="s">
        <v>10</v>
      </c>
      <c r="B5" s="32">
        <v>9</v>
      </c>
      <c r="N5" s="33" t="s">
        <v>809</v>
      </c>
      <c r="O5" s="32">
        <v>25</v>
      </c>
      <c r="P5" s="32">
        <v>2</v>
      </c>
      <c r="Q5">
        <f>O5-P5</f>
        <v>23</v>
      </c>
      <c r="R5" s="41">
        <f>P5/O5</f>
        <v>0.08</v>
      </c>
    </row>
    <row r="6" spans="1:18">
      <c r="A6" s="33" t="s">
        <v>7</v>
      </c>
      <c r="B6" s="32">
        <v>18</v>
      </c>
      <c r="N6" s="33" t="s">
        <v>655</v>
      </c>
      <c r="O6" s="32">
        <v>24</v>
      </c>
      <c r="P6" s="32">
        <v>3</v>
      </c>
      <c r="Q6">
        <f>O6-P6</f>
        <v>21</v>
      </c>
      <c r="R6" s="41">
        <f>P6/O6</f>
        <v>0.125</v>
      </c>
    </row>
    <row r="7" spans="1:18">
      <c r="A7" s="33" t="s">
        <v>324</v>
      </c>
      <c r="B7" s="32">
        <v>27</v>
      </c>
      <c r="N7" s="33" t="s">
        <v>661</v>
      </c>
      <c r="O7" s="32">
        <v>64</v>
      </c>
      <c r="P7" s="32">
        <v>18</v>
      </c>
      <c r="Q7">
        <f>O7-P7</f>
        <v>46</v>
      </c>
      <c r="R7" s="41">
        <f>P7/O7</f>
        <v>0.28125</v>
      </c>
    </row>
    <row r="8" spans="1:18">
      <c r="B8">
        <f>B7*3</f>
        <v>81</v>
      </c>
      <c r="N8" s="33" t="s">
        <v>810</v>
      </c>
      <c r="O8" s="32">
        <v>44</v>
      </c>
      <c r="P8" s="32">
        <v>1</v>
      </c>
      <c r="Q8">
        <f>O8-P8</f>
        <v>43</v>
      </c>
      <c r="R8" s="41">
        <f>P8/O8</f>
        <v>2.2727272727272728E-2</v>
      </c>
    </row>
    <row r="9" spans="1:18">
      <c r="N9" s="33" t="s">
        <v>654</v>
      </c>
      <c r="O9" s="32">
        <v>17</v>
      </c>
      <c r="P9" s="32">
        <v>3</v>
      </c>
      <c r="Q9">
        <f>O9-P9</f>
        <v>14</v>
      </c>
      <c r="R9" s="41">
        <f>P9/O9</f>
        <v>0.17647058823529413</v>
      </c>
    </row>
    <row r="10" spans="1:18">
      <c r="N10" s="33" t="s">
        <v>324</v>
      </c>
      <c r="O10" s="32">
        <v>174</v>
      </c>
      <c r="P10" s="32">
        <v>27</v>
      </c>
    </row>
  </sheetData>
  <sortState ref="N3:P10">
    <sortCondition descending="1" ref="N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26"/>
  <sheetViews>
    <sheetView topLeftCell="O1" workbookViewId="0">
      <selection activeCell="Y23" sqref="Y23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  <col min="5" max="5" width="12.83203125" customWidth="1"/>
    <col min="6" max="6" width="28.5" customWidth="1"/>
    <col min="7" max="7" width="5.6640625" customWidth="1"/>
    <col min="8" max="8" width="14.33203125" customWidth="1"/>
    <col min="20" max="20" width="19.5" customWidth="1"/>
    <col min="21" max="21" width="27.6640625" customWidth="1"/>
    <col min="22" max="22" width="20.33203125" customWidth="1"/>
    <col min="23" max="23" width="21.6640625" bestFit="1" customWidth="1"/>
  </cols>
  <sheetData>
    <row r="3" spans="1:25">
      <c r="B3" s="31" t="s">
        <v>466</v>
      </c>
      <c r="I3" t="s">
        <v>434</v>
      </c>
      <c r="J3">
        <f>K3/K5</f>
        <v>0.36433365292425696</v>
      </c>
      <c r="K3">
        <f>L3/102</f>
        <v>0.15686274509803921</v>
      </c>
      <c r="L3">
        <v>16</v>
      </c>
      <c r="U3" s="31" t="s">
        <v>466</v>
      </c>
    </row>
    <row r="4" spans="1:25">
      <c r="A4" s="31" t="s">
        <v>322</v>
      </c>
      <c r="B4" t="s">
        <v>637</v>
      </c>
      <c r="C4" t="s">
        <v>648</v>
      </c>
      <c r="D4" t="s">
        <v>647</v>
      </c>
      <c r="I4" t="s">
        <v>435</v>
      </c>
      <c r="J4">
        <f>K4/K5</f>
        <v>0.6356663470757431</v>
      </c>
      <c r="K4">
        <f>L4/95</f>
        <v>0.27368421052631581</v>
      </c>
      <c r="L4">
        <v>26</v>
      </c>
      <c r="T4" s="31" t="s">
        <v>322</v>
      </c>
      <c r="U4" t="s">
        <v>801</v>
      </c>
      <c r="V4" t="s">
        <v>461</v>
      </c>
      <c r="W4" t="s">
        <v>319</v>
      </c>
      <c r="X4" t="s">
        <v>835</v>
      </c>
      <c r="Y4" t="s">
        <v>836</v>
      </c>
    </row>
    <row r="5" spans="1:25">
      <c r="A5" s="33" t="s">
        <v>10</v>
      </c>
      <c r="B5" s="32">
        <v>16</v>
      </c>
      <c r="C5" s="32">
        <v>9</v>
      </c>
      <c r="D5" s="32">
        <v>9</v>
      </c>
      <c r="K5">
        <f>K3+K4</f>
        <v>0.43054695562435502</v>
      </c>
      <c r="T5" s="33" t="s">
        <v>809</v>
      </c>
      <c r="U5" s="32">
        <v>25</v>
      </c>
      <c r="V5" s="32">
        <v>4</v>
      </c>
      <c r="W5" s="32">
        <v>1</v>
      </c>
      <c r="X5">
        <f>U5-V5-W5</f>
        <v>20</v>
      </c>
      <c r="Y5" s="41">
        <f>(U5-X5)/U5</f>
        <v>0.2</v>
      </c>
    </row>
    <row r="6" spans="1:25">
      <c r="A6" s="33" t="s">
        <v>7</v>
      </c>
      <c r="B6" s="32">
        <v>26</v>
      </c>
      <c r="C6" s="32">
        <v>20</v>
      </c>
      <c r="D6" s="32">
        <v>10</v>
      </c>
      <c r="T6" s="33" t="s">
        <v>655</v>
      </c>
      <c r="U6" s="32">
        <v>24</v>
      </c>
      <c r="V6" s="32">
        <v>4</v>
      </c>
      <c r="W6" s="32">
        <v>3</v>
      </c>
      <c r="X6">
        <f>U6-V6-W6</f>
        <v>17</v>
      </c>
      <c r="Y6" s="41">
        <f>(U6-X6)/U6</f>
        <v>0.29166666666666669</v>
      </c>
    </row>
    <row r="7" spans="1:25">
      <c r="A7" s="33" t="s">
        <v>324</v>
      </c>
      <c r="B7" s="32">
        <v>42</v>
      </c>
      <c r="C7" s="32">
        <v>29</v>
      </c>
      <c r="D7" s="32">
        <v>19</v>
      </c>
      <c r="T7" s="33" t="s">
        <v>661</v>
      </c>
      <c r="U7" s="32">
        <v>64</v>
      </c>
      <c r="V7" s="32">
        <v>15</v>
      </c>
      <c r="W7" s="32">
        <v>7</v>
      </c>
      <c r="X7">
        <f>U7-V7-W7</f>
        <v>42</v>
      </c>
      <c r="Y7" s="41">
        <f>(U7-X7)/U7</f>
        <v>0.34375</v>
      </c>
    </row>
    <row r="8" spans="1:25">
      <c r="B8">
        <f>B7*3</f>
        <v>126</v>
      </c>
      <c r="T8" s="33" t="s">
        <v>810</v>
      </c>
      <c r="U8" s="32">
        <v>44</v>
      </c>
      <c r="V8" s="32">
        <v>2</v>
      </c>
      <c r="W8" s="32">
        <v>8</v>
      </c>
      <c r="X8">
        <f>U8-V8-W8</f>
        <v>34</v>
      </c>
      <c r="Y8" s="41">
        <f>(U8-X8)/U8</f>
        <v>0.22727272727272727</v>
      </c>
    </row>
    <row r="9" spans="1:25">
      <c r="B9" s="31" t="s">
        <v>466</v>
      </c>
      <c r="T9" s="33" t="s">
        <v>654</v>
      </c>
      <c r="U9" s="32">
        <v>17</v>
      </c>
      <c r="V9" s="32">
        <v>2</v>
      </c>
      <c r="W9" s="32"/>
      <c r="X9">
        <f>U9-V9-W9</f>
        <v>15</v>
      </c>
      <c r="Y9" s="41">
        <f>(U9-X9)/U9</f>
        <v>0.11764705882352941</v>
      </c>
    </row>
    <row r="10" spans="1:25">
      <c r="A10" s="31" t="s">
        <v>322</v>
      </c>
      <c r="B10" t="s">
        <v>637</v>
      </c>
      <c r="C10" t="s">
        <v>648</v>
      </c>
      <c r="D10" t="s">
        <v>647</v>
      </c>
      <c r="E10" t="s">
        <v>802</v>
      </c>
      <c r="T10" s="33" t="s">
        <v>324</v>
      </c>
      <c r="U10" s="32">
        <v>174</v>
      </c>
      <c r="V10" s="32">
        <v>27</v>
      </c>
      <c r="W10" s="32">
        <v>19</v>
      </c>
    </row>
    <row r="11" spans="1:25">
      <c r="A11" s="33" t="s">
        <v>655</v>
      </c>
      <c r="B11" s="32">
        <v>6</v>
      </c>
      <c r="C11" s="32">
        <v>4</v>
      </c>
      <c r="D11" s="32">
        <v>3</v>
      </c>
      <c r="E11" s="32">
        <f t="shared" ref="E11:E24" si="0">G11-D11-C11</f>
        <v>18</v>
      </c>
      <c r="F11" s="49" t="s">
        <v>659</v>
      </c>
      <c r="G11" s="50">
        <v>25</v>
      </c>
    </row>
    <row r="12" spans="1:25">
      <c r="A12" s="33" t="s">
        <v>661</v>
      </c>
      <c r="B12" s="32">
        <v>19</v>
      </c>
      <c r="C12" s="32">
        <v>15</v>
      </c>
      <c r="D12" s="32">
        <v>7</v>
      </c>
      <c r="E12" s="32">
        <f t="shared" si="0"/>
        <v>1</v>
      </c>
      <c r="F12" s="49" t="s">
        <v>656</v>
      </c>
      <c r="G12" s="50">
        <v>23</v>
      </c>
    </row>
    <row r="13" spans="1:25">
      <c r="A13" s="33" t="s">
        <v>654</v>
      </c>
      <c r="B13" s="32">
        <v>2</v>
      </c>
      <c r="C13" s="32">
        <v>2</v>
      </c>
      <c r="D13" s="32"/>
      <c r="E13" s="32">
        <f t="shared" si="0"/>
        <v>21</v>
      </c>
      <c r="F13" s="49" t="s">
        <v>655</v>
      </c>
      <c r="G13" s="50">
        <v>23</v>
      </c>
    </row>
    <row r="14" spans="1:25">
      <c r="A14" s="33" t="s">
        <v>324</v>
      </c>
      <c r="B14" s="32">
        <v>27</v>
      </c>
      <c r="C14" s="32">
        <v>21</v>
      </c>
      <c r="D14" s="32">
        <v>10</v>
      </c>
      <c r="E14" s="32">
        <f t="shared" si="0"/>
        <v>-12</v>
      </c>
      <c r="F14" s="49" t="s">
        <v>661</v>
      </c>
      <c r="G14" s="50">
        <v>19</v>
      </c>
    </row>
    <row r="15" spans="1:25">
      <c r="E15" s="32">
        <f t="shared" si="0"/>
        <v>18</v>
      </c>
      <c r="F15" s="49" t="s">
        <v>657</v>
      </c>
      <c r="G15" s="50">
        <v>18</v>
      </c>
    </row>
    <row r="16" spans="1:25">
      <c r="E16" s="32">
        <f t="shared" si="0"/>
        <v>17</v>
      </c>
      <c r="F16" s="49" t="s">
        <v>654</v>
      </c>
      <c r="G16" s="50">
        <v>17</v>
      </c>
    </row>
    <row r="17" spans="2:7">
      <c r="E17" s="32">
        <f t="shared" si="0"/>
        <v>14</v>
      </c>
      <c r="F17" s="49" t="s">
        <v>798</v>
      </c>
      <c r="G17" s="50">
        <v>14</v>
      </c>
    </row>
    <row r="18" spans="2:7">
      <c r="E18" s="32">
        <f t="shared" si="0"/>
        <v>9</v>
      </c>
      <c r="F18" s="49" t="s">
        <v>652</v>
      </c>
      <c r="G18" s="50">
        <v>9</v>
      </c>
    </row>
    <row r="19" spans="2:7">
      <c r="E19" s="32">
        <f t="shared" si="0"/>
        <v>6</v>
      </c>
      <c r="F19" s="49" t="s">
        <v>658</v>
      </c>
      <c r="G19" s="50">
        <v>6</v>
      </c>
    </row>
    <row r="20" spans="2:7">
      <c r="E20" s="32">
        <f t="shared" si="0"/>
        <v>6</v>
      </c>
      <c r="F20" s="49" t="s">
        <v>660</v>
      </c>
      <c r="G20" s="50">
        <v>6</v>
      </c>
    </row>
    <row r="21" spans="2:7">
      <c r="E21" s="32">
        <f t="shared" si="0"/>
        <v>5</v>
      </c>
      <c r="F21" s="49" t="s">
        <v>800</v>
      </c>
      <c r="G21" s="50">
        <v>5</v>
      </c>
    </row>
    <row r="22" spans="2:7">
      <c r="E22" s="32">
        <f t="shared" si="0"/>
        <v>5</v>
      </c>
      <c r="F22" s="49" t="s">
        <v>799</v>
      </c>
      <c r="G22" s="50">
        <v>5</v>
      </c>
    </row>
    <row r="23" spans="2:7">
      <c r="E23" s="32">
        <f t="shared" si="0"/>
        <v>4</v>
      </c>
      <c r="F23" s="49" t="s">
        <v>653</v>
      </c>
      <c r="G23" s="50">
        <v>4</v>
      </c>
    </row>
    <row r="24" spans="2:7">
      <c r="E24" s="32">
        <f t="shared" si="0"/>
        <v>3</v>
      </c>
      <c r="F24" s="49" t="s">
        <v>651</v>
      </c>
      <c r="G24" s="50">
        <v>3</v>
      </c>
    </row>
    <row r="25" spans="2:7">
      <c r="F25" s="32"/>
    </row>
    <row r="26" spans="2:7">
      <c r="B26">
        <f>B25*3</f>
        <v>0</v>
      </c>
    </row>
  </sheetData>
  <sortState ref="T3:W10">
    <sortCondition descending="1" ref="T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43"/>
  <sheetViews>
    <sheetView topLeftCell="N10" workbookViewId="0">
      <selection activeCell="V40" sqref="V40"/>
    </sheetView>
  </sheetViews>
  <sheetFormatPr baseColWidth="10" defaultRowHeight="15" x14ac:dyDescent="0"/>
  <cols>
    <col min="1" max="1" width="13" customWidth="1"/>
    <col min="2" max="2" width="19.33203125" customWidth="1"/>
    <col min="3" max="3" width="17.33203125" bestFit="1" customWidth="1"/>
    <col min="4" max="4" width="14" customWidth="1"/>
    <col min="5" max="6" width="16.1640625" customWidth="1"/>
    <col min="7" max="7" width="16.83203125" bestFit="1" customWidth="1"/>
    <col min="8" max="8" width="16.5" customWidth="1"/>
    <col min="9" max="9" width="16.83203125" bestFit="1" customWidth="1"/>
    <col min="10" max="10" width="16" customWidth="1"/>
    <col min="11" max="11" width="15.1640625" customWidth="1"/>
    <col min="17" max="17" width="19.5" customWidth="1"/>
    <col min="18" max="18" width="27.6640625" customWidth="1"/>
    <col min="19" max="19" width="17.33203125" customWidth="1"/>
    <col min="20" max="20" width="14" customWidth="1"/>
    <col min="21" max="21" width="16.1640625" customWidth="1"/>
    <col min="22" max="22" width="16.83203125" customWidth="1"/>
    <col min="23" max="23" width="16.1640625" customWidth="1"/>
    <col min="24" max="24" width="16.83203125" bestFit="1" customWidth="1"/>
    <col min="25" max="25" width="16.5" customWidth="1"/>
    <col min="26" max="26" width="16" customWidth="1"/>
    <col min="27" max="27" width="15.1640625" customWidth="1"/>
  </cols>
  <sheetData>
    <row r="2" spans="1:32">
      <c r="R2" s="31" t="s">
        <v>466</v>
      </c>
    </row>
    <row r="3" spans="1:32">
      <c r="B3" s="31" t="s">
        <v>466</v>
      </c>
      <c r="Q3" s="31" t="s">
        <v>322</v>
      </c>
      <c r="R3" t="s">
        <v>801</v>
      </c>
      <c r="S3" t="s">
        <v>610</v>
      </c>
      <c r="T3" t="s">
        <v>608</v>
      </c>
      <c r="U3" t="s">
        <v>616</v>
      </c>
      <c r="V3" t="s">
        <v>615</v>
      </c>
      <c r="W3" t="s">
        <v>609</v>
      </c>
      <c r="X3" t="s">
        <v>611</v>
      </c>
      <c r="Y3" t="s">
        <v>612</v>
      </c>
      <c r="Z3" t="s">
        <v>613</v>
      </c>
      <c r="AA3" t="s">
        <v>828</v>
      </c>
      <c r="AB3" t="s">
        <v>829</v>
      </c>
    </row>
    <row r="4" spans="1:32">
      <c r="A4" s="31" t="s">
        <v>322</v>
      </c>
      <c r="B4" t="s">
        <v>607</v>
      </c>
      <c r="C4" t="s">
        <v>610</v>
      </c>
      <c r="D4" t="s">
        <v>608</v>
      </c>
      <c r="E4" t="s">
        <v>616</v>
      </c>
      <c r="F4" t="s">
        <v>609</v>
      </c>
      <c r="G4" t="s">
        <v>615</v>
      </c>
      <c r="H4" t="s">
        <v>612</v>
      </c>
      <c r="I4" t="s">
        <v>611</v>
      </c>
      <c r="J4" t="s">
        <v>613</v>
      </c>
      <c r="K4" t="s">
        <v>614</v>
      </c>
      <c r="Q4" s="33" t="s">
        <v>809</v>
      </c>
      <c r="R4" s="32">
        <v>25</v>
      </c>
      <c r="S4" s="32">
        <v>1</v>
      </c>
      <c r="T4" s="32">
        <v>2</v>
      </c>
      <c r="U4" s="32"/>
      <c r="V4" s="32"/>
      <c r="W4" s="32">
        <v>3</v>
      </c>
      <c r="X4" s="32">
        <v>1</v>
      </c>
      <c r="Y4" s="32">
        <v>1</v>
      </c>
      <c r="Z4" s="32"/>
      <c r="AA4">
        <f>R4-S4-T4-U4-V4-W4-X4-Y4-Z4</f>
        <v>17</v>
      </c>
      <c r="AB4" s="41">
        <f>(R4-AA4)/R4</f>
        <v>0.32</v>
      </c>
    </row>
    <row r="5" spans="1:32">
      <c r="A5" s="33" t="s">
        <v>10</v>
      </c>
      <c r="B5" s="32">
        <v>22</v>
      </c>
      <c r="C5" s="32">
        <v>3</v>
      </c>
      <c r="D5" s="32"/>
      <c r="E5" s="32">
        <v>4</v>
      </c>
      <c r="F5" s="32">
        <v>13</v>
      </c>
      <c r="G5" s="32">
        <v>3</v>
      </c>
      <c r="H5" s="32"/>
      <c r="I5" s="32"/>
      <c r="J5" s="32">
        <v>2</v>
      </c>
      <c r="K5" s="32"/>
      <c r="Q5" s="33" t="s">
        <v>655</v>
      </c>
      <c r="R5" s="32">
        <v>24</v>
      </c>
      <c r="S5" s="32">
        <v>2</v>
      </c>
      <c r="T5" s="32">
        <v>1</v>
      </c>
      <c r="U5" s="32">
        <v>3</v>
      </c>
      <c r="V5" s="32">
        <v>1</v>
      </c>
      <c r="W5" s="32">
        <v>3</v>
      </c>
      <c r="X5" s="32"/>
      <c r="Y5" s="32">
        <v>1</v>
      </c>
      <c r="Z5" s="32">
        <v>2</v>
      </c>
      <c r="AA5">
        <f>R5-S5-T5-U5-V5-W5-X5-Y5-Z5</f>
        <v>11</v>
      </c>
      <c r="AB5" s="41">
        <f>(R5-AA5)/R5</f>
        <v>0.54166666666666663</v>
      </c>
    </row>
    <row r="6" spans="1:32">
      <c r="A6" s="33" t="s">
        <v>7</v>
      </c>
      <c r="B6" s="32">
        <v>36</v>
      </c>
      <c r="C6" s="32">
        <v>4</v>
      </c>
      <c r="D6" s="32">
        <v>10</v>
      </c>
      <c r="E6" s="32">
        <v>9</v>
      </c>
      <c r="F6" s="32">
        <v>10</v>
      </c>
      <c r="G6" s="32">
        <v>1</v>
      </c>
      <c r="H6" s="32">
        <v>5</v>
      </c>
      <c r="I6" s="32">
        <v>2</v>
      </c>
      <c r="J6" s="32">
        <v>10</v>
      </c>
      <c r="K6" s="32">
        <v>1</v>
      </c>
      <c r="Q6" s="33" t="s">
        <v>661</v>
      </c>
      <c r="R6" s="32">
        <v>64</v>
      </c>
      <c r="S6" s="32">
        <v>2</v>
      </c>
      <c r="T6" s="32">
        <v>3</v>
      </c>
      <c r="U6" s="32">
        <v>6</v>
      </c>
      <c r="V6" s="32">
        <v>3</v>
      </c>
      <c r="W6" s="32">
        <v>15</v>
      </c>
      <c r="X6" s="32">
        <v>1</v>
      </c>
      <c r="Y6" s="32">
        <v>2</v>
      </c>
      <c r="Z6" s="32">
        <v>8</v>
      </c>
      <c r="AA6">
        <f>R6-S6-T6-U6-V6-W6-X6-Y6-Z6</f>
        <v>24</v>
      </c>
      <c r="AB6" s="41">
        <f>(R6-AA6)/R6</f>
        <v>0.625</v>
      </c>
    </row>
    <row r="7" spans="1:32">
      <c r="A7" s="33" t="s">
        <v>324</v>
      </c>
      <c r="B7" s="32">
        <v>58</v>
      </c>
      <c r="C7" s="32">
        <v>7</v>
      </c>
      <c r="D7" s="32">
        <v>10</v>
      </c>
      <c r="E7" s="32">
        <v>13</v>
      </c>
      <c r="F7" s="32">
        <v>23</v>
      </c>
      <c r="G7" s="32">
        <v>4</v>
      </c>
      <c r="H7" s="32">
        <v>5</v>
      </c>
      <c r="I7" s="32">
        <v>2</v>
      </c>
      <c r="J7" s="32">
        <v>12</v>
      </c>
      <c r="K7" s="32">
        <v>1</v>
      </c>
      <c r="Q7" s="33" t="s">
        <v>810</v>
      </c>
      <c r="R7" s="32">
        <v>44</v>
      </c>
      <c r="S7" s="32">
        <v>1</v>
      </c>
      <c r="T7" s="32">
        <v>1</v>
      </c>
      <c r="U7" s="32">
        <v>1</v>
      </c>
      <c r="V7" s="32"/>
      <c r="W7" s="32">
        <v>1</v>
      </c>
      <c r="X7" s="32"/>
      <c r="Y7" s="32"/>
      <c r="Z7" s="32">
        <v>1</v>
      </c>
      <c r="AA7">
        <f>R7-S7-T7-U7-V7-W7-X7-Y7-Z7</f>
        <v>39</v>
      </c>
      <c r="AB7" s="41">
        <f>(R7-AA7)/R7</f>
        <v>0.11363636363636363</v>
      </c>
    </row>
    <row r="8" spans="1:32">
      <c r="Q8" s="33" t="s">
        <v>654</v>
      </c>
      <c r="R8" s="32">
        <v>17</v>
      </c>
      <c r="S8" s="32"/>
      <c r="T8" s="32">
        <v>2</v>
      </c>
      <c r="U8" s="32"/>
      <c r="V8" s="32"/>
      <c r="W8" s="32">
        <v>1</v>
      </c>
      <c r="X8" s="32"/>
      <c r="Y8" s="32"/>
      <c r="Z8" s="32">
        <v>2</v>
      </c>
      <c r="AA8">
        <f>R8-S8-T8-U8-V8-W8-X8-Y8-Z8</f>
        <v>12</v>
      </c>
      <c r="AB8" s="41">
        <f>(R8-AA8)/R8</f>
        <v>0.29411764705882354</v>
      </c>
    </row>
    <row r="9" spans="1:32">
      <c r="Q9" s="33" t="s">
        <v>323</v>
      </c>
      <c r="R9" s="32">
        <v>34</v>
      </c>
      <c r="S9" s="32">
        <v>1</v>
      </c>
      <c r="T9" s="32">
        <v>2</v>
      </c>
      <c r="U9" s="32">
        <v>3</v>
      </c>
      <c r="V9" s="32"/>
      <c r="W9" s="32">
        <v>1</v>
      </c>
      <c r="X9" s="32">
        <v>1</v>
      </c>
      <c r="Y9" s="32">
        <v>1</v>
      </c>
      <c r="Z9" s="32">
        <v>1</v>
      </c>
      <c r="AA9">
        <f>R9-S9-T9-U9-V9-W9-X9-Y9-Z9</f>
        <v>24</v>
      </c>
      <c r="AB9" s="41">
        <f>(R9-AA9)/R9</f>
        <v>0.29411764705882354</v>
      </c>
    </row>
    <row r="10" spans="1:32">
      <c r="Q10" s="33" t="s">
        <v>324</v>
      </c>
      <c r="R10" s="32">
        <v>208</v>
      </c>
      <c r="S10" s="32">
        <v>7</v>
      </c>
      <c r="T10" s="32">
        <v>11</v>
      </c>
      <c r="U10" s="32">
        <v>13</v>
      </c>
      <c r="V10" s="32">
        <v>4</v>
      </c>
      <c r="W10" s="32">
        <v>24</v>
      </c>
      <c r="X10" s="32">
        <v>3</v>
      </c>
      <c r="Y10" s="32">
        <v>5</v>
      </c>
      <c r="Z10" s="32">
        <v>14</v>
      </c>
    </row>
    <row r="12" spans="1:32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</row>
    <row r="13" spans="1:32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</row>
    <row r="14" spans="1:32">
      <c r="H14">
        <f>H12+H13</f>
        <v>0.59463364293085652</v>
      </c>
      <c r="Z14" t="s">
        <v>830</v>
      </c>
      <c r="AA14" t="s">
        <v>832</v>
      </c>
      <c r="AB14" t="s">
        <v>831</v>
      </c>
      <c r="AC14" t="s">
        <v>833</v>
      </c>
      <c r="AD14" t="s">
        <v>834</v>
      </c>
      <c r="AE14" t="s">
        <v>828</v>
      </c>
      <c r="AF14" t="s">
        <v>829</v>
      </c>
    </row>
    <row r="15" spans="1:32">
      <c r="Y15" s="49" t="s">
        <v>809</v>
      </c>
      <c r="Z15">
        <f>S4+T4</f>
        <v>3</v>
      </c>
      <c r="AB15">
        <f>V4+W4</f>
        <v>3</v>
      </c>
      <c r="AC15">
        <f>X4</f>
        <v>1</v>
      </c>
      <c r="AD15">
        <f>Y4+Z4</f>
        <v>1</v>
      </c>
      <c r="AE15">
        <v>17</v>
      </c>
      <c r="AF15" s="55">
        <v>0.32</v>
      </c>
    </row>
    <row r="16" spans="1:32">
      <c r="Y16" s="49" t="s">
        <v>655</v>
      </c>
      <c r="Z16">
        <f>S5+T5</f>
        <v>3</v>
      </c>
      <c r="AA16">
        <f>U5</f>
        <v>3</v>
      </c>
      <c r="AB16">
        <f>V5+W5</f>
        <v>4</v>
      </c>
      <c r="AD16">
        <f>Y5+Z5</f>
        <v>3</v>
      </c>
      <c r="AE16">
        <v>11</v>
      </c>
      <c r="AF16" s="55">
        <v>0.54</v>
      </c>
    </row>
    <row r="17" spans="24:32">
      <c r="Y17" s="49" t="s">
        <v>661</v>
      </c>
      <c r="Z17">
        <f>S6+T6</f>
        <v>5</v>
      </c>
      <c r="AA17">
        <f>U6</f>
        <v>6</v>
      </c>
      <c r="AB17">
        <f>V6+W6</f>
        <v>18</v>
      </c>
      <c r="AC17">
        <f>X6</f>
        <v>1</v>
      </c>
      <c r="AD17">
        <f>Y6+Z6</f>
        <v>10</v>
      </c>
      <c r="AE17">
        <v>24</v>
      </c>
      <c r="AF17" s="55">
        <v>0.63</v>
      </c>
    </row>
    <row r="18" spans="24:32">
      <c r="Y18" s="49" t="s">
        <v>810</v>
      </c>
      <c r="Z18">
        <f>S7+T7</f>
        <v>2</v>
      </c>
      <c r="AA18">
        <f>U7</f>
        <v>1</v>
      </c>
      <c r="AB18">
        <f>V7+W7</f>
        <v>1</v>
      </c>
      <c r="AD18">
        <f>Y7+Z7</f>
        <v>1</v>
      </c>
      <c r="AE18">
        <v>39</v>
      </c>
      <c r="AF18" s="55">
        <v>0.11</v>
      </c>
    </row>
    <row r="19" spans="24:32">
      <c r="X19" s="54"/>
      <c r="Y19" s="49" t="s">
        <v>654</v>
      </c>
      <c r="Z19">
        <f>S8+T8</f>
        <v>2</v>
      </c>
      <c r="AB19">
        <f>V8+W8</f>
        <v>1</v>
      </c>
      <c r="AD19">
        <f>Y8+Z8</f>
        <v>2</v>
      </c>
      <c r="AE19">
        <v>12</v>
      </c>
      <c r="AF19" s="55">
        <v>0.28999999999999998</v>
      </c>
    </row>
    <row r="41" spans="2:6">
      <c r="C41" t="s">
        <v>806</v>
      </c>
      <c r="D41" t="s">
        <v>804</v>
      </c>
      <c r="E41" t="s">
        <v>805</v>
      </c>
    </row>
    <row r="42" spans="2:6">
      <c r="B42" t="s">
        <v>807</v>
      </c>
      <c r="C42">
        <f>52+12</f>
        <v>64</v>
      </c>
      <c r="D42">
        <f>8</f>
        <v>8</v>
      </c>
      <c r="E42">
        <f>16+12</f>
        <v>28</v>
      </c>
      <c r="F42">
        <f>SUM(C42:D42)</f>
        <v>72</v>
      </c>
    </row>
    <row r="43" spans="2:6">
      <c r="B43" t="s">
        <v>808</v>
      </c>
      <c r="C43">
        <f>19+2</f>
        <v>21</v>
      </c>
      <c r="D43">
        <f>4+19+2+10</f>
        <v>35</v>
      </c>
      <c r="E43">
        <f>19+8+17</f>
        <v>44</v>
      </c>
      <c r="F43">
        <f>SUM(C43:D43)</f>
        <v>56</v>
      </c>
    </row>
  </sheetData>
  <sortState ref="Y15:AF19">
    <sortCondition descending="1" ref="Y1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11"/>
  <sheetViews>
    <sheetView topLeftCell="W1" workbookViewId="0">
      <selection activeCell="X14" sqref="X14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  <col min="22" max="22" width="13" customWidth="1"/>
    <col min="23" max="23" width="27.6640625" customWidth="1"/>
    <col min="24" max="24" width="19.5" bestFit="1" customWidth="1"/>
    <col min="25" max="25" width="19" bestFit="1" customWidth="1"/>
    <col min="28" max="28" width="19.5" customWidth="1"/>
    <col min="29" max="29" width="27.6640625" customWidth="1"/>
    <col min="30" max="30" width="13.33203125" customWidth="1"/>
    <col min="31" max="31" width="12.6640625" customWidth="1"/>
  </cols>
  <sheetData>
    <row r="3" spans="1:33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  <c r="AC3" s="31" t="s">
        <v>466</v>
      </c>
    </row>
    <row r="4" spans="1:33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  <c r="AB4" s="31" t="s">
        <v>322</v>
      </c>
      <c r="AC4" t="s">
        <v>801</v>
      </c>
      <c r="AD4" t="s">
        <v>826</v>
      </c>
      <c r="AE4" t="s">
        <v>825</v>
      </c>
      <c r="AF4" t="s">
        <v>824</v>
      </c>
      <c r="AG4" t="s">
        <v>827</v>
      </c>
    </row>
    <row r="5" spans="1:33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  <c r="AB5" s="33" t="s">
        <v>809</v>
      </c>
      <c r="AC5" s="32">
        <v>25</v>
      </c>
      <c r="AD5" s="32">
        <v>1</v>
      </c>
      <c r="AE5" s="32">
        <v>1</v>
      </c>
      <c r="AF5">
        <f>AC5-AD5-AE5</f>
        <v>23</v>
      </c>
      <c r="AG5" s="41">
        <f>(SUM(AD5+AE5))/AC5</f>
        <v>0.08</v>
      </c>
    </row>
    <row r="6" spans="1:33">
      <c r="A6" s="33" t="s">
        <v>7</v>
      </c>
      <c r="B6" s="32">
        <v>28</v>
      </c>
      <c r="C6" s="32">
        <v>6</v>
      </c>
      <c r="D6" s="32">
        <v>23</v>
      </c>
      <c r="AB6" s="33" t="s">
        <v>655</v>
      </c>
      <c r="AC6" s="32">
        <v>24</v>
      </c>
      <c r="AD6" s="32"/>
      <c r="AE6" s="32">
        <v>8</v>
      </c>
      <c r="AF6">
        <f>AC6-AD6-AE6</f>
        <v>16</v>
      </c>
      <c r="AG6" s="41">
        <f>(SUM(AD6+AE6))/AC6</f>
        <v>0.33333333333333331</v>
      </c>
    </row>
    <row r="7" spans="1:33">
      <c r="A7" s="33" t="s">
        <v>14</v>
      </c>
      <c r="B7" s="32">
        <v>2</v>
      </c>
      <c r="C7" s="32"/>
      <c r="D7" s="32">
        <v>2</v>
      </c>
      <c r="AB7" s="33" t="s">
        <v>661</v>
      </c>
      <c r="AC7" s="32">
        <v>64</v>
      </c>
      <c r="AD7" s="32">
        <v>4</v>
      </c>
      <c r="AE7" s="32">
        <v>20</v>
      </c>
      <c r="AF7">
        <f>AC7-AD7-AE7</f>
        <v>40</v>
      </c>
      <c r="AG7" s="41">
        <f>(SUM(AD7+AE7))/AC7</f>
        <v>0.375</v>
      </c>
    </row>
    <row r="8" spans="1:33">
      <c r="A8" s="33" t="s">
        <v>323</v>
      </c>
      <c r="B8" s="32"/>
      <c r="C8" s="32"/>
      <c r="D8" s="32"/>
      <c r="AB8" s="33" t="s">
        <v>810</v>
      </c>
      <c r="AC8" s="32">
        <v>44</v>
      </c>
      <c r="AD8" s="32"/>
      <c r="AE8" s="32">
        <v>9</v>
      </c>
      <c r="AF8">
        <f>AC8-AD8-AE8</f>
        <v>35</v>
      </c>
      <c r="AG8" s="41">
        <f>(SUM(AD8+AE8))/AC8</f>
        <v>0.20454545454545456</v>
      </c>
    </row>
    <row r="9" spans="1:33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  <c r="AB9" s="33" t="s">
        <v>654</v>
      </c>
      <c r="AC9" s="32">
        <v>17</v>
      </c>
      <c r="AD9" s="32">
        <v>1</v>
      </c>
      <c r="AE9" s="32">
        <v>5</v>
      </c>
      <c r="AF9">
        <f>AC9-AD9-AE9</f>
        <v>11</v>
      </c>
      <c r="AG9" s="41">
        <f>(SUM(AD9+AE9))/AC9</f>
        <v>0.35294117647058826</v>
      </c>
    </row>
    <row r="10" spans="1:33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  <c r="AB10" s="33" t="s">
        <v>324</v>
      </c>
      <c r="AC10" s="32">
        <v>174</v>
      </c>
      <c r="AD10" s="32">
        <v>6</v>
      </c>
      <c r="AE10" s="32">
        <v>43</v>
      </c>
      <c r="AF10">
        <f>AC10-AD10-AE10</f>
        <v>125</v>
      </c>
    </row>
    <row r="11" spans="1:33">
      <c r="I11">
        <f>I9+I10</f>
        <v>0.44798761609907123</v>
      </c>
      <c r="N11">
        <f>N9+N10</f>
        <v>6.3157894736842107E-2</v>
      </c>
    </row>
  </sheetData>
  <sortState ref="AB3:AE10">
    <sortCondition descending="1" ref="AB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"/>
  <sheetViews>
    <sheetView topLeftCell="X1" workbookViewId="0">
      <selection activeCell="AA19" sqref="AA19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27.6640625" bestFit="1" customWidth="1"/>
    <col min="27" max="27" width="19.5" customWidth="1"/>
    <col min="28" max="28" width="27.6640625" customWidth="1"/>
    <col min="29" max="29" width="19.5" customWidth="1"/>
    <col min="30" max="30" width="20.83203125" customWidth="1"/>
    <col min="31" max="31" width="19.1640625" customWidth="1"/>
  </cols>
  <sheetData>
    <row r="1" spans="1:33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33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  <c r="AB2" s="31" t="s">
        <v>466</v>
      </c>
    </row>
    <row r="3" spans="1:33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  <c r="AA3" s="31" t="s">
        <v>322</v>
      </c>
      <c r="AB3" t="s">
        <v>801</v>
      </c>
      <c r="AC3" t="s">
        <v>641</v>
      </c>
      <c r="AD3" t="s">
        <v>820</v>
      </c>
      <c r="AE3" t="s">
        <v>821</v>
      </c>
      <c r="AF3" t="s">
        <v>822</v>
      </c>
      <c r="AG3" t="s">
        <v>823</v>
      </c>
    </row>
    <row r="4" spans="1:33">
      <c r="A4" s="33" t="s">
        <v>7</v>
      </c>
      <c r="B4" s="32">
        <v>54</v>
      </c>
      <c r="C4" s="32">
        <v>47</v>
      </c>
      <c r="D4" s="32">
        <v>29</v>
      </c>
      <c r="F4" s="44"/>
      <c r="H4" s="44"/>
      <c r="AA4" s="33" t="s">
        <v>809</v>
      </c>
      <c r="AB4" s="32">
        <v>25</v>
      </c>
      <c r="AC4" s="32">
        <v>14</v>
      </c>
      <c r="AD4" s="32">
        <v>13</v>
      </c>
      <c r="AE4" s="32">
        <v>9</v>
      </c>
      <c r="AF4">
        <f>AB4-AC4</f>
        <v>11</v>
      </c>
      <c r="AG4" s="41">
        <f>AC4/AB4</f>
        <v>0.56000000000000005</v>
      </c>
    </row>
    <row r="5" spans="1:33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  <c r="AA5" s="33" t="s">
        <v>655</v>
      </c>
      <c r="AB5" s="32">
        <v>24</v>
      </c>
      <c r="AC5" s="32">
        <v>14</v>
      </c>
      <c r="AD5" s="32">
        <v>12</v>
      </c>
      <c r="AE5" s="32">
        <v>8</v>
      </c>
      <c r="AF5">
        <f>AB5-AC5</f>
        <v>10</v>
      </c>
      <c r="AG5" s="41">
        <f>AC5/AB5</f>
        <v>0.58333333333333337</v>
      </c>
    </row>
    <row r="6" spans="1:33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  <c r="AA6" s="33" t="s">
        <v>661</v>
      </c>
      <c r="AB6" s="32">
        <v>64</v>
      </c>
      <c r="AC6" s="32">
        <v>46</v>
      </c>
      <c r="AD6" s="32">
        <v>41</v>
      </c>
      <c r="AE6" s="32">
        <v>21</v>
      </c>
      <c r="AF6">
        <f>AB6-AC6</f>
        <v>18</v>
      </c>
      <c r="AG6" s="41">
        <f>AC6/AB6</f>
        <v>0.71875</v>
      </c>
    </row>
    <row r="7" spans="1:33">
      <c r="N7">
        <f>N5+N6</f>
        <v>0.54055727554179567</v>
      </c>
      <c r="AA7" s="33" t="s">
        <v>810</v>
      </c>
      <c r="AB7" s="32">
        <v>44</v>
      </c>
      <c r="AC7" s="32">
        <v>24</v>
      </c>
      <c r="AD7" s="32">
        <v>21</v>
      </c>
      <c r="AE7" s="32">
        <v>10</v>
      </c>
      <c r="AF7">
        <f>AB7-AC7</f>
        <v>20</v>
      </c>
      <c r="AG7" s="41">
        <f>AC7/AB7</f>
        <v>0.54545454545454541</v>
      </c>
    </row>
    <row r="8" spans="1:33">
      <c r="AA8" s="33" t="s">
        <v>654</v>
      </c>
      <c r="AB8" s="32">
        <v>17</v>
      </c>
      <c r="AC8" s="32">
        <v>4</v>
      </c>
      <c r="AD8" s="32">
        <v>3</v>
      </c>
      <c r="AE8" s="32">
        <v>2</v>
      </c>
      <c r="AF8">
        <f>AB8-AC8</f>
        <v>13</v>
      </c>
      <c r="AG8" s="41">
        <f>AC8/AB8</f>
        <v>0.23529411764705882</v>
      </c>
    </row>
    <row r="9" spans="1:33">
      <c r="AA9" s="33" t="s">
        <v>324</v>
      </c>
      <c r="AB9" s="32">
        <v>174</v>
      </c>
      <c r="AC9" s="32">
        <v>102</v>
      </c>
      <c r="AD9" s="32">
        <v>90</v>
      </c>
      <c r="AE9" s="32">
        <v>50</v>
      </c>
    </row>
    <row r="43" spans="1:7">
      <c r="B43" s="31" t="s">
        <v>466</v>
      </c>
    </row>
    <row r="44" spans="1:7">
      <c r="A44" s="31" t="s">
        <v>322</v>
      </c>
      <c r="B44" t="s">
        <v>641</v>
      </c>
      <c r="C44" t="s">
        <v>522</v>
      </c>
      <c r="D44" t="s">
        <v>523</v>
      </c>
      <c r="E44" t="s">
        <v>803</v>
      </c>
    </row>
    <row r="45" spans="1:7">
      <c r="A45" s="33" t="s">
        <v>655</v>
      </c>
      <c r="B45" s="32">
        <v>14</v>
      </c>
      <c r="C45" s="32">
        <v>12</v>
      </c>
      <c r="D45" s="32">
        <v>8</v>
      </c>
      <c r="E45">
        <f t="shared" ref="E45:E58" si="0">G45-B45</f>
        <v>11</v>
      </c>
      <c r="F45" s="49" t="s">
        <v>659</v>
      </c>
      <c r="G45" s="50">
        <v>25</v>
      </c>
    </row>
    <row r="46" spans="1:7">
      <c r="A46" s="33" t="s">
        <v>661</v>
      </c>
      <c r="B46" s="32">
        <v>46</v>
      </c>
      <c r="C46" s="32">
        <v>41</v>
      </c>
      <c r="D46" s="32">
        <v>21</v>
      </c>
      <c r="E46">
        <f t="shared" si="0"/>
        <v>-23</v>
      </c>
      <c r="F46" s="49" t="s">
        <v>656</v>
      </c>
      <c r="G46" s="50">
        <v>23</v>
      </c>
    </row>
    <row r="47" spans="1:7">
      <c r="A47" s="33" t="s">
        <v>654</v>
      </c>
      <c r="B47" s="32">
        <v>4</v>
      </c>
      <c r="C47" s="32">
        <v>3</v>
      </c>
      <c r="D47" s="32">
        <v>2</v>
      </c>
      <c r="E47">
        <f t="shared" si="0"/>
        <v>19</v>
      </c>
      <c r="F47" s="49" t="s">
        <v>655</v>
      </c>
      <c r="G47" s="50">
        <v>23</v>
      </c>
    </row>
    <row r="48" spans="1:7">
      <c r="A48" s="33" t="s">
        <v>324</v>
      </c>
      <c r="B48" s="32">
        <v>64</v>
      </c>
      <c r="C48" s="32">
        <v>56</v>
      </c>
      <c r="D48" s="32">
        <v>31</v>
      </c>
      <c r="E48">
        <f t="shared" si="0"/>
        <v>-45</v>
      </c>
      <c r="F48" s="49" t="s">
        <v>661</v>
      </c>
      <c r="G48" s="50">
        <v>19</v>
      </c>
    </row>
    <row r="49" spans="5:7">
      <c r="E49">
        <f t="shared" si="0"/>
        <v>18</v>
      </c>
      <c r="F49" s="49" t="s">
        <v>657</v>
      </c>
      <c r="G49" s="50">
        <v>18</v>
      </c>
    </row>
    <row r="50" spans="5:7">
      <c r="E50">
        <f t="shared" si="0"/>
        <v>17</v>
      </c>
      <c r="F50" s="49" t="s">
        <v>654</v>
      </c>
      <c r="G50" s="50">
        <v>17</v>
      </c>
    </row>
    <row r="51" spans="5:7">
      <c r="E51">
        <f t="shared" si="0"/>
        <v>14</v>
      </c>
      <c r="F51" s="49" t="s">
        <v>798</v>
      </c>
      <c r="G51" s="50">
        <v>14</v>
      </c>
    </row>
    <row r="52" spans="5:7">
      <c r="E52">
        <f t="shared" si="0"/>
        <v>9</v>
      </c>
      <c r="F52" s="49" t="s">
        <v>652</v>
      </c>
      <c r="G52" s="50">
        <v>9</v>
      </c>
    </row>
    <row r="53" spans="5:7">
      <c r="E53">
        <f t="shared" si="0"/>
        <v>6</v>
      </c>
      <c r="F53" s="49" t="s">
        <v>658</v>
      </c>
      <c r="G53" s="50">
        <v>6</v>
      </c>
    </row>
    <row r="54" spans="5:7">
      <c r="E54">
        <f t="shared" si="0"/>
        <v>6</v>
      </c>
      <c r="F54" s="49" t="s">
        <v>660</v>
      </c>
      <c r="G54" s="50">
        <v>6</v>
      </c>
    </row>
    <row r="55" spans="5:7">
      <c r="E55">
        <f t="shared" si="0"/>
        <v>5</v>
      </c>
      <c r="F55" s="49" t="s">
        <v>800</v>
      </c>
      <c r="G55" s="50">
        <v>5</v>
      </c>
    </row>
    <row r="56" spans="5:7">
      <c r="E56">
        <f t="shared" si="0"/>
        <v>5</v>
      </c>
      <c r="F56" s="49" t="s">
        <v>799</v>
      </c>
      <c r="G56" s="50">
        <v>5</v>
      </c>
    </row>
    <row r="57" spans="5:7">
      <c r="E57">
        <f t="shared" si="0"/>
        <v>4</v>
      </c>
      <c r="F57" s="49" t="s">
        <v>653</v>
      </c>
      <c r="G57" s="50">
        <v>4</v>
      </c>
    </row>
    <row r="58" spans="5:7">
      <c r="E58">
        <f t="shared" si="0"/>
        <v>3</v>
      </c>
      <c r="F58" s="49" t="s">
        <v>651</v>
      </c>
      <c r="G58" s="50">
        <v>3</v>
      </c>
    </row>
  </sheetData>
  <sortState ref="AA2:AE9">
    <sortCondition descending="1" ref="AA4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K1" workbookViewId="0">
      <selection activeCell="M23" sqref="M23"/>
    </sheetView>
  </sheetViews>
  <sheetFormatPr baseColWidth="10" defaultRowHeight="15" x14ac:dyDescent="0"/>
  <cols>
    <col min="1" max="1" width="19" customWidth="1"/>
    <col min="2" max="2" width="5.33203125" customWidth="1"/>
    <col min="12" max="12" width="19.5" customWidth="1"/>
    <col min="13" max="13" width="27.6640625" bestFit="1" customWidth="1"/>
    <col min="14" max="14" width="18.5" bestFit="1" customWidth="1"/>
  </cols>
  <sheetData>
    <row r="3" spans="1:16">
      <c r="A3" s="31" t="s">
        <v>619</v>
      </c>
      <c r="G3" t="s">
        <v>595</v>
      </c>
      <c r="M3" s="31" t="s">
        <v>466</v>
      </c>
    </row>
    <row r="4" spans="1:16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  <c r="L4" s="31" t="s">
        <v>322</v>
      </c>
      <c r="M4" t="s">
        <v>801</v>
      </c>
      <c r="N4" t="s">
        <v>817</v>
      </c>
      <c r="O4" t="s">
        <v>818</v>
      </c>
      <c r="P4" t="s">
        <v>819</v>
      </c>
    </row>
    <row r="5" spans="1:16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  <c r="L5" s="33" t="s">
        <v>809</v>
      </c>
      <c r="M5" s="32">
        <v>25</v>
      </c>
      <c r="N5" s="32">
        <v>8</v>
      </c>
      <c r="O5">
        <f>M5-N5</f>
        <v>17</v>
      </c>
      <c r="P5" s="41">
        <f>N5/M5</f>
        <v>0.32</v>
      </c>
    </row>
    <row r="6" spans="1:16">
      <c r="A6" s="33" t="s">
        <v>7</v>
      </c>
      <c r="B6" s="32">
        <v>37</v>
      </c>
      <c r="H6">
        <f>H4+H5</f>
        <v>0.55614035087719293</v>
      </c>
      <c r="L6" s="33" t="s">
        <v>655</v>
      </c>
      <c r="M6" s="32">
        <v>24</v>
      </c>
      <c r="N6" s="32">
        <v>6</v>
      </c>
      <c r="O6">
        <f>M6-N6</f>
        <v>18</v>
      </c>
      <c r="P6" s="41">
        <f>N6/M6</f>
        <v>0.25</v>
      </c>
    </row>
    <row r="7" spans="1:16">
      <c r="A7" s="33" t="s">
        <v>324</v>
      </c>
      <c r="B7" s="32">
        <v>54</v>
      </c>
      <c r="L7" s="33" t="s">
        <v>661</v>
      </c>
      <c r="M7" s="32">
        <v>64</v>
      </c>
      <c r="N7" s="32">
        <v>28</v>
      </c>
      <c r="O7">
        <f>M7-N7</f>
        <v>36</v>
      </c>
      <c r="P7" s="41">
        <f>N7/M7</f>
        <v>0.4375</v>
      </c>
    </row>
    <row r="8" spans="1:16">
      <c r="L8" s="33" t="s">
        <v>810</v>
      </c>
      <c r="M8" s="32">
        <v>44</v>
      </c>
      <c r="N8" s="32">
        <v>7</v>
      </c>
      <c r="O8">
        <f>M8-N8</f>
        <v>37</v>
      </c>
      <c r="P8" s="41">
        <f>N8/M8</f>
        <v>0.15909090909090909</v>
      </c>
    </row>
    <row r="9" spans="1:16">
      <c r="B9">
        <f>54*3</f>
        <v>162</v>
      </c>
      <c r="L9" s="33" t="s">
        <v>654</v>
      </c>
      <c r="M9" s="32">
        <v>17</v>
      </c>
      <c r="N9" s="32">
        <v>2</v>
      </c>
      <c r="O9">
        <f>M9-N9</f>
        <v>15</v>
      </c>
      <c r="P9" s="41">
        <f>N9/M9</f>
        <v>0.11764705882352941</v>
      </c>
    </row>
    <row r="10" spans="1:16">
      <c r="L10" s="33" t="s">
        <v>324</v>
      </c>
      <c r="M10" s="32">
        <v>174</v>
      </c>
      <c r="N10" s="32">
        <v>51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J1" workbookViewId="0">
      <selection activeCell="K23" sqref="K23"/>
    </sheetView>
  </sheetViews>
  <sheetFormatPr baseColWidth="10" defaultRowHeight="15" x14ac:dyDescent="0"/>
  <cols>
    <col min="1" max="1" width="13.83203125" customWidth="1"/>
    <col min="2" max="2" width="5.33203125" customWidth="1"/>
    <col min="11" max="11" width="13" customWidth="1"/>
    <col min="12" max="12" width="19.5" customWidth="1"/>
    <col min="13" max="13" width="27.6640625" customWidth="1"/>
    <col min="14" max="14" width="13.33203125" customWidth="1"/>
  </cols>
  <sheetData>
    <row r="3" spans="1:16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  <c r="L4" s="31" t="s">
        <v>322</v>
      </c>
      <c r="M4" t="s">
        <v>801</v>
      </c>
      <c r="N4" t="s">
        <v>814</v>
      </c>
      <c r="O4" t="s">
        <v>815</v>
      </c>
      <c r="P4" t="s">
        <v>816</v>
      </c>
    </row>
    <row r="5" spans="1:16">
      <c r="A5" s="33" t="s">
        <v>10</v>
      </c>
      <c r="B5" s="32">
        <v>40</v>
      </c>
      <c r="F5">
        <f>F3+F4</f>
        <v>0.88689370485036112</v>
      </c>
      <c r="L5" s="33" t="s">
        <v>809</v>
      </c>
      <c r="M5" s="32">
        <v>25</v>
      </c>
      <c r="N5" s="32">
        <v>12</v>
      </c>
      <c r="O5">
        <f>M5-N5</f>
        <v>13</v>
      </c>
      <c r="P5" s="41">
        <f>N5/M5</f>
        <v>0.48</v>
      </c>
    </row>
    <row r="6" spans="1:16">
      <c r="A6" s="33" t="s">
        <v>7</v>
      </c>
      <c r="B6" s="32">
        <v>47</v>
      </c>
      <c r="L6" s="33" t="s">
        <v>655</v>
      </c>
      <c r="M6" s="32">
        <v>24</v>
      </c>
      <c r="N6" s="32">
        <v>14</v>
      </c>
      <c r="O6">
        <f>M6-N6</f>
        <v>10</v>
      </c>
      <c r="P6" s="41">
        <f>N6/M6</f>
        <v>0.58333333333333337</v>
      </c>
    </row>
    <row r="7" spans="1:16">
      <c r="A7" s="33" t="s">
        <v>324</v>
      </c>
      <c r="B7" s="32">
        <v>87</v>
      </c>
      <c r="L7" s="33" t="s">
        <v>661</v>
      </c>
      <c r="M7" s="32">
        <v>64</v>
      </c>
      <c r="N7" s="32">
        <v>35</v>
      </c>
      <c r="O7">
        <f>M7-N7</f>
        <v>29</v>
      </c>
      <c r="P7" s="41">
        <f>N7/M7</f>
        <v>0.546875</v>
      </c>
    </row>
    <row r="8" spans="1:16">
      <c r="L8" s="33" t="s">
        <v>810</v>
      </c>
      <c r="M8" s="32">
        <v>44</v>
      </c>
      <c r="N8" s="32">
        <v>14</v>
      </c>
      <c r="O8">
        <f>M8-N8</f>
        <v>30</v>
      </c>
      <c r="P8" s="41">
        <f>N8/M8</f>
        <v>0.31818181818181818</v>
      </c>
    </row>
    <row r="9" spans="1:16">
      <c r="B9">
        <f>B7*3</f>
        <v>261</v>
      </c>
      <c r="L9" s="33" t="s">
        <v>654</v>
      </c>
      <c r="M9" s="32">
        <v>17</v>
      </c>
      <c r="N9" s="32">
        <v>4</v>
      </c>
      <c r="O9">
        <f>M9-N9</f>
        <v>13</v>
      </c>
      <c r="P9" s="41">
        <f>N9/M9</f>
        <v>0.23529411764705882</v>
      </c>
    </row>
    <row r="10" spans="1:16">
      <c r="L10" s="33" t="s">
        <v>324</v>
      </c>
      <c r="M10" s="32">
        <v>174</v>
      </c>
      <c r="N10" s="32">
        <v>79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opLeftCell="I3" workbookViewId="0">
      <selection activeCell="K21" sqref="K21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  <col min="10" max="10" width="19.1640625" customWidth="1"/>
    <col min="11" max="11" width="19.5" customWidth="1"/>
    <col min="12" max="12" width="27.6640625" customWidth="1"/>
    <col min="13" max="13" width="14.33203125" customWidth="1"/>
  </cols>
  <sheetData>
    <row r="1" spans="1:15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15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15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</row>
    <row r="4" spans="1:15">
      <c r="A4" s="33" t="s">
        <v>435</v>
      </c>
      <c r="B4" s="32">
        <v>18</v>
      </c>
      <c r="L4" s="31" t="s">
        <v>466</v>
      </c>
    </row>
    <row r="5" spans="1:15">
      <c r="A5" s="33" t="s">
        <v>324</v>
      </c>
      <c r="B5" s="32">
        <v>44</v>
      </c>
      <c r="K5" s="31" t="s">
        <v>322</v>
      </c>
      <c r="L5" t="s">
        <v>801</v>
      </c>
      <c r="M5" t="s">
        <v>813</v>
      </c>
      <c r="N5" t="s">
        <v>811</v>
      </c>
      <c r="O5" t="s">
        <v>812</v>
      </c>
    </row>
    <row r="6" spans="1:15">
      <c r="B6">
        <f>B5*3</f>
        <v>132</v>
      </c>
      <c r="K6" s="33" t="s">
        <v>809</v>
      </c>
      <c r="L6" s="32">
        <v>25</v>
      </c>
      <c r="M6" s="32">
        <v>5</v>
      </c>
      <c r="N6">
        <f>L6-M6</f>
        <v>20</v>
      </c>
      <c r="O6" s="41">
        <f>M6/L6</f>
        <v>0.2</v>
      </c>
    </row>
    <row r="7" spans="1:15">
      <c r="K7" s="33" t="s">
        <v>655</v>
      </c>
      <c r="L7" s="32">
        <v>24</v>
      </c>
      <c r="M7" s="32">
        <v>5</v>
      </c>
      <c r="N7">
        <f>L7-M7</f>
        <v>19</v>
      </c>
      <c r="O7" s="41">
        <f>M7/L7</f>
        <v>0.20833333333333334</v>
      </c>
    </row>
    <row r="8" spans="1:15">
      <c r="K8" s="33" t="s">
        <v>661</v>
      </c>
      <c r="L8" s="32">
        <v>64</v>
      </c>
      <c r="M8" s="32">
        <v>11</v>
      </c>
      <c r="N8">
        <f>L8-M8</f>
        <v>53</v>
      </c>
      <c r="O8" s="41">
        <f>M8/L8</f>
        <v>0.171875</v>
      </c>
    </row>
    <row r="9" spans="1:15">
      <c r="K9" s="33" t="s">
        <v>810</v>
      </c>
      <c r="L9" s="32">
        <v>44</v>
      </c>
      <c r="M9" s="32">
        <v>13</v>
      </c>
      <c r="N9">
        <f>L9-M9</f>
        <v>31</v>
      </c>
      <c r="O9" s="41">
        <f>M9/L9</f>
        <v>0.29545454545454547</v>
      </c>
    </row>
    <row r="10" spans="1:15">
      <c r="K10" s="33" t="s">
        <v>654</v>
      </c>
      <c r="L10" s="32">
        <v>17</v>
      </c>
      <c r="M10" s="32">
        <v>2</v>
      </c>
      <c r="N10">
        <f>L10-M10</f>
        <v>15</v>
      </c>
      <c r="O10" s="41">
        <f>M10/L10</f>
        <v>0.11764705882352941</v>
      </c>
    </row>
    <row r="11" spans="1:15">
      <c r="K11" s="33" t="s">
        <v>324</v>
      </c>
      <c r="L11" s="32">
        <v>174</v>
      </c>
      <c r="M11" s="32">
        <v>36</v>
      </c>
    </row>
  </sheetData>
  <sortState ref="K4:M11">
    <sortCondition descending="1" ref="K6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1"/>
  <sheetViews>
    <sheetView topLeftCell="F1" workbookViewId="0">
      <selection activeCell="N18" sqref="N18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40.6640625" bestFit="1" customWidth="1"/>
  </cols>
  <sheetData>
    <row r="2" spans="1:15">
      <c r="L2" s="31" t="s">
        <v>466</v>
      </c>
    </row>
    <row r="3" spans="1:15">
      <c r="A3" s="31" t="s">
        <v>617</v>
      </c>
      <c r="E3" t="s">
        <v>630</v>
      </c>
      <c r="K3" s="31" t="s">
        <v>322</v>
      </c>
      <c r="L3" t="s">
        <v>801</v>
      </c>
      <c r="M3" t="s">
        <v>617</v>
      </c>
      <c r="N3" t="s">
        <v>853</v>
      </c>
      <c r="O3" t="s">
        <v>854</v>
      </c>
    </row>
    <row r="4" spans="1:15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  <c r="K4" s="33" t="s">
        <v>809</v>
      </c>
      <c r="L4" s="32">
        <v>25</v>
      </c>
      <c r="M4" s="32">
        <v>5</v>
      </c>
      <c r="N4">
        <f>L4-M4</f>
        <v>20</v>
      </c>
      <c r="O4" s="41">
        <f>M4/L4</f>
        <v>0.2</v>
      </c>
    </row>
    <row r="5" spans="1:15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  <c r="K5" s="33" t="s">
        <v>655</v>
      </c>
      <c r="L5" s="32">
        <v>24</v>
      </c>
      <c r="M5" s="32">
        <v>2</v>
      </c>
      <c r="N5">
        <f>L5-M5</f>
        <v>22</v>
      </c>
      <c r="O5" s="41">
        <f>M5/L5</f>
        <v>8.3333333333333329E-2</v>
      </c>
    </row>
    <row r="6" spans="1:15">
      <c r="A6" s="33" t="s">
        <v>7</v>
      </c>
      <c r="B6" s="32">
        <v>18</v>
      </c>
      <c r="F6">
        <f>F4+F5</f>
        <v>0.29731682146542826</v>
      </c>
      <c r="K6" s="33" t="s">
        <v>661</v>
      </c>
      <c r="L6" s="32">
        <v>64</v>
      </c>
      <c r="M6" s="32">
        <v>12</v>
      </c>
      <c r="N6">
        <f>L6-M6</f>
        <v>52</v>
      </c>
      <c r="O6" s="41">
        <f>M6/L6</f>
        <v>0.1875</v>
      </c>
    </row>
    <row r="7" spans="1:15">
      <c r="A7" s="33" t="s">
        <v>14</v>
      </c>
      <c r="B7" s="32"/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A8" s="33" t="s">
        <v>323</v>
      </c>
      <c r="B8" s="32"/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A9" s="33" t="s">
        <v>324</v>
      </c>
      <c r="B9" s="32">
        <v>29</v>
      </c>
      <c r="K9" s="33" t="s">
        <v>324</v>
      </c>
      <c r="L9" s="32">
        <v>174</v>
      </c>
      <c r="M9" s="32">
        <v>25</v>
      </c>
    </row>
    <row r="11" spans="1:15">
      <c r="B11">
        <f>29*3</f>
        <v>87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1"/>
  <sheetViews>
    <sheetView topLeftCell="B1" workbookViewId="0">
      <selection activeCell="N19" sqref="N19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7.83203125" bestFit="1" customWidth="1"/>
  </cols>
  <sheetData>
    <row r="2" spans="1:14">
      <c r="K2" s="31" t="s">
        <v>466</v>
      </c>
    </row>
    <row r="3" spans="1:14">
      <c r="A3" s="31" t="s">
        <v>620</v>
      </c>
      <c r="J3" s="31" t="s">
        <v>322</v>
      </c>
      <c r="K3" t="s">
        <v>801</v>
      </c>
      <c r="L3" t="s">
        <v>620</v>
      </c>
      <c r="M3" t="s">
        <v>855</v>
      </c>
      <c r="N3" t="s">
        <v>856</v>
      </c>
    </row>
    <row r="4" spans="1:14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  <c r="J4" s="33" t="s">
        <v>809</v>
      </c>
      <c r="K4" s="32">
        <v>25</v>
      </c>
      <c r="L4" s="32">
        <v>2</v>
      </c>
      <c r="M4">
        <f>K4-L4</f>
        <v>23</v>
      </c>
      <c r="N4" s="41">
        <f>L4/K4</f>
        <v>0.08</v>
      </c>
    </row>
    <row r="5" spans="1:14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  <c r="J5" s="33" t="s">
        <v>655</v>
      </c>
      <c r="K5" s="32">
        <v>24</v>
      </c>
      <c r="L5" s="32">
        <v>2</v>
      </c>
      <c r="M5">
        <f>K5-L5</f>
        <v>22</v>
      </c>
      <c r="N5" s="41">
        <f>L5/K5</f>
        <v>8.3333333333333329E-2</v>
      </c>
    </row>
    <row r="6" spans="1:14">
      <c r="A6" s="33" t="s">
        <v>7</v>
      </c>
      <c r="B6" s="32">
        <v>14</v>
      </c>
      <c r="F6">
        <f>F4+F5</f>
        <v>0.21599587203302373</v>
      </c>
      <c r="J6" s="33" t="s">
        <v>661</v>
      </c>
      <c r="K6" s="32">
        <v>64</v>
      </c>
      <c r="L6" s="32">
        <v>8</v>
      </c>
      <c r="M6">
        <f>K6-L6</f>
        <v>56</v>
      </c>
      <c r="N6" s="41">
        <f>L6/K6</f>
        <v>0.125</v>
      </c>
    </row>
    <row r="7" spans="1:14">
      <c r="A7" s="33" t="s">
        <v>14</v>
      </c>
      <c r="B7" s="32"/>
      <c r="J7" s="33" t="s">
        <v>810</v>
      </c>
      <c r="K7" s="32">
        <v>44</v>
      </c>
      <c r="L7" s="32">
        <v>3</v>
      </c>
      <c r="M7">
        <f>K7-L7</f>
        <v>41</v>
      </c>
      <c r="N7" s="41">
        <f>L7/K7</f>
        <v>6.8181818181818177E-2</v>
      </c>
    </row>
    <row r="8" spans="1:14">
      <c r="A8" s="33" t="s">
        <v>323</v>
      </c>
      <c r="B8" s="32"/>
      <c r="J8" s="33" t="s">
        <v>654</v>
      </c>
      <c r="K8" s="32">
        <v>17</v>
      </c>
      <c r="L8" s="32">
        <v>2</v>
      </c>
      <c r="M8">
        <f>K8-L8</f>
        <v>15</v>
      </c>
      <c r="N8" s="41">
        <f>L8/K8</f>
        <v>0.11764705882352941</v>
      </c>
    </row>
    <row r="9" spans="1:14">
      <c r="A9" s="33" t="s">
        <v>324</v>
      </c>
      <c r="B9" s="32">
        <v>21</v>
      </c>
      <c r="J9" s="33" t="s">
        <v>324</v>
      </c>
      <c r="K9" s="32">
        <v>174</v>
      </c>
      <c r="L9" s="32">
        <v>17</v>
      </c>
    </row>
    <row r="11" spans="1:14">
      <c r="B11">
        <f>21*3</f>
        <v>63</v>
      </c>
    </row>
  </sheetData>
  <sortState ref="J2:L9">
    <sortCondition descending="1" ref="J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F1" workbookViewId="0">
      <selection activeCell="O25" sqref="O25"/>
    </sheetView>
  </sheetViews>
  <sheetFormatPr baseColWidth="10" defaultRowHeight="15" x14ac:dyDescent="0"/>
  <cols>
    <col min="1" max="1" width="22.5" customWidth="1"/>
    <col min="2" max="2" width="5.33203125" customWidth="1"/>
    <col min="12" max="12" width="19.5" customWidth="1"/>
    <col min="13" max="13" width="27.6640625" customWidth="1"/>
    <col min="14" max="14" width="22" customWidth="1"/>
  </cols>
  <sheetData>
    <row r="3" spans="1:16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  <c r="L4" s="31" t="s">
        <v>322</v>
      </c>
      <c r="M4" t="s">
        <v>801</v>
      </c>
      <c r="N4" t="s">
        <v>859</v>
      </c>
      <c r="O4" t="s">
        <v>857</v>
      </c>
      <c r="P4" t="s">
        <v>858</v>
      </c>
    </row>
    <row r="5" spans="1:16">
      <c r="A5" s="33" t="s">
        <v>10</v>
      </c>
      <c r="B5" s="32">
        <v>6</v>
      </c>
      <c r="F5">
        <f>F3+F4</f>
        <v>0.22724458204334363</v>
      </c>
      <c r="L5" s="33" t="s">
        <v>809</v>
      </c>
      <c r="M5" s="32">
        <v>25</v>
      </c>
      <c r="N5" s="32">
        <v>1</v>
      </c>
      <c r="O5">
        <f>M5-N5</f>
        <v>24</v>
      </c>
      <c r="P5" s="41">
        <f>N5/M5</f>
        <v>0.04</v>
      </c>
    </row>
    <row r="6" spans="1:16">
      <c r="A6" s="33" t="s">
        <v>7</v>
      </c>
      <c r="B6" s="32">
        <v>16</v>
      </c>
      <c r="L6" s="33" t="s">
        <v>655</v>
      </c>
      <c r="M6" s="32">
        <v>24</v>
      </c>
      <c r="N6" s="32">
        <v>3</v>
      </c>
      <c r="O6">
        <f>M6-N6</f>
        <v>21</v>
      </c>
      <c r="P6" s="41">
        <f>N6/M6</f>
        <v>0.125</v>
      </c>
    </row>
    <row r="7" spans="1:16">
      <c r="A7" s="33" t="s">
        <v>324</v>
      </c>
      <c r="B7" s="32">
        <v>22</v>
      </c>
      <c r="L7" s="33" t="s">
        <v>661</v>
      </c>
      <c r="M7" s="32">
        <v>64</v>
      </c>
      <c r="N7" s="32">
        <v>15</v>
      </c>
      <c r="O7">
        <f>M7-N7</f>
        <v>49</v>
      </c>
      <c r="P7" s="41">
        <f>N7/M7</f>
        <v>0.234375</v>
      </c>
    </row>
    <row r="8" spans="1:16">
      <c r="L8" s="33" t="s">
        <v>810</v>
      </c>
      <c r="M8" s="32">
        <v>44</v>
      </c>
      <c r="N8" s="32">
        <v>2</v>
      </c>
      <c r="O8">
        <f>M8-N8</f>
        <v>42</v>
      </c>
      <c r="P8" s="41">
        <f>N8/M8</f>
        <v>4.5454545454545456E-2</v>
      </c>
    </row>
    <row r="9" spans="1:16">
      <c r="B9">
        <f>22*3</f>
        <v>66</v>
      </c>
      <c r="L9" s="33" t="s">
        <v>654</v>
      </c>
      <c r="M9" s="32">
        <v>17</v>
      </c>
      <c r="N9" s="32">
        <v>1</v>
      </c>
      <c r="O9">
        <f>M9-N9</f>
        <v>16</v>
      </c>
      <c r="P9" s="41">
        <f>N9/M9</f>
        <v>5.8823529411764705E-2</v>
      </c>
    </row>
    <row r="10" spans="1:16">
      <c r="L10" s="33" t="s">
        <v>324</v>
      </c>
      <c r="M10" s="32">
        <v>174</v>
      </c>
      <c r="N10" s="32">
        <v>22</v>
      </c>
    </row>
  </sheetData>
  <sortState ref="L3:N10">
    <sortCondition descending="1" ref="L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0"/>
  <sheetViews>
    <sheetView topLeftCell="F1" workbookViewId="0">
      <selection activeCell="P16" sqref="P16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  <col min="11" max="11" width="19.5" customWidth="1"/>
    <col min="12" max="12" width="27.6640625" customWidth="1"/>
    <col min="13" max="13" width="16.5" bestFit="1" customWidth="1"/>
    <col min="14" max="14" width="24" bestFit="1" customWidth="1"/>
  </cols>
  <sheetData>
    <row r="3" spans="1:17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  <c r="L3" s="31" t="s">
        <v>466</v>
      </c>
    </row>
    <row r="4" spans="1:17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  <c r="K4" s="31" t="s">
        <v>322</v>
      </c>
      <c r="L4" t="s">
        <v>801</v>
      </c>
      <c r="M4" t="s">
        <v>622</v>
      </c>
      <c r="N4" t="s">
        <v>623</v>
      </c>
      <c r="O4" t="s">
        <v>860</v>
      </c>
      <c r="P4" t="s">
        <v>861</v>
      </c>
      <c r="Q4" t="s">
        <v>862</v>
      </c>
    </row>
    <row r="5" spans="1:17">
      <c r="A5" s="33" t="s">
        <v>10</v>
      </c>
      <c r="B5" s="32">
        <v>10</v>
      </c>
      <c r="C5" s="32">
        <v>4</v>
      </c>
      <c r="G5">
        <f>G3+G4</f>
        <v>0.23488132094943243</v>
      </c>
      <c r="K5" s="33" t="s">
        <v>809</v>
      </c>
      <c r="L5" s="32">
        <v>25</v>
      </c>
      <c r="M5" s="32">
        <v>3</v>
      </c>
      <c r="N5" s="32">
        <v>2</v>
      </c>
      <c r="O5">
        <f>M5-N5</f>
        <v>1</v>
      </c>
      <c r="P5">
        <f>L5-M5</f>
        <v>22</v>
      </c>
      <c r="Q5" s="41">
        <f>(L5-P5)/L5</f>
        <v>0.12</v>
      </c>
    </row>
    <row r="6" spans="1:17">
      <c r="A6" s="33" t="s">
        <v>7</v>
      </c>
      <c r="B6" s="32">
        <v>13</v>
      </c>
      <c r="C6" s="32">
        <v>9</v>
      </c>
      <c r="K6" s="33" t="s">
        <v>655</v>
      </c>
      <c r="L6" s="32">
        <v>24</v>
      </c>
      <c r="M6" s="32">
        <v>4</v>
      </c>
      <c r="N6" s="32">
        <v>2</v>
      </c>
      <c r="O6">
        <f>M6-N6</f>
        <v>2</v>
      </c>
      <c r="P6">
        <f>L6-M6</f>
        <v>20</v>
      </c>
      <c r="Q6" s="41">
        <f>(L6-P6)/L6</f>
        <v>0.16666666666666666</v>
      </c>
    </row>
    <row r="7" spans="1:17">
      <c r="A7" s="33" t="s">
        <v>324</v>
      </c>
      <c r="B7" s="32">
        <v>23</v>
      </c>
      <c r="C7" s="32">
        <v>13</v>
      </c>
      <c r="K7" s="33" t="s">
        <v>661</v>
      </c>
      <c r="L7" s="32">
        <v>64</v>
      </c>
      <c r="M7" s="32">
        <v>12</v>
      </c>
      <c r="N7" s="32">
        <v>7</v>
      </c>
      <c r="O7">
        <f>M7-N7</f>
        <v>5</v>
      </c>
      <c r="P7">
        <f>L7-M7</f>
        <v>52</v>
      </c>
      <c r="Q7" s="41">
        <f>(L7-P7)/L7</f>
        <v>0.1875</v>
      </c>
    </row>
    <row r="8" spans="1:17">
      <c r="K8" s="33" t="s">
        <v>810</v>
      </c>
      <c r="L8" s="32">
        <v>44</v>
      </c>
      <c r="M8" s="32">
        <v>2</v>
      </c>
      <c r="N8" s="32">
        <v>1</v>
      </c>
      <c r="O8">
        <f>M8-N8</f>
        <v>1</v>
      </c>
      <c r="P8">
        <f>L8-M8</f>
        <v>42</v>
      </c>
      <c r="Q8" s="41">
        <f>(L8-P8)/L8</f>
        <v>4.5454545454545456E-2</v>
      </c>
    </row>
    <row r="9" spans="1:17">
      <c r="B9">
        <f>B7*3</f>
        <v>69</v>
      </c>
      <c r="K9" s="33" t="s">
        <v>654</v>
      </c>
      <c r="L9" s="32">
        <v>17</v>
      </c>
      <c r="M9" s="32"/>
      <c r="N9" s="32"/>
      <c r="P9">
        <f>L9-M9</f>
        <v>17</v>
      </c>
      <c r="Q9" s="41">
        <f>(L9-P9)/L9</f>
        <v>0</v>
      </c>
    </row>
    <row r="10" spans="1:17">
      <c r="K10" s="33" t="s">
        <v>324</v>
      </c>
      <c r="L10" s="32">
        <v>174</v>
      </c>
      <c r="M10" s="32">
        <v>21</v>
      </c>
      <c r="N10" s="32">
        <v>12</v>
      </c>
    </row>
  </sheetData>
  <sortState ref="K3:N10">
    <sortCondition descending="1" ref="K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E1" workbookViewId="0">
      <selection activeCell="O21" sqref="O21"/>
    </sheetView>
  </sheetViews>
  <sheetFormatPr baseColWidth="10" defaultRowHeight="15" x14ac:dyDescent="0"/>
  <cols>
    <col min="1" max="1" width="20" customWidth="1"/>
    <col min="2" max="2" width="5.33203125" customWidth="1"/>
    <col min="11" max="11" width="19.5" customWidth="1"/>
    <col min="12" max="12" width="27.6640625" customWidth="1"/>
    <col min="13" max="13" width="19.5" bestFit="1" customWidth="1"/>
  </cols>
  <sheetData>
    <row r="3" spans="1:15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  <c r="K4" s="31" t="s">
        <v>322</v>
      </c>
      <c r="L4" t="s">
        <v>801</v>
      </c>
      <c r="M4" t="s">
        <v>624</v>
      </c>
      <c r="N4" t="s">
        <v>863</v>
      </c>
      <c r="O4" t="s">
        <v>864</v>
      </c>
    </row>
    <row r="5" spans="1:15">
      <c r="A5" s="33" t="s">
        <v>10</v>
      </c>
      <c r="B5" s="32">
        <v>9</v>
      </c>
      <c r="F5">
        <f>F3+F4</f>
        <v>0.23560371517027862</v>
      </c>
      <c r="K5" s="33" t="s">
        <v>809</v>
      </c>
      <c r="L5" s="32">
        <v>25</v>
      </c>
      <c r="M5" s="32">
        <v>2</v>
      </c>
      <c r="N5">
        <f>L5-M5</f>
        <v>23</v>
      </c>
      <c r="O5" s="41">
        <f>M5/L5</f>
        <v>0.08</v>
      </c>
    </row>
    <row r="6" spans="1:15">
      <c r="A6" s="33" t="s">
        <v>7</v>
      </c>
      <c r="B6" s="32">
        <v>14</v>
      </c>
      <c r="K6" s="33" t="s">
        <v>655</v>
      </c>
      <c r="L6" s="32">
        <v>24</v>
      </c>
      <c r="M6" s="32">
        <v>2</v>
      </c>
      <c r="N6">
        <f>L6-M6</f>
        <v>22</v>
      </c>
      <c r="O6" s="41">
        <f>M6/L6</f>
        <v>8.3333333333333329E-2</v>
      </c>
    </row>
    <row r="7" spans="1:15">
      <c r="A7" s="33" t="s">
        <v>324</v>
      </c>
      <c r="B7" s="32">
        <v>23</v>
      </c>
      <c r="K7" s="33" t="s">
        <v>661</v>
      </c>
      <c r="L7" s="32">
        <v>64</v>
      </c>
      <c r="M7" s="32">
        <v>12</v>
      </c>
      <c r="N7">
        <f>L7-M7</f>
        <v>52</v>
      </c>
      <c r="O7" s="41">
        <f>M7/L7</f>
        <v>0.1875</v>
      </c>
    </row>
    <row r="8" spans="1:15">
      <c r="K8" s="33" t="s">
        <v>810</v>
      </c>
      <c r="L8" s="32">
        <v>44</v>
      </c>
      <c r="M8" s="32">
        <v>6</v>
      </c>
      <c r="N8">
        <f>L8-M8</f>
        <v>38</v>
      </c>
      <c r="O8" s="41">
        <f>M8/L8</f>
        <v>0.13636363636363635</v>
      </c>
    </row>
    <row r="9" spans="1:15">
      <c r="B9">
        <f>B7*3</f>
        <v>69</v>
      </c>
      <c r="K9" s="33" t="s">
        <v>654</v>
      </c>
      <c r="L9" s="32">
        <v>17</v>
      </c>
      <c r="M9" s="32">
        <v>1</v>
      </c>
      <c r="N9">
        <f>L9-M9</f>
        <v>16</v>
      </c>
      <c r="O9" s="41">
        <f>M9/L9</f>
        <v>5.8823529411764705E-2</v>
      </c>
    </row>
    <row r="10" spans="1:15">
      <c r="K10" s="33" t="s">
        <v>324</v>
      </c>
      <c r="L10" s="32">
        <v>174</v>
      </c>
      <c r="M10" s="32">
        <v>23</v>
      </c>
    </row>
  </sheetData>
  <sortState ref="K3:M10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C1" workbookViewId="0">
      <selection activeCell="O18" sqref="O18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9.6640625" bestFit="1" customWidth="1"/>
  </cols>
  <sheetData>
    <row r="3" spans="1:15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  <c r="K4" s="31" t="s">
        <v>322</v>
      </c>
      <c r="L4" t="s">
        <v>801</v>
      </c>
      <c r="M4" t="s">
        <v>625</v>
      </c>
      <c r="N4" t="s">
        <v>865</v>
      </c>
      <c r="O4" t="s">
        <v>866</v>
      </c>
    </row>
    <row r="5" spans="1:15">
      <c r="A5" s="33" t="s">
        <v>10</v>
      </c>
      <c r="B5" s="32">
        <v>10</v>
      </c>
      <c r="F5">
        <f>F3+F4</f>
        <v>0.21382868937048505</v>
      </c>
      <c r="K5" s="33" t="s">
        <v>809</v>
      </c>
      <c r="L5" s="32">
        <v>25</v>
      </c>
      <c r="M5" s="32">
        <v>3</v>
      </c>
      <c r="N5">
        <f>L5-M5</f>
        <v>22</v>
      </c>
      <c r="O5" s="41">
        <f>M5/L5</f>
        <v>0.12</v>
      </c>
    </row>
    <row r="6" spans="1:15">
      <c r="A6" s="33" t="s">
        <v>7</v>
      </c>
      <c r="B6" s="32">
        <v>11</v>
      </c>
      <c r="K6" s="33" t="s">
        <v>655</v>
      </c>
      <c r="L6" s="32">
        <v>24</v>
      </c>
      <c r="M6" s="32">
        <v>5</v>
      </c>
      <c r="N6">
        <f>L6-M6</f>
        <v>19</v>
      </c>
      <c r="O6" s="41">
        <f>M6/L6</f>
        <v>0.20833333333333334</v>
      </c>
    </row>
    <row r="7" spans="1:15">
      <c r="A7" s="33" t="s">
        <v>324</v>
      </c>
      <c r="B7" s="32">
        <v>21</v>
      </c>
      <c r="K7" s="33" t="s">
        <v>661</v>
      </c>
      <c r="L7" s="32">
        <v>64</v>
      </c>
      <c r="M7" s="32">
        <v>8</v>
      </c>
      <c r="N7">
        <f>L7-M7</f>
        <v>56</v>
      </c>
      <c r="O7" s="41">
        <f>M7/L7</f>
        <v>0.125</v>
      </c>
    </row>
    <row r="8" spans="1:15">
      <c r="K8" s="33" t="s">
        <v>810</v>
      </c>
      <c r="L8" s="32">
        <v>44</v>
      </c>
      <c r="M8" s="32">
        <v>5</v>
      </c>
      <c r="N8">
        <f>L8-M8</f>
        <v>39</v>
      </c>
      <c r="O8" s="41">
        <f>M8/L8</f>
        <v>0.11363636363636363</v>
      </c>
    </row>
    <row r="9" spans="1:15">
      <c r="B9">
        <f>B7*3</f>
        <v>63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21</v>
      </c>
    </row>
  </sheetData>
  <sortState ref="K3:M10">
    <sortCondition descending="1" ref="K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9"/>
  <sheetViews>
    <sheetView topLeftCell="G1" workbookViewId="0">
      <selection activeCell="R21" sqref="R21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  <col min="12" max="12" width="19.5" customWidth="1"/>
    <col min="13" max="13" width="27.6640625" customWidth="1"/>
    <col min="14" max="14" width="18.1640625" bestFit="1" customWidth="1"/>
    <col min="15" max="15" width="8.1640625" bestFit="1" customWidth="1"/>
    <col min="16" max="16" width="4.83203125" bestFit="1" customWidth="1"/>
  </cols>
  <sheetData>
    <row r="2" spans="1:18">
      <c r="M2" s="31" t="s">
        <v>466</v>
      </c>
    </row>
    <row r="3" spans="1:18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  <c r="L3" s="31" t="s">
        <v>322</v>
      </c>
      <c r="M3" t="s">
        <v>801</v>
      </c>
      <c r="N3" t="s">
        <v>626</v>
      </c>
      <c r="O3" t="s">
        <v>868</v>
      </c>
      <c r="P3" t="s">
        <v>869</v>
      </c>
      <c r="Q3" t="s">
        <v>867</v>
      </c>
      <c r="R3" t="s">
        <v>870</v>
      </c>
    </row>
    <row r="4" spans="1:18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  <c r="L4" s="33" t="s">
        <v>809</v>
      </c>
      <c r="M4" s="32">
        <v>25</v>
      </c>
      <c r="N4" s="32">
        <v>4</v>
      </c>
      <c r="O4" s="32">
        <v>4</v>
      </c>
      <c r="P4" s="32">
        <v>1</v>
      </c>
      <c r="Q4">
        <f>M4-N4</f>
        <v>21</v>
      </c>
      <c r="R4" s="41">
        <f>(M4-Q4)/M4</f>
        <v>0.16</v>
      </c>
    </row>
    <row r="5" spans="1:18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  <c r="L5" s="33" t="s">
        <v>655</v>
      </c>
      <c r="M5" s="32">
        <v>24</v>
      </c>
      <c r="N5" s="32">
        <v>1</v>
      </c>
      <c r="O5" s="32">
        <v>1</v>
      </c>
      <c r="P5" s="32"/>
      <c r="Q5">
        <f>M5-N5</f>
        <v>23</v>
      </c>
      <c r="R5" s="41">
        <f>(M5-Q5)/M5</f>
        <v>4.1666666666666664E-2</v>
      </c>
    </row>
    <row r="6" spans="1:18">
      <c r="A6" s="33" t="s">
        <v>7</v>
      </c>
      <c r="B6" s="32">
        <v>23</v>
      </c>
      <c r="C6" s="32">
        <v>13</v>
      </c>
      <c r="D6" s="32">
        <v>11</v>
      </c>
      <c r="L6" s="33" t="s">
        <v>661</v>
      </c>
      <c r="M6" s="32">
        <v>64</v>
      </c>
      <c r="N6" s="32">
        <v>23</v>
      </c>
      <c r="O6" s="32">
        <v>13</v>
      </c>
      <c r="P6" s="32">
        <v>13</v>
      </c>
      <c r="Q6">
        <f>M6-N6</f>
        <v>41</v>
      </c>
      <c r="R6" s="41">
        <f>(M6-Q6)/M6</f>
        <v>0.359375</v>
      </c>
    </row>
    <row r="7" spans="1:18">
      <c r="A7" s="33" t="s">
        <v>324</v>
      </c>
      <c r="B7" s="32">
        <v>32</v>
      </c>
      <c r="C7" s="32">
        <v>21</v>
      </c>
      <c r="D7" s="32">
        <v>15</v>
      </c>
      <c r="L7" s="33" t="s">
        <v>810</v>
      </c>
      <c r="M7" s="32">
        <v>44</v>
      </c>
      <c r="N7" s="32">
        <v>2</v>
      </c>
      <c r="O7" s="32">
        <v>2</v>
      </c>
      <c r="P7" s="32"/>
      <c r="Q7">
        <f>M7-N7</f>
        <v>42</v>
      </c>
      <c r="R7" s="41">
        <f>(M7-Q7)/M7</f>
        <v>4.5454545454545456E-2</v>
      </c>
    </row>
    <row r="8" spans="1:18">
      <c r="L8" s="33" t="s">
        <v>654</v>
      </c>
      <c r="M8" s="32">
        <v>17</v>
      </c>
      <c r="N8" s="32">
        <v>1</v>
      </c>
      <c r="O8" s="32"/>
      <c r="P8" s="32">
        <v>1</v>
      </c>
      <c r="Q8">
        <f>M8-N8</f>
        <v>16</v>
      </c>
      <c r="R8" s="41">
        <f>(M8-Q8)/M8</f>
        <v>5.8823529411764705E-2</v>
      </c>
    </row>
    <row r="9" spans="1:18">
      <c r="B9">
        <f>B7*3</f>
        <v>96</v>
      </c>
      <c r="L9" s="33" t="s">
        <v>324</v>
      </c>
      <c r="M9" s="32">
        <v>174</v>
      </c>
      <c r="N9" s="32">
        <v>31</v>
      </c>
      <c r="O9" s="32">
        <v>20</v>
      </c>
      <c r="P9" s="32">
        <v>15</v>
      </c>
    </row>
  </sheetData>
  <sortState ref="L2:P9">
    <sortCondition descending="1" ref="L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D1" workbookViewId="0">
      <selection activeCell="P21" sqref="P21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6.83203125" customWidth="1"/>
  </cols>
  <sheetData>
    <row r="3" spans="1:15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  <c r="K4" s="31" t="s">
        <v>322</v>
      </c>
      <c r="L4" t="s">
        <v>801</v>
      </c>
      <c r="M4" t="s">
        <v>629</v>
      </c>
      <c r="N4" t="s">
        <v>871</v>
      </c>
      <c r="O4" t="s">
        <v>872</v>
      </c>
    </row>
    <row r="5" spans="1:15">
      <c r="A5" s="33" t="s">
        <v>10</v>
      </c>
      <c r="B5" s="32">
        <v>7</v>
      </c>
      <c r="F5">
        <f>F3+F4</f>
        <v>0.20546955624355007</v>
      </c>
      <c r="K5" s="33" t="s">
        <v>809</v>
      </c>
      <c r="L5" s="32">
        <v>25</v>
      </c>
      <c r="M5" s="32">
        <v>3</v>
      </c>
      <c r="N5">
        <f>L5-M5</f>
        <v>22</v>
      </c>
      <c r="O5" s="41">
        <f>M5/L5</f>
        <v>0.12</v>
      </c>
    </row>
    <row r="6" spans="1:15">
      <c r="A6" s="33" t="s">
        <v>7</v>
      </c>
      <c r="B6" s="32">
        <v>13</v>
      </c>
      <c r="K6" s="33" t="s">
        <v>655</v>
      </c>
      <c r="L6" s="32">
        <v>24</v>
      </c>
      <c r="M6" s="32">
        <v>5</v>
      </c>
      <c r="N6">
        <f>L6-M6</f>
        <v>19</v>
      </c>
      <c r="O6" s="41">
        <f>M6/L6</f>
        <v>0.20833333333333334</v>
      </c>
    </row>
    <row r="7" spans="1:15">
      <c r="A7" s="33" t="s">
        <v>324</v>
      </c>
      <c r="B7" s="32">
        <v>20</v>
      </c>
      <c r="K7" s="33" t="s">
        <v>661</v>
      </c>
      <c r="L7" s="32">
        <v>64</v>
      </c>
      <c r="M7" s="32">
        <v>8</v>
      </c>
      <c r="N7">
        <f>L7-M7</f>
        <v>56</v>
      </c>
      <c r="O7" s="41">
        <f>M7/L7</f>
        <v>0.125</v>
      </c>
    </row>
    <row r="8" spans="1:15">
      <c r="K8" s="33" t="s">
        <v>810</v>
      </c>
      <c r="L8" s="32">
        <v>44</v>
      </c>
      <c r="M8" s="32">
        <v>2</v>
      </c>
      <c r="N8">
        <f>L8-M8</f>
        <v>42</v>
      </c>
      <c r="O8" s="41">
        <f>M8/L8</f>
        <v>4.5454545454545456E-2</v>
      </c>
    </row>
    <row r="9" spans="1:15">
      <c r="B9">
        <f>B7*3</f>
        <v>60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18</v>
      </c>
      <c r="N10">
        <f>L10-M10</f>
        <v>156</v>
      </c>
      <c r="O10" s="41">
        <f>M10/L10</f>
        <v>0.10344827586206896</v>
      </c>
    </row>
  </sheetData>
  <sortState ref="K3:M10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B1" workbookViewId="0">
      <selection activeCell="O24" sqref="O24"/>
    </sheetView>
  </sheetViews>
  <sheetFormatPr baseColWidth="10" defaultRowHeight="15" x14ac:dyDescent="0"/>
  <cols>
    <col min="1" max="1" width="24.33203125" customWidth="1"/>
    <col min="2" max="2" width="5.33203125" customWidth="1"/>
    <col min="11" max="11" width="19.5" customWidth="1"/>
    <col min="12" max="12" width="27.6640625" customWidth="1"/>
    <col min="13" max="13" width="16" customWidth="1"/>
  </cols>
  <sheetData>
    <row r="3" spans="1:15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  <c r="K4" s="31" t="s">
        <v>322</v>
      </c>
      <c r="L4" t="s">
        <v>801</v>
      </c>
      <c r="M4" t="s">
        <v>874</v>
      </c>
      <c r="N4" t="s">
        <v>873</v>
      </c>
      <c r="O4" t="s">
        <v>875</v>
      </c>
    </row>
    <row r="5" spans="1:15">
      <c r="A5" s="33" t="s">
        <v>10</v>
      </c>
      <c r="B5" s="32">
        <v>5</v>
      </c>
      <c r="F5">
        <f>F3+F4</f>
        <v>0.24901960784313726</v>
      </c>
      <c r="K5" s="33" t="s">
        <v>809</v>
      </c>
      <c r="L5" s="32">
        <v>25</v>
      </c>
      <c r="M5" s="32">
        <v>2</v>
      </c>
      <c r="N5">
        <f>L5-M5</f>
        <v>23</v>
      </c>
      <c r="O5" s="41">
        <f>M5/L5</f>
        <v>0.08</v>
      </c>
    </row>
    <row r="6" spans="1:15">
      <c r="A6" s="33" t="s">
        <v>7</v>
      </c>
      <c r="B6" s="32">
        <v>19</v>
      </c>
      <c r="K6" s="33" t="s">
        <v>655</v>
      </c>
      <c r="L6" s="32">
        <v>24</v>
      </c>
      <c r="M6" s="32">
        <v>3</v>
      </c>
      <c r="N6">
        <f>L6-M6</f>
        <v>21</v>
      </c>
      <c r="O6" s="41">
        <f>M6/L6</f>
        <v>0.125</v>
      </c>
    </row>
    <row r="7" spans="1:15">
      <c r="A7" s="33" t="s">
        <v>324</v>
      </c>
      <c r="B7" s="32">
        <v>24</v>
      </c>
      <c r="K7" s="33" t="s">
        <v>661</v>
      </c>
      <c r="L7" s="32">
        <v>64</v>
      </c>
      <c r="M7" s="32">
        <v>14</v>
      </c>
      <c r="N7">
        <f>L7-M7</f>
        <v>50</v>
      </c>
      <c r="O7" s="41">
        <f>M7/L7</f>
        <v>0.21875</v>
      </c>
    </row>
    <row r="8" spans="1:15">
      <c r="K8" s="33" t="s">
        <v>810</v>
      </c>
      <c r="L8" s="32">
        <v>44</v>
      </c>
      <c r="M8" s="32">
        <v>4</v>
      </c>
      <c r="N8">
        <f>L8-M8</f>
        <v>40</v>
      </c>
      <c r="O8" s="41">
        <f>M8/L8</f>
        <v>9.0909090909090912E-2</v>
      </c>
    </row>
    <row r="9" spans="1:15">
      <c r="B9">
        <f>B7*3</f>
        <v>72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23</v>
      </c>
    </row>
  </sheetData>
  <sortState ref="K3:M11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F1" workbookViewId="0">
      <selection activeCell="Q22" sqref="Q22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  <col min="12" max="12" width="27.33203125" customWidth="1"/>
    <col min="13" max="13" width="15.5" customWidth="1"/>
  </cols>
  <sheetData>
    <row r="2" spans="1:15">
      <c r="L2" s="31" t="s">
        <v>466</v>
      </c>
    </row>
    <row r="3" spans="1:15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  <c r="K3" s="31" t="s">
        <v>322</v>
      </c>
      <c r="L3" t="s">
        <v>801</v>
      </c>
      <c r="M3" t="s">
        <v>878</v>
      </c>
      <c r="N3" t="s">
        <v>876</v>
      </c>
      <c r="O3" t="s">
        <v>877</v>
      </c>
    </row>
    <row r="4" spans="1:15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  <c r="K4" s="33" t="s">
        <v>809</v>
      </c>
      <c r="L4" s="32">
        <v>25</v>
      </c>
      <c r="M4" s="32">
        <v>3</v>
      </c>
      <c r="N4">
        <f>L4-M4</f>
        <v>22</v>
      </c>
      <c r="O4" s="41">
        <f>M4/L4</f>
        <v>0.12</v>
      </c>
    </row>
    <row r="5" spans="1:15">
      <c r="A5" s="33" t="s">
        <v>10</v>
      </c>
      <c r="B5" s="32">
        <v>17</v>
      </c>
      <c r="F5">
        <f>F3+F4</f>
        <v>0.28245614035087718</v>
      </c>
      <c r="K5" s="33" t="s">
        <v>655</v>
      </c>
      <c r="L5" s="32">
        <v>24</v>
      </c>
      <c r="M5" s="32">
        <v>1</v>
      </c>
      <c r="N5">
        <f>L5-M5</f>
        <v>23</v>
      </c>
      <c r="O5" s="41">
        <f>M5/L5</f>
        <v>4.1666666666666664E-2</v>
      </c>
    </row>
    <row r="6" spans="1:15">
      <c r="A6" s="33" t="s">
        <v>7</v>
      </c>
      <c r="B6" s="32">
        <v>11</v>
      </c>
      <c r="K6" s="33" t="s">
        <v>661</v>
      </c>
      <c r="L6" s="32">
        <v>64</v>
      </c>
      <c r="M6" s="32">
        <v>12</v>
      </c>
      <c r="N6">
        <f>L6-M6</f>
        <v>52</v>
      </c>
      <c r="O6" s="41">
        <f>M6/L6</f>
        <v>0.1875</v>
      </c>
    </row>
    <row r="7" spans="1:15">
      <c r="A7" s="33" t="s">
        <v>324</v>
      </c>
      <c r="B7" s="32">
        <v>28</v>
      </c>
      <c r="K7" s="33" t="s">
        <v>810</v>
      </c>
      <c r="L7" s="32">
        <v>44</v>
      </c>
      <c r="M7" s="32">
        <v>10</v>
      </c>
      <c r="N7">
        <f>L7-M7</f>
        <v>34</v>
      </c>
      <c r="O7" s="41">
        <f>M7/L7</f>
        <v>0.22727272727272727</v>
      </c>
    </row>
    <row r="8" spans="1:15"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B9">
        <f>B7*3</f>
        <v>84</v>
      </c>
      <c r="K9" s="33" t="s">
        <v>324</v>
      </c>
      <c r="L9" s="32">
        <v>174</v>
      </c>
      <c r="M9" s="32">
        <v>27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3"/>
  <sheetViews>
    <sheetView topLeftCell="U1" workbookViewId="0">
      <selection activeCell="X25" sqref="X25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  <col min="14" max="14" width="19.5" customWidth="1"/>
    <col min="15" max="15" width="27.6640625" customWidth="1"/>
    <col min="16" max="16" width="20.1640625" bestFit="1" customWidth="1"/>
    <col min="17" max="17" width="10.5" customWidth="1"/>
    <col min="18" max="18" width="10.6640625" customWidth="1"/>
    <col min="19" max="19" width="7.6640625" customWidth="1"/>
    <col min="20" max="20" width="10.33203125" customWidth="1"/>
    <col min="21" max="21" width="6.5" customWidth="1"/>
  </cols>
  <sheetData>
    <row r="2" spans="1:33">
      <c r="O2" s="31" t="s">
        <v>466</v>
      </c>
    </row>
    <row r="3" spans="1:33">
      <c r="B3" s="31" t="s">
        <v>466</v>
      </c>
      <c r="N3" s="31" t="s">
        <v>322</v>
      </c>
      <c r="O3" t="s">
        <v>801</v>
      </c>
      <c r="P3" t="s">
        <v>573</v>
      </c>
      <c r="Q3" t="s">
        <v>561</v>
      </c>
      <c r="R3" t="s">
        <v>562</v>
      </c>
      <c r="S3" t="s">
        <v>564</v>
      </c>
      <c r="T3" t="s">
        <v>563</v>
      </c>
      <c r="U3" t="s">
        <v>559</v>
      </c>
      <c r="V3" t="s">
        <v>879</v>
      </c>
      <c r="W3" t="s">
        <v>880</v>
      </c>
      <c r="AB3" t="s">
        <v>561</v>
      </c>
      <c r="AC3" t="s">
        <v>881</v>
      </c>
      <c r="AD3" t="s">
        <v>563</v>
      </c>
      <c r="AE3" t="s">
        <v>559</v>
      </c>
      <c r="AF3" t="s">
        <v>879</v>
      </c>
      <c r="AG3" t="s">
        <v>880</v>
      </c>
    </row>
    <row r="4" spans="1:33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  <c r="N4" s="33" t="s">
        <v>809</v>
      </c>
      <c r="O4" s="32">
        <v>25</v>
      </c>
      <c r="P4" s="32">
        <v>5</v>
      </c>
      <c r="Q4" s="32">
        <v>1</v>
      </c>
      <c r="R4" s="32">
        <v>1</v>
      </c>
      <c r="S4" s="32"/>
      <c r="T4" s="32"/>
      <c r="U4" s="32">
        <v>5</v>
      </c>
      <c r="V4">
        <f>O4-P4</f>
        <v>20</v>
      </c>
      <c r="W4" s="41">
        <f>(O4-V4)/O4</f>
        <v>0.2</v>
      </c>
      <c r="AA4" s="49" t="s">
        <v>809</v>
      </c>
      <c r="AB4" s="32">
        <v>1</v>
      </c>
      <c r="AC4" s="32">
        <v>1</v>
      </c>
      <c r="AD4" s="32"/>
      <c r="AE4" s="32">
        <v>5</v>
      </c>
      <c r="AF4">
        <v>20</v>
      </c>
      <c r="AG4" s="41">
        <f>W4</f>
        <v>0.2</v>
      </c>
    </row>
    <row r="5" spans="1:33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  <c r="N5" s="33" t="s">
        <v>655</v>
      </c>
      <c r="O5" s="32">
        <v>24</v>
      </c>
      <c r="P5" s="32">
        <v>11</v>
      </c>
      <c r="Q5" s="32">
        <v>3</v>
      </c>
      <c r="R5" s="32">
        <v>8</v>
      </c>
      <c r="S5" s="32">
        <v>1</v>
      </c>
      <c r="T5" s="32"/>
      <c r="U5" s="32">
        <v>3</v>
      </c>
      <c r="V5">
        <f>O5-P5</f>
        <v>13</v>
      </c>
      <c r="W5" s="41">
        <f>(O5-V5)/O5</f>
        <v>0.45833333333333331</v>
      </c>
      <c r="AA5" s="49" t="s">
        <v>655</v>
      </c>
      <c r="AB5" s="32">
        <v>3</v>
      </c>
      <c r="AC5" s="32">
        <v>9</v>
      </c>
      <c r="AD5" s="32"/>
      <c r="AE5" s="32">
        <v>3</v>
      </c>
      <c r="AF5">
        <v>13</v>
      </c>
      <c r="AG5" s="41">
        <f>W5</f>
        <v>0.45833333333333331</v>
      </c>
    </row>
    <row r="6" spans="1:33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  <c r="N6" s="33" t="s">
        <v>661</v>
      </c>
      <c r="O6" s="32">
        <v>64</v>
      </c>
      <c r="P6" s="32">
        <v>29</v>
      </c>
      <c r="Q6" s="32">
        <v>15</v>
      </c>
      <c r="R6" s="32">
        <v>9</v>
      </c>
      <c r="S6" s="32">
        <v>2</v>
      </c>
      <c r="T6" s="32">
        <v>3</v>
      </c>
      <c r="U6" s="32">
        <v>7</v>
      </c>
      <c r="V6">
        <f>O6-P6</f>
        <v>35</v>
      </c>
      <c r="W6" s="41">
        <f>(O6-V6)/O6</f>
        <v>0.453125</v>
      </c>
      <c r="AA6" s="49" t="s">
        <v>661</v>
      </c>
      <c r="AB6" s="32">
        <v>15</v>
      </c>
      <c r="AC6" s="32">
        <v>11</v>
      </c>
      <c r="AD6" s="32">
        <v>3</v>
      </c>
      <c r="AE6" s="32">
        <v>7</v>
      </c>
      <c r="AF6">
        <v>35</v>
      </c>
      <c r="AG6" s="41">
        <f>W6</f>
        <v>0.453125</v>
      </c>
    </row>
    <row r="7" spans="1:33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  <c r="N7" s="33" t="s">
        <v>810</v>
      </c>
      <c r="O7" s="32">
        <v>44</v>
      </c>
      <c r="P7" s="32">
        <v>20</v>
      </c>
      <c r="Q7" s="32">
        <v>10</v>
      </c>
      <c r="R7" s="32">
        <v>2</v>
      </c>
      <c r="S7" s="32">
        <v>1</v>
      </c>
      <c r="T7" s="32">
        <v>6</v>
      </c>
      <c r="U7" s="32">
        <v>5</v>
      </c>
      <c r="V7">
        <f>O7-P7</f>
        <v>24</v>
      </c>
      <c r="W7" s="41">
        <f>(O7-V7)/O7</f>
        <v>0.45454545454545453</v>
      </c>
      <c r="AA7" s="49" t="s">
        <v>810</v>
      </c>
      <c r="AB7" s="32">
        <v>10</v>
      </c>
      <c r="AC7" s="32">
        <v>3</v>
      </c>
      <c r="AD7" s="32">
        <v>6</v>
      </c>
      <c r="AE7" s="32">
        <v>5</v>
      </c>
      <c r="AF7">
        <v>24</v>
      </c>
      <c r="AG7" s="41">
        <f>W7</f>
        <v>0.45454545454545453</v>
      </c>
    </row>
    <row r="8" spans="1:33">
      <c r="B8">
        <f>B7*3</f>
        <v>222</v>
      </c>
      <c r="N8" s="33" t="s">
        <v>654</v>
      </c>
      <c r="O8" s="32">
        <v>17</v>
      </c>
      <c r="P8" s="32">
        <v>4</v>
      </c>
      <c r="Q8" s="32">
        <v>1</v>
      </c>
      <c r="R8" s="32">
        <v>2</v>
      </c>
      <c r="S8" s="32"/>
      <c r="T8" s="32">
        <v>1</v>
      </c>
      <c r="U8" s="32">
        <v>2</v>
      </c>
      <c r="V8">
        <f>O8-P8</f>
        <v>13</v>
      </c>
      <c r="W8" s="41">
        <f>(O8-V8)/O8</f>
        <v>0.23529411764705882</v>
      </c>
      <c r="AA8" s="49" t="s">
        <v>654</v>
      </c>
      <c r="AB8" s="32">
        <v>1</v>
      </c>
      <c r="AC8" s="32">
        <v>2</v>
      </c>
      <c r="AD8" s="32">
        <v>1</v>
      </c>
      <c r="AE8" s="32">
        <v>2</v>
      </c>
      <c r="AF8">
        <v>13</v>
      </c>
      <c r="AG8" s="41">
        <f>W8</f>
        <v>0.23529411764705882</v>
      </c>
    </row>
    <row r="9" spans="1:33">
      <c r="N9" s="33" t="s">
        <v>324</v>
      </c>
      <c r="O9" s="32">
        <v>174</v>
      </c>
      <c r="P9" s="32">
        <v>69</v>
      </c>
      <c r="Q9" s="32">
        <v>30</v>
      </c>
      <c r="R9" s="32">
        <v>22</v>
      </c>
      <c r="S9" s="32">
        <v>4</v>
      </c>
      <c r="T9" s="32">
        <v>10</v>
      </c>
      <c r="U9" s="32">
        <v>22</v>
      </c>
    </row>
    <row r="11" spans="1:33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33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33">
      <c r="D13">
        <f>D11+D12</f>
        <v>0.74716202270381837</v>
      </c>
    </row>
  </sheetData>
  <sortState ref="N2:U9">
    <sortCondition descending="1" ref="N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E1" workbookViewId="0">
      <selection activeCell="P26" sqref="P26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7.83203125" customWidth="1"/>
  </cols>
  <sheetData>
    <row r="2" spans="1:15">
      <c r="L2" s="31" t="s">
        <v>466</v>
      </c>
    </row>
    <row r="3" spans="1:15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  <c r="K3" s="31" t="s">
        <v>322</v>
      </c>
      <c r="L3" t="s">
        <v>801</v>
      </c>
      <c r="M3" t="s">
        <v>882</v>
      </c>
      <c r="N3" t="s">
        <v>883</v>
      </c>
      <c r="O3" t="s">
        <v>884</v>
      </c>
    </row>
    <row r="4" spans="1:15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  <c r="K4" s="33" t="s">
        <v>809</v>
      </c>
      <c r="L4" s="32">
        <v>25</v>
      </c>
      <c r="M4" s="32">
        <v>1</v>
      </c>
      <c r="N4">
        <f>L4-M4</f>
        <v>24</v>
      </c>
      <c r="O4" s="41">
        <f>M4/L4</f>
        <v>0.04</v>
      </c>
    </row>
    <row r="5" spans="1:15">
      <c r="A5" s="33" t="s">
        <v>10</v>
      </c>
      <c r="B5" s="32">
        <v>7</v>
      </c>
      <c r="F5">
        <f>F3+F4</f>
        <v>0.20546955624355007</v>
      </c>
      <c r="K5" s="33" t="s">
        <v>655</v>
      </c>
      <c r="L5" s="32">
        <v>24</v>
      </c>
      <c r="M5" s="32">
        <v>1</v>
      </c>
      <c r="N5">
        <f>L5-M5</f>
        <v>23</v>
      </c>
      <c r="O5" s="41">
        <f>M5/L5</f>
        <v>4.1666666666666664E-2</v>
      </c>
    </row>
    <row r="6" spans="1:15">
      <c r="A6" s="33" t="s">
        <v>7</v>
      </c>
      <c r="B6" s="32">
        <v>13</v>
      </c>
      <c r="K6" s="33" t="s">
        <v>661</v>
      </c>
      <c r="L6" s="32">
        <v>64</v>
      </c>
      <c r="M6" s="32">
        <v>10</v>
      </c>
      <c r="N6">
        <f>L6-M6</f>
        <v>54</v>
      </c>
      <c r="O6" s="41">
        <f>M6/L6</f>
        <v>0.15625</v>
      </c>
    </row>
    <row r="7" spans="1:15">
      <c r="A7" s="33" t="s">
        <v>324</v>
      </c>
      <c r="B7" s="32">
        <v>20</v>
      </c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B9">
        <v>60</v>
      </c>
      <c r="K9" s="33" t="s">
        <v>324</v>
      </c>
      <c r="L9" s="32">
        <v>174</v>
      </c>
      <c r="M9" s="32">
        <v>17</v>
      </c>
    </row>
  </sheetData>
  <sortState ref="K2:M9">
    <sortCondition descending="1" ref="K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"/>
  <sheetViews>
    <sheetView topLeftCell="E1" workbookViewId="0">
      <selection activeCell="M33" sqref="M3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5.1640625" customWidth="1"/>
  </cols>
  <sheetData>
    <row r="2" spans="1:14">
      <c r="K2" s="31" t="s">
        <v>466</v>
      </c>
    </row>
    <row r="3" spans="1:14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  <c r="J3" s="31" t="s">
        <v>322</v>
      </c>
      <c r="K3" t="s">
        <v>801</v>
      </c>
      <c r="L3" t="s">
        <v>886</v>
      </c>
      <c r="M3" t="s">
        <v>885</v>
      </c>
      <c r="N3" t="s">
        <v>887</v>
      </c>
    </row>
    <row r="4" spans="1:14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  <c r="J4" s="33" t="s">
        <v>809</v>
      </c>
      <c r="K4" s="32">
        <v>25</v>
      </c>
      <c r="L4" s="32">
        <v>6</v>
      </c>
      <c r="M4">
        <f>K4-L4</f>
        <v>19</v>
      </c>
      <c r="N4" s="41">
        <f>L4/K4</f>
        <v>0.24</v>
      </c>
    </row>
    <row r="5" spans="1:14">
      <c r="A5" s="33" t="s">
        <v>10</v>
      </c>
      <c r="B5" s="32">
        <v>3</v>
      </c>
      <c r="F5">
        <f>F3+F4</f>
        <v>0.21888544891640868</v>
      </c>
      <c r="J5" s="33" t="s">
        <v>655</v>
      </c>
      <c r="K5" s="32">
        <v>24</v>
      </c>
      <c r="L5" s="32">
        <v>2</v>
      </c>
      <c r="M5">
        <f>K5-L5</f>
        <v>22</v>
      </c>
      <c r="N5" s="41">
        <f>L5/K5</f>
        <v>8.3333333333333329E-2</v>
      </c>
    </row>
    <row r="6" spans="1:14">
      <c r="A6" s="33" t="s">
        <v>7</v>
      </c>
      <c r="B6" s="32">
        <v>18</v>
      </c>
      <c r="J6" s="33" t="s">
        <v>661</v>
      </c>
      <c r="K6" s="32">
        <v>64</v>
      </c>
      <c r="L6" s="32">
        <v>9</v>
      </c>
      <c r="M6">
        <f>K6-L6</f>
        <v>55</v>
      </c>
      <c r="N6" s="41">
        <f>L6/K6</f>
        <v>0.140625</v>
      </c>
    </row>
    <row r="7" spans="1:14">
      <c r="A7" s="33" t="s">
        <v>324</v>
      </c>
      <c r="B7" s="32">
        <v>21</v>
      </c>
      <c r="J7" s="33" t="s">
        <v>810</v>
      </c>
      <c r="K7" s="32">
        <v>44</v>
      </c>
      <c r="L7" s="32">
        <v>2</v>
      </c>
      <c r="M7">
        <f>K7-L7</f>
        <v>42</v>
      </c>
      <c r="N7" s="41">
        <f>L7/K7</f>
        <v>4.5454545454545456E-2</v>
      </c>
    </row>
    <row r="8" spans="1:14">
      <c r="J8" s="33" t="s">
        <v>654</v>
      </c>
      <c r="K8" s="32">
        <v>17</v>
      </c>
      <c r="L8" s="32"/>
      <c r="M8">
        <f>K8-L8</f>
        <v>17</v>
      </c>
      <c r="N8" s="41">
        <f>L8/K8</f>
        <v>0</v>
      </c>
    </row>
    <row r="9" spans="1:14">
      <c r="B9">
        <f>B7*3</f>
        <v>63</v>
      </c>
      <c r="J9" s="33" t="s">
        <v>324</v>
      </c>
      <c r="K9" s="32">
        <v>174</v>
      </c>
      <c r="L9" s="32">
        <v>19</v>
      </c>
      <c r="M9">
        <f>K9-L9</f>
        <v>155</v>
      </c>
      <c r="N9" s="41">
        <f>L9/K9</f>
        <v>0.10919540229885058</v>
      </c>
    </row>
  </sheetData>
  <sortState ref="J2:L9">
    <sortCondition descending="1" ref="J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9"/>
  <sheetViews>
    <sheetView topLeftCell="I1" workbookViewId="0">
      <selection activeCell="S19" sqref="S19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  <col min="12" max="12" width="19.5" customWidth="1"/>
    <col min="13" max="13" width="27.6640625" customWidth="1"/>
    <col min="14" max="14" width="16.6640625" bestFit="1" customWidth="1"/>
    <col min="15" max="15" width="17.33203125" customWidth="1"/>
    <col min="16" max="16" width="15.83203125" customWidth="1"/>
  </cols>
  <sheetData>
    <row r="2" spans="1:18">
      <c r="M2" s="31" t="s">
        <v>466</v>
      </c>
    </row>
    <row r="3" spans="1:18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  <c r="L3" s="31" t="s">
        <v>322</v>
      </c>
      <c r="M3" t="s">
        <v>801</v>
      </c>
      <c r="N3" t="s">
        <v>543</v>
      </c>
      <c r="O3" t="s">
        <v>888</v>
      </c>
      <c r="P3" t="s">
        <v>889</v>
      </c>
      <c r="Q3" t="s">
        <v>890</v>
      </c>
      <c r="R3" t="s">
        <v>891</v>
      </c>
    </row>
    <row r="4" spans="1:18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  <c r="L4" s="33" t="s">
        <v>809</v>
      </c>
      <c r="M4" s="32">
        <v>25</v>
      </c>
      <c r="N4" s="32">
        <v>7</v>
      </c>
      <c r="O4" s="32">
        <v>7</v>
      </c>
      <c r="P4" s="32"/>
      <c r="Q4">
        <f>M4-N4</f>
        <v>18</v>
      </c>
      <c r="R4" s="41">
        <f>(M4-Q4)/M4</f>
        <v>0.28000000000000003</v>
      </c>
    </row>
    <row r="5" spans="1:18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  <c r="L5" s="33" t="s">
        <v>655</v>
      </c>
      <c r="M5" s="32">
        <v>24</v>
      </c>
      <c r="N5" s="32">
        <v>3</v>
      </c>
      <c r="O5" s="32">
        <v>3</v>
      </c>
      <c r="P5" s="32"/>
      <c r="Q5">
        <f>M5-N5</f>
        <v>21</v>
      </c>
      <c r="R5" s="41">
        <f>(M5-Q5)/M5</f>
        <v>0.125</v>
      </c>
    </row>
    <row r="6" spans="1:18">
      <c r="A6" s="33" t="s">
        <v>7</v>
      </c>
      <c r="B6" s="32">
        <v>29</v>
      </c>
      <c r="C6" s="32">
        <v>27</v>
      </c>
      <c r="D6" s="32">
        <v>4</v>
      </c>
      <c r="L6" s="33" t="s">
        <v>661</v>
      </c>
      <c r="M6" s="32">
        <v>64</v>
      </c>
      <c r="N6" s="32">
        <v>17</v>
      </c>
      <c r="O6" s="32">
        <v>15</v>
      </c>
      <c r="P6" s="32">
        <v>6</v>
      </c>
      <c r="Q6">
        <f>M6-N6</f>
        <v>47</v>
      </c>
      <c r="R6" s="41">
        <f>(M6-Q6)/M6</f>
        <v>0.265625</v>
      </c>
    </row>
    <row r="7" spans="1:18">
      <c r="A7" s="33" t="s">
        <v>324</v>
      </c>
      <c r="B7" s="32">
        <v>53</v>
      </c>
      <c r="C7" s="32">
        <v>50</v>
      </c>
      <c r="D7" s="32">
        <v>8</v>
      </c>
      <c r="L7" s="33" t="s">
        <v>810</v>
      </c>
      <c r="M7" s="32">
        <v>44</v>
      </c>
      <c r="N7" s="32">
        <v>17</v>
      </c>
      <c r="O7" s="32">
        <v>16</v>
      </c>
      <c r="P7" s="32">
        <v>2</v>
      </c>
      <c r="Q7">
        <f>M7-N7</f>
        <v>27</v>
      </c>
      <c r="R7" s="41">
        <f>(M7-Q7)/M7</f>
        <v>0.38636363636363635</v>
      </c>
    </row>
    <row r="8" spans="1:18">
      <c r="L8" s="33" t="s">
        <v>654</v>
      </c>
      <c r="M8" s="32">
        <v>17</v>
      </c>
      <c r="N8" s="32">
        <v>2</v>
      </c>
      <c r="O8" s="32">
        <v>2</v>
      </c>
      <c r="P8" s="32"/>
      <c r="Q8">
        <f>M8-N8</f>
        <v>15</v>
      </c>
      <c r="R8" s="41">
        <f>(M8-Q8)/M8</f>
        <v>0.11764705882352941</v>
      </c>
    </row>
    <row r="9" spans="1:18">
      <c r="B9">
        <f>B7*3</f>
        <v>159</v>
      </c>
      <c r="L9" s="33" t="s">
        <v>324</v>
      </c>
      <c r="M9" s="32">
        <v>174</v>
      </c>
      <c r="N9" s="32">
        <v>46</v>
      </c>
      <c r="O9" s="32">
        <v>43</v>
      </c>
      <c r="P9" s="32">
        <v>8</v>
      </c>
    </row>
  </sheetData>
  <sortState ref="L2:P9">
    <sortCondition descending="1" ref="L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10"/>
  <sheetViews>
    <sheetView topLeftCell="K1" workbookViewId="0">
      <selection activeCell="O32" sqref="O32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  <col min="16" max="16" width="19.5" customWidth="1"/>
    <col min="17" max="17" width="27.6640625" customWidth="1"/>
    <col min="18" max="18" width="21.33203125" bestFit="1" customWidth="1"/>
    <col min="19" max="19" width="15.5" bestFit="1" customWidth="1"/>
    <col min="20" max="20" width="19.5" bestFit="1" customWidth="1"/>
  </cols>
  <sheetData>
    <row r="3" spans="1:22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  <c r="Q3" s="31" t="s">
        <v>466</v>
      </c>
    </row>
    <row r="4" spans="1:22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  <c r="P4" s="31" t="s">
        <v>322</v>
      </c>
      <c r="Q4" t="s">
        <v>801</v>
      </c>
      <c r="R4" t="s">
        <v>532</v>
      </c>
      <c r="S4" t="s">
        <v>533</v>
      </c>
      <c r="T4" t="s">
        <v>534</v>
      </c>
      <c r="U4" t="s">
        <v>894</v>
      </c>
      <c r="V4" t="s">
        <v>895</v>
      </c>
    </row>
    <row r="5" spans="1:22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  <c r="P5" s="33" t="s">
        <v>809</v>
      </c>
      <c r="Q5" s="32">
        <v>25</v>
      </c>
      <c r="R5" s="32">
        <v>9</v>
      </c>
      <c r="S5" s="32">
        <v>6</v>
      </c>
      <c r="T5" s="32">
        <v>4</v>
      </c>
      <c r="U5">
        <f>Q5-R5</f>
        <v>16</v>
      </c>
      <c r="V5" s="41">
        <f>(Q5-U5)/Q5</f>
        <v>0.36</v>
      </c>
    </row>
    <row r="6" spans="1:22">
      <c r="A6" s="33" t="s">
        <v>7</v>
      </c>
      <c r="B6" s="32">
        <v>27</v>
      </c>
      <c r="C6" s="32">
        <v>16</v>
      </c>
      <c r="D6" s="32">
        <v>17</v>
      </c>
      <c r="P6" s="33" t="s">
        <v>655</v>
      </c>
      <c r="Q6" s="32">
        <v>24</v>
      </c>
      <c r="R6" s="32">
        <v>5</v>
      </c>
      <c r="S6" s="32">
        <v>5</v>
      </c>
      <c r="T6" s="32">
        <v>1</v>
      </c>
      <c r="U6">
        <f>Q6-R6</f>
        <v>19</v>
      </c>
      <c r="V6" s="41">
        <f>(Q6-U6)/Q6</f>
        <v>0.20833333333333334</v>
      </c>
    </row>
    <row r="7" spans="1:22">
      <c r="A7" s="33" t="s">
        <v>324</v>
      </c>
      <c r="B7" s="32">
        <v>66</v>
      </c>
      <c r="C7" s="32">
        <v>47</v>
      </c>
      <c r="D7" s="32">
        <v>30</v>
      </c>
      <c r="P7" s="33" t="s">
        <v>661</v>
      </c>
      <c r="Q7" s="32">
        <v>64</v>
      </c>
      <c r="R7" s="32">
        <v>23</v>
      </c>
      <c r="S7" s="32">
        <v>16</v>
      </c>
      <c r="T7" s="32">
        <v>10</v>
      </c>
      <c r="U7">
        <f>Q7-R7</f>
        <v>41</v>
      </c>
      <c r="V7" s="41">
        <f>(Q7-U7)/Q7</f>
        <v>0.359375</v>
      </c>
    </row>
    <row r="8" spans="1:22">
      <c r="C8">
        <f>C7*3</f>
        <v>141</v>
      </c>
      <c r="D8">
        <f>D7*3</f>
        <v>90</v>
      </c>
      <c r="P8" s="33" t="s">
        <v>810</v>
      </c>
      <c r="Q8" s="32">
        <v>44</v>
      </c>
      <c r="R8" s="32">
        <v>18</v>
      </c>
      <c r="S8" s="32">
        <v>15</v>
      </c>
      <c r="T8" s="32">
        <v>7</v>
      </c>
      <c r="U8">
        <f>Q8-R8</f>
        <v>26</v>
      </c>
      <c r="V8" s="41">
        <f>(Q8-U8)/Q8</f>
        <v>0.40909090909090912</v>
      </c>
    </row>
    <row r="9" spans="1:22">
      <c r="P9" s="33" t="s">
        <v>654</v>
      </c>
      <c r="Q9" s="32">
        <v>17</v>
      </c>
      <c r="R9" s="32">
        <v>1</v>
      </c>
      <c r="S9" s="32"/>
      <c r="T9" s="32">
        <v>1</v>
      </c>
      <c r="U9">
        <f>Q9-R9</f>
        <v>16</v>
      </c>
      <c r="V9" s="41">
        <f>(Q9-U9)/Q9</f>
        <v>5.8823529411764705E-2</v>
      </c>
    </row>
    <row r="10" spans="1:22">
      <c r="P10" s="33" t="s">
        <v>324</v>
      </c>
      <c r="Q10" s="32">
        <v>174</v>
      </c>
      <c r="R10" s="32">
        <v>56</v>
      </c>
      <c r="S10" s="32">
        <v>42</v>
      </c>
      <c r="T10" s="32">
        <v>23</v>
      </c>
    </row>
  </sheetData>
  <sortState ref="P3:T10">
    <sortCondition descending="1" ref="P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E1" workbookViewId="0">
      <selection activeCell="Q26" sqref="Q26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5.33203125" customWidth="1"/>
  </cols>
  <sheetData>
    <row r="2" spans="1:15">
      <c r="L2" s="31" t="s">
        <v>466</v>
      </c>
    </row>
    <row r="3" spans="1:15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  <c r="K3" s="31" t="s">
        <v>322</v>
      </c>
      <c r="L3" t="s">
        <v>801</v>
      </c>
      <c r="M3" t="s">
        <v>898</v>
      </c>
      <c r="N3" t="s">
        <v>896</v>
      </c>
      <c r="O3" t="s">
        <v>897</v>
      </c>
    </row>
    <row r="4" spans="1:15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  <c r="K4" s="33" t="s">
        <v>809</v>
      </c>
      <c r="L4" s="32">
        <v>25</v>
      </c>
      <c r="M4" s="32">
        <v>3</v>
      </c>
      <c r="N4">
        <f>L4-M4</f>
        <v>22</v>
      </c>
      <c r="O4" s="41">
        <f>M4/L4</f>
        <v>0.12</v>
      </c>
    </row>
    <row r="5" spans="1:15">
      <c r="A5" s="33" t="s">
        <v>10</v>
      </c>
      <c r="B5" s="32">
        <v>19</v>
      </c>
      <c r="F5">
        <f>F3+F4</f>
        <v>0.38627450980392158</v>
      </c>
      <c r="K5" s="33" t="s">
        <v>655</v>
      </c>
      <c r="L5" s="32">
        <v>24</v>
      </c>
      <c r="M5" s="32">
        <v>5</v>
      </c>
      <c r="N5">
        <f>L5-M5</f>
        <v>19</v>
      </c>
      <c r="O5" s="41">
        <f>M5/L5</f>
        <v>0.20833333333333334</v>
      </c>
    </row>
    <row r="6" spans="1:15">
      <c r="A6" s="33" t="s">
        <v>7</v>
      </c>
      <c r="B6" s="32">
        <v>19</v>
      </c>
      <c r="K6" s="33" t="s">
        <v>661</v>
      </c>
      <c r="L6" s="32">
        <v>64</v>
      </c>
      <c r="M6" s="32">
        <v>18</v>
      </c>
      <c r="N6">
        <f>L6-M6</f>
        <v>46</v>
      </c>
      <c r="O6" s="41">
        <f>M6/L6</f>
        <v>0.28125</v>
      </c>
    </row>
    <row r="7" spans="1:15">
      <c r="A7" s="33" t="s">
        <v>324</v>
      </c>
      <c r="B7" s="32">
        <v>38</v>
      </c>
      <c r="K7" s="33" t="s">
        <v>810</v>
      </c>
      <c r="L7" s="32">
        <v>44</v>
      </c>
      <c r="M7" s="32">
        <v>9</v>
      </c>
      <c r="N7">
        <f>L7-M7</f>
        <v>35</v>
      </c>
      <c r="O7" s="41">
        <f>M7/L7</f>
        <v>0.20454545454545456</v>
      </c>
    </row>
    <row r="8" spans="1:15">
      <c r="B8">
        <f>B7*3</f>
        <v>114</v>
      </c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K9" s="33" t="s">
        <v>324</v>
      </c>
      <c r="L9" s="32">
        <v>174</v>
      </c>
      <c r="M9" s="32">
        <v>35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"/>
  <sheetViews>
    <sheetView topLeftCell="B1" workbookViewId="0">
      <selection activeCell="O21" sqref="O21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7" bestFit="1" customWidth="1"/>
  </cols>
  <sheetData>
    <row r="2" spans="1:14">
      <c r="K2" s="31" t="s">
        <v>466</v>
      </c>
    </row>
    <row r="3" spans="1:14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  <c r="J3" s="31" t="s">
        <v>322</v>
      </c>
      <c r="K3" t="s">
        <v>801</v>
      </c>
      <c r="L3" t="s">
        <v>546</v>
      </c>
      <c r="M3" t="s">
        <v>892</v>
      </c>
      <c r="N3" t="s">
        <v>893</v>
      </c>
    </row>
    <row r="4" spans="1:14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  <c r="J4" s="33" t="s">
        <v>809</v>
      </c>
      <c r="K4" s="32">
        <v>25</v>
      </c>
      <c r="L4" s="32">
        <v>7</v>
      </c>
      <c r="M4">
        <f>K4-L4</f>
        <v>18</v>
      </c>
      <c r="N4" s="41">
        <f>L4/K4</f>
        <v>0.28000000000000003</v>
      </c>
    </row>
    <row r="5" spans="1:14">
      <c r="A5" s="33" t="s">
        <v>10</v>
      </c>
      <c r="B5" s="32">
        <v>18</v>
      </c>
      <c r="F5">
        <f>F3+F4</f>
        <v>0.38699690402476783</v>
      </c>
      <c r="J5" s="33" t="s">
        <v>655</v>
      </c>
      <c r="K5" s="32">
        <v>24</v>
      </c>
      <c r="L5" s="32">
        <v>5</v>
      </c>
      <c r="M5">
        <f>K5-L5</f>
        <v>19</v>
      </c>
      <c r="N5" s="41">
        <f>L5/K5</f>
        <v>0.20833333333333334</v>
      </c>
    </row>
    <row r="6" spans="1:14">
      <c r="A6" s="33" t="s">
        <v>7</v>
      </c>
      <c r="B6" s="32">
        <v>20</v>
      </c>
      <c r="J6" s="33" t="s">
        <v>661</v>
      </c>
      <c r="K6" s="32">
        <v>64</v>
      </c>
      <c r="L6" s="32">
        <v>14</v>
      </c>
      <c r="M6">
        <f>K6-L6</f>
        <v>50</v>
      </c>
      <c r="N6" s="41">
        <f>L6/K6</f>
        <v>0.21875</v>
      </c>
    </row>
    <row r="7" spans="1:14">
      <c r="A7" s="33" t="s">
        <v>324</v>
      </c>
      <c r="B7" s="32">
        <v>38</v>
      </c>
      <c r="J7" s="33" t="s">
        <v>810</v>
      </c>
      <c r="K7" s="32">
        <v>44</v>
      </c>
      <c r="L7" s="32">
        <v>5</v>
      </c>
      <c r="M7">
        <f>K7-L7</f>
        <v>39</v>
      </c>
      <c r="N7" s="41">
        <f>L7/K7</f>
        <v>0.11363636363636363</v>
      </c>
    </row>
    <row r="8" spans="1:14">
      <c r="J8" s="33" t="s">
        <v>654</v>
      </c>
      <c r="K8" s="32">
        <v>17</v>
      </c>
      <c r="L8" s="32"/>
      <c r="M8">
        <f>K8-L8</f>
        <v>17</v>
      </c>
      <c r="N8" s="41">
        <f>L8/K8</f>
        <v>0</v>
      </c>
    </row>
    <row r="9" spans="1:14">
      <c r="B9">
        <f>B7*3</f>
        <v>114</v>
      </c>
      <c r="J9" s="33" t="s">
        <v>324</v>
      </c>
      <c r="K9" s="32">
        <v>174</v>
      </c>
      <c r="L9" s="32">
        <v>31</v>
      </c>
    </row>
  </sheetData>
  <sortState ref="J2:L9">
    <sortCondition descending="1" ref="J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H1" workbookViewId="0">
      <selection activeCell="K24" sqref="K24"/>
    </sheetView>
  </sheetViews>
  <sheetFormatPr baseColWidth="10" defaultRowHeight="15" x14ac:dyDescent="0"/>
  <cols>
    <col min="1" max="1" width="23.83203125" customWidth="1"/>
    <col min="2" max="2" width="5.33203125" customWidth="1"/>
    <col min="11" max="11" width="19.5" customWidth="1"/>
    <col min="12" max="12" width="27.6640625" customWidth="1"/>
    <col min="13" max="13" width="6" customWidth="1"/>
  </cols>
  <sheetData>
    <row r="2" spans="1:15">
      <c r="L2" s="31" t="s">
        <v>466</v>
      </c>
    </row>
    <row r="3" spans="1:15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  <c r="K3" s="31" t="s">
        <v>322</v>
      </c>
      <c r="L3" t="s">
        <v>801</v>
      </c>
      <c r="M3" t="s">
        <v>901</v>
      </c>
      <c r="N3" t="s">
        <v>899</v>
      </c>
      <c r="O3" t="s">
        <v>900</v>
      </c>
    </row>
    <row r="4" spans="1:15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  <c r="K4" s="33" t="s">
        <v>809</v>
      </c>
      <c r="L4" s="32">
        <v>25</v>
      </c>
      <c r="M4" s="32">
        <v>2</v>
      </c>
      <c r="N4">
        <f>L4-M4</f>
        <v>23</v>
      </c>
      <c r="O4" s="41">
        <f>M4/L4</f>
        <v>0.08</v>
      </c>
    </row>
    <row r="5" spans="1:15">
      <c r="A5" s="33" t="s">
        <v>10</v>
      </c>
      <c r="B5" s="32">
        <v>13</v>
      </c>
      <c r="F5">
        <f>F3+F4</f>
        <v>0.27481940144478845</v>
      </c>
      <c r="K5" s="33" t="s">
        <v>655</v>
      </c>
      <c r="L5" s="32">
        <v>24</v>
      </c>
      <c r="M5" s="32">
        <v>4</v>
      </c>
      <c r="N5">
        <f>L5-M5</f>
        <v>20</v>
      </c>
      <c r="O5" s="41">
        <f>M5/L5</f>
        <v>0.16666666666666666</v>
      </c>
    </row>
    <row r="6" spans="1:15">
      <c r="A6" s="33" t="s">
        <v>7</v>
      </c>
      <c r="B6" s="32">
        <v>14</v>
      </c>
      <c r="K6" s="33" t="s">
        <v>661</v>
      </c>
      <c r="L6" s="32">
        <v>64</v>
      </c>
      <c r="M6" s="32">
        <v>14</v>
      </c>
      <c r="N6">
        <f>L6-M6</f>
        <v>50</v>
      </c>
      <c r="O6" s="41">
        <f>M6/L6</f>
        <v>0.21875</v>
      </c>
    </row>
    <row r="7" spans="1:15">
      <c r="A7" s="33" t="s">
        <v>324</v>
      </c>
      <c r="B7" s="32">
        <v>27</v>
      </c>
      <c r="K7" s="33" t="s">
        <v>810</v>
      </c>
      <c r="L7" s="32">
        <v>44</v>
      </c>
      <c r="M7" s="32">
        <v>3</v>
      </c>
      <c r="N7">
        <f>L7-M7</f>
        <v>41</v>
      </c>
      <c r="O7" s="41">
        <f>M7/L7</f>
        <v>6.8181818181818177E-2</v>
      </c>
    </row>
    <row r="8" spans="1:15">
      <c r="B8">
        <f>B7*3</f>
        <v>81</v>
      </c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K9" s="33" t="s">
        <v>324</v>
      </c>
      <c r="L9" s="32">
        <v>174</v>
      </c>
      <c r="M9" s="32">
        <v>24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D1" workbookViewId="0">
      <selection activeCell="K17" sqref="K17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6.6640625" customWidth="1"/>
  </cols>
  <sheetData>
    <row r="2" spans="1:15">
      <c r="L2" s="31" t="s">
        <v>466</v>
      </c>
    </row>
    <row r="3" spans="1:15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  <c r="K3" s="31" t="s">
        <v>322</v>
      </c>
      <c r="L3" t="s">
        <v>801</v>
      </c>
      <c r="M3" t="s">
        <v>904</v>
      </c>
      <c r="N3" t="s">
        <v>902</v>
      </c>
      <c r="O3" t="s">
        <v>903</v>
      </c>
    </row>
    <row r="4" spans="1:15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  <c r="K4" s="33" t="s">
        <v>809</v>
      </c>
      <c r="L4" s="32">
        <v>25</v>
      </c>
      <c r="M4" s="32">
        <v>4</v>
      </c>
      <c r="N4">
        <f>L4-M4</f>
        <v>21</v>
      </c>
      <c r="O4" s="41">
        <f>M4/L4</f>
        <v>0.16</v>
      </c>
    </row>
    <row r="5" spans="1:15">
      <c r="A5" s="33" t="s">
        <v>10</v>
      </c>
      <c r="B5" s="32">
        <v>12</v>
      </c>
      <c r="F5">
        <f>F3+F4</f>
        <v>0.30712074303405573</v>
      </c>
      <c r="K5" s="33" t="s">
        <v>655</v>
      </c>
      <c r="L5" s="32">
        <v>24</v>
      </c>
      <c r="M5" s="32">
        <v>4</v>
      </c>
      <c r="N5">
        <f>L5-M5</f>
        <v>20</v>
      </c>
      <c r="O5" s="41">
        <f>M5/L5</f>
        <v>0.16666666666666666</v>
      </c>
    </row>
    <row r="6" spans="1:15">
      <c r="A6" s="33" t="s">
        <v>7</v>
      </c>
      <c r="B6" s="32">
        <v>18</v>
      </c>
      <c r="K6" s="33" t="s">
        <v>661</v>
      </c>
      <c r="L6" s="32">
        <v>64</v>
      </c>
      <c r="M6" s="32">
        <v>18</v>
      </c>
      <c r="N6">
        <f>L6-M6</f>
        <v>46</v>
      </c>
      <c r="O6" s="41">
        <f>M6/L6</f>
        <v>0.28125</v>
      </c>
    </row>
    <row r="7" spans="1:15">
      <c r="A7" s="33" t="s">
        <v>324</v>
      </c>
      <c r="B7" s="32">
        <v>30</v>
      </c>
      <c r="K7" s="33" t="s">
        <v>810</v>
      </c>
      <c r="L7" s="32">
        <v>44</v>
      </c>
      <c r="M7" s="32">
        <v>2</v>
      </c>
      <c r="N7">
        <f>L7-M7</f>
        <v>42</v>
      </c>
      <c r="O7" s="41">
        <f>M7/L7</f>
        <v>4.5454545454545456E-2</v>
      </c>
    </row>
    <row r="8" spans="1:15">
      <c r="B8">
        <f>B7*3</f>
        <v>90</v>
      </c>
      <c r="K8" s="33" t="s">
        <v>654</v>
      </c>
      <c r="L8" s="32">
        <v>17</v>
      </c>
      <c r="M8" s="32">
        <v>3</v>
      </c>
      <c r="N8">
        <f>L8-M8</f>
        <v>14</v>
      </c>
      <c r="O8" s="41">
        <f>M8/L8</f>
        <v>0.17647058823529413</v>
      </c>
    </row>
    <row r="9" spans="1:15">
      <c r="K9" s="33" t="s">
        <v>324</v>
      </c>
      <c r="L9" s="32">
        <v>174</v>
      </c>
      <c r="M9" s="32">
        <v>31</v>
      </c>
    </row>
  </sheetData>
  <sortState ref="K2:M9">
    <sortCondition descending="1" ref="K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topLeftCell="L1" workbookViewId="0">
      <selection activeCell="P15" sqref="P15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  <col min="17" max="17" width="19.5" customWidth="1"/>
    <col min="18" max="18" width="27.6640625" customWidth="1"/>
    <col min="19" max="19" width="20" customWidth="1"/>
    <col min="20" max="20" width="21.33203125" bestFit="1" customWidth="1"/>
    <col min="21" max="21" width="12.33203125" customWidth="1"/>
  </cols>
  <sheetData>
    <row r="1" spans="1:23">
      <c r="B1" s="31" t="s">
        <v>466</v>
      </c>
    </row>
    <row r="2" spans="1:23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  <c r="R2" s="31" t="s">
        <v>466</v>
      </c>
    </row>
    <row r="3" spans="1:23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  <c r="Q3" s="31" t="s">
        <v>322</v>
      </c>
      <c r="R3" t="s">
        <v>801</v>
      </c>
      <c r="S3" t="s">
        <v>538</v>
      </c>
      <c r="T3" t="s">
        <v>908</v>
      </c>
      <c r="U3" t="s">
        <v>907</v>
      </c>
      <c r="V3" t="s">
        <v>905</v>
      </c>
      <c r="W3" t="s">
        <v>906</v>
      </c>
    </row>
    <row r="4" spans="1:23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  <c r="Q4" s="33" t="s">
        <v>809</v>
      </c>
      <c r="R4" s="32">
        <v>25</v>
      </c>
      <c r="S4" s="32">
        <v>4</v>
      </c>
      <c r="T4" s="32">
        <v>3</v>
      </c>
      <c r="U4" s="32">
        <v>1</v>
      </c>
      <c r="V4">
        <f>R4-S4</f>
        <v>21</v>
      </c>
      <c r="W4" s="41">
        <f>S4/R4</f>
        <v>0.16</v>
      </c>
    </row>
    <row r="5" spans="1:23">
      <c r="A5" s="33" t="s">
        <v>324</v>
      </c>
      <c r="B5" s="32">
        <v>41</v>
      </c>
      <c r="C5" s="32">
        <v>15</v>
      </c>
      <c r="D5" s="32">
        <v>28</v>
      </c>
      <c r="Q5" s="33" t="s">
        <v>655</v>
      </c>
      <c r="R5" s="32">
        <v>24</v>
      </c>
      <c r="S5" s="32">
        <v>6</v>
      </c>
      <c r="T5" s="32">
        <v>5</v>
      </c>
      <c r="U5" s="32">
        <v>1</v>
      </c>
      <c r="V5">
        <f>R5-S5</f>
        <v>18</v>
      </c>
      <c r="W5" s="41">
        <f>S5/R5</f>
        <v>0.25</v>
      </c>
    </row>
    <row r="6" spans="1:23">
      <c r="B6">
        <f>B5*3</f>
        <v>123</v>
      </c>
      <c r="M6" t="s">
        <v>397</v>
      </c>
      <c r="N6">
        <v>11</v>
      </c>
      <c r="Q6" s="33" t="s">
        <v>661</v>
      </c>
      <c r="R6" s="32">
        <v>64</v>
      </c>
      <c r="S6" s="32">
        <v>21</v>
      </c>
      <c r="T6" s="32">
        <v>14</v>
      </c>
      <c r="U6" s="32">
        <v>7</v>
      </c>
      <c r="V6">
        <f>R6-S6</f>
        <v>43</v>
      </c>
      <c r="W6" s="41">
        <f>S6/R6</f>
        <v>0.328125</v>
      </c>
    </row>
    <row r="7" spans="1:23">
      <c r="M7" t="s">
        <v>398</v>
      </c>
      <c r="N7">
        <v>20</v>
      </c>
      <c r="Q7" s="33" t="s">
        <v>810</v>
      </c>
      <c r="R7" s="32">
        <v>44</v>
      </c>
      <c r="S7" s="32">
        <v>3</v>
      </c>
      <c r="T7" s="32">
        <v>3</v>
      </c>
      <c r="U7" s="32">
        <v>1</v>
      </c>
      <c r="V7">
        <f>R7-S7</f>
        <v>41</v>
      </c>
      <c r="W7" s="41">
        <f>S7/R7</f>
        <v>6.8181818181818177E-2</v>
      </c>
    </row>
    <row r="8" spans="1:23">
      <c r="Q8" s="33" t="s">
        <v>654</v>
      </c>
      <c r="R8" s="32">
        <v>17</v>
      </c>
      <c r="S8" s="32">
        <v>6</v>
      </c>
      <c r="T8" s="32">
        <v>4</v>
      </c>
      <c r="U8" s="32">
        <v>2</v>
      </c>
      <c r="V8">
        <f>R8-S8</f>
        <v>11</v>
      </c>
      <c r="W8" s="41">
        <f>S8/R8</f>
        <v>0.35294117647058826</v>
      </c>
    </row>
    <row r="9" spans="1:23">
      <c r="Q9" s="33" t="s">
        <v>324</v>
      </c>
      <c r="R9" s="32">
        <v>174</v>
      </c>
      <c r="S9" s="32">
        <v>40</v>
      </c>
      <c r="T9" s="32">
        <v>29</v>
      </c>
      <c r="U9" s="32">
        <v>12</v>
      </c>
    </row>
  </sheetData>
  <sortState ref="Q2:U9">
    <sortCondition descending="1" ref="Q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D1" workbookViewId="0">
      <selection activeCell="P17" sqref="P17"/>
    </sheetView>
  </sheetViews>
  <sheetFormatPr baseColWidth="10" defaultRowHeight="15" x14ac:dyDescent="0"/>
  <cols>
    <col min="1" max="1" width="24" customWidth="1"/>
    <col min="2" max="2" width="5.33203125" customWidth="1"/>
    <col min="11" max="11" width="19.5" customWidth="1"/>
    <col min="12" max="12" width="27.6640625" customWidth="1"/>
    <col min="13" max="13" width="13.33203125" customWidth="1"/>
  </cols>
  <sheetData>
    <row r="2" spans="1:15">
      <c r="L2" s="31" t="s">
        <v>466</v>
      </c>
    </row>
    <row r="3" spans="1:15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  <c r="K3" s="31" t="s">
        <v>322</v>
      </c>
      <c r="L3" t="s">
        <v>801</v>
      </c>
      <c r="M3" t="s">
        <v>910</v>
      </c>
      <c r="N3" t="s">
        <v>909</v>
      </c>
      <c r="O3" t="s">
        <v>911</v>
      </c>
    </row>
    <row r="4" spans="1:15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  <c r="K4" s="33" t="s">
        <v>809</v>
      </c>
      <c r="L4" s="32">
        <v>25</v>
      </c>
      <c r="M4" s="32">
        <v>4</v>
      </c>
      <c r="N4">
        <f>L4-M4</f>
        <v>21</v>
      </c>
      <c r="O4" s="41">
        <f>M4/L4</f>
        <v>0.16</v>
      </c>
    </row>
    <row r="5" spans="1:15">
      <c r="A5" s="33" t="s">
        <v>10</v>
      </c>
      <c r="B5" s="32">
        <v>18</v>
      </c>
      <c r="F5">
        <f>F3+F4</f>
        <v>0.31331269349845203</v>
      </c>
      <c r="K5" s="33" t="s">
        <v>655</v>
      </c>
      <c r="L5" s="32">
        <v>24</v>
      </c>
      <c r="M5" s="32">
        <v>3</v>
      </c>
      <c r="N5">
        <f>L5-M5</f>
        <v>21</v>
      </c>
      <c r="O5" s="41">
        <f>M5/L5</f>
        <v>0.125</v>
      </c>
    </row>
    <row r="6" spans="1:15">
      <c r="A6" s="33" t="s">
        <v>7</v>
      </c>
      <c r="B6" s="32">
        <v>13</v>
      </c>
      <c r="K6" s="33" t="s">
        <v>661</v>
      </c>
      <c r="L6" s="32">
        <v>64</v>
      </c>
      <c r="M6" s="32">
        <v>11</v>
      </c>
      <c r="N6">
        <f>L6-M6</f>
        <v>53</v>
      </c>
      <c r="O6" s="41">
        <f>M6/L6</f>
        <v>0.171875</v>
      </c>
    </row>
    <row r="7" spans="1:15">
      <c r="A7" s="33" t="s">
        <v>324</v>
      </c>
      <c r="B7" s="32">
        <v>31</v>
      </c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B8">
        <f>B7*3</f>
        <v>93</v>
      </c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K9" s="33" t="s">
        <v>324</v>
      </c>
      <c r="L9" s="32">
        <v>174</v>
      </c>
      <c r="M9" s="32">
        <v>23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9"/>
  <sheetViews>
    <sheetView topLeftCell="K1" workbookViewId="0">
      <selection activeCell="U18" sqref="U18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  <col min="14" max="14" width="19.5" customWidth="1"/>
    <col min="15" max="15" width="27.6640625" customWidth="1"/>
    <col min="16" max="16" width="22.1640625" customWidth="1"/>
    <col min="17" max="17" width="9.5" customWidth="1"/>
    <col min="18" max="18" width="18.83203125" customWidth="1"/>
  </cols>
  <sheetData>
    <row r="2" spans="1:20">
      <c r="O2" s="31" t="s">
        <v>466</v>
      </c>
    </row>
    <row r="3" spans="1:20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  <c r="N3" s="31" t="s">
        <v>322</v>
      </c>
      <c r="O3" t="s">
        <v>801</v>
      </c>
      <c r="P3" t="s">
        <v>639</v>
      </c>
      <c r="Q3" t="s">
        <v>516</v>
      </c>
      <c r="R3" t="s">
        <v>912</v>
      </c>
      <c r="S3" t="s">
        <v>913</v>
      </c>
      <c r="T3" t="s">
        <v>914</v>
      </c>
    </row>
    <row r="4" spans="1:20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  <c r="N4" s="33" t="s">
        <v>809</v>
      </c>
      <c r="O4" s="32">
        <v>25</v>
      </c>
      <c r="P4" s="32">
        <v>6</v>
      </c>
      <c r="Q4" s="32">
        <v>6</v>
      </c>
      <c r="R4" s="32"/>
      <c r="S4">
        <f>O4-P4</f>
        <v>19</v>
      </c>
      <c r="T4" s="41">
        <f>(O4-S4)/O4</f>
        <v>0.24</v>
      </c>
    </row>
    <row r="5" spans="1:20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  <c r="N5" s="33" t="s">
        <v>655</v>
      </c>
      <c r="O5" s="32">
        <v>24</v>
      </c>
      <c r="P5" s="32">
        <v>2</v>
      </c>
      <c r="Q5" s="32">
        <v>2</v>
      </c>
      <c r="R5" s="32"/>
      <c r="S5">
        <f>O5-P5</f>
        <v>22</v>
      </c>
      <c r="T5" s="41">
        <f>(O5-S5)/O5</f>
        <v>8.3333333333333329E-2</v>
      </c>
    </row>
    <row r="6" spans="1:20">
      <c r="A6" s="33" t="s">
        <v>7</v>
      </c>
      <c r="B6" s="32">
        <v>16</v>
      </c>
      <c r="C6" s="32">
        <v>12</v>
      </c>
      <c r="D6" s="32">
        <v>3</v>
      </c>
      <c r="N6" s="33" t="s">
        <v>661</v>
      </c>
      <c r="O6" s="32">
        <v>64</v>
      </c>
      <c r="P6" s="32">
        <v>9</v>
      </c>
      <c r="Q6" s="32">
        <v>4</v>
      </c>
      <c r="R6" s="32">
        <v>5</v>
      </c>
      <c r="S6">
        <f>O6-P6</f>
        <v>55</v>
      </c>
      <c r="T6" s="41">
        <f>(O6-S6)/O6</f>
        <v>0.140625</v>
      </c>
    </row>
    <row r="7" spans="1:20">
      <c r="A7" s="33" t="s">
        <v>324</v>
      </c>
      <c r="B7" s="32">
        <v>33</v>
      </c>
      <c r="C7" s="32">
        <v>25</v>
      </c>
      <c r="D7" s="32">
        <v>7</v>
      </c>
      <c r="N7" s="33" t="s">
        <v>810</v>
      </c>
      <c r="O7" s="32">
        <v>44</v>
      </c>
      <c r="P7" s="32">
        <v>10</v>
      </c>
      <c r="Q7" s="32">
        <v>9</v>
      </c>
      <c r="R7" s="32">
        <v>1</v>
      </c>
      <c r="S7">
        <f>O7-P7</f>
        <v>34</v>
      </c>
      <c r="T7" s="41">
        <f>(O7-S7)/O7</f>
        <v>0.22727272727272727</v>
      </c>
    </row>
    <row r="8" spans="1:20">
      <c r="B8">
        <f>B7*3</f>
        <v>99</v>
      </c>
      <c r="N8" s="33" t="s">
        <v>654</v>
      </c>
      <c r="O8" s="32">
        <v>17</v>
      </c>
      <c r="P8" s="32"/>
      <c r="Q8" s="32"/>
      <c r="R8" s="32"/>
      <c r="S8">
        <f>O8-P8</f>
        <v>17</v>
      </c>
      <c r="T8" s="41">
        <f>(O8-S8)/O8</f>
        <v>0</v>
      </c>
    </row>
    <row r="9" spans="1:20">
      <c r="N9" s="33" t="s">
        <v>324</v>
      </c>
      <c r="O9" s="32">
        <v>174</v>
      </c>
      <c r="P9" s="32">
        <v>27</v>
      </c>
      <c r="Q9" s="32">
        <v>21</v>
      </c>
      <c r="R9" s="32">
        <v>6</v>
      </c>
    </row>
  </sheetData>
  <sortState ref="N2:R9">
    <sortCondition descending="1" ref="N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topLeftCell="D1" workbookViewId="0">
      <selection activeCell="P21" sqref="P21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4" customWidth="1"/>
  </cols>
  <sheetData>
    <row r="1" spans="1:15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15">
      <c r="D2" t="s">
        <v>435</v>
      </c>
      <c r="E2">
        <f>F2/F3</f>
        <v>0.62694212053952536</v>
      </c>
      <c r="F2">
        <f>G2/95</f>
        <v>0.37894736842105264</v>
      </c>
      <c r="G2">
        <v>36</v>
      </c>
      <c r="L2" s="31" t="s">
        <v>466</v>
      </c>
    </row>
    <row r="3" spans="1:15">
      <c r="A3" s="31" t="s">
        <v>526</v>
      </c>
      <c r="F3">
        <f>F1+F2</f>
        <v>0.60443756449948405</v>
      </c>
      <c r="K3" s="31" t="s">
        <v>322</v>
      </c>
      <c r="L3" t="s">
        <v>801</v>
      </c>
      <c r="M3" t="s">
        <v>918</v>
      </c>
      <c r="N3" t="s">
        <v>919</v>
      </c>
      <c r="O3" t="s">
        <v>920</v>
      </c>
    </row>
    <row r="4" spans="1:15">
      <c r="A4" s="31" t="s">
        <v>322</v>
      </c>
      <c r="B4" t="s">
        <v>431</v>
      </c>
      <c r="K4" s="33" t="s">
        <v>809</v>
      </c>
      <c r="L4" s="32">
        <v>25</v>
      </c>
      <c r="M4" s="32">
        <v>6</v>
      </c>
      <c r="N4">
        <f>L4-M4</f>
        <v>19</v>
      </c>
      <c r="O4" s="41">
        <f>M4/L4</f>
        <v>0.24</v>
      </c>
    </row>
    <row r="5" spans="1:15">
      <c r="A5" s="33" t="s">
        <v>10</v>
      </c>
      <c r="B5" s="32">
        <v>23</v>
      </c>
      <c r="K5" s="33" t="s">
        <v>655</v>
      </c>
      <c r="L5" s="32">
        <v>24</v>
      </c>
      <c r="M5" s="32">
        <v>9</v>
      </c>
      <c r="N5">
        <f>L5-M5</f>
        <v>15</v>
      </c>
      <c r="O5" s="41">
        <f>M5/L5</f>
        <v>0.375</v>
      </c>
    </row>
    <row r="6" spans="1:15">
      <c r="A6" s="33" t="s">
        <v>7</v>
      </c>
      <c r="B6" s="32">
        <v>36</v>
      </c>
      <c r="K6" s="33" t="s">
        <v>661</v>
      </c>
      <c r="L6" s="32">
        <v>64</v>
      </c>
      <c r="M6" s="32">
        <v>25</v>
      </c>
      <c r="N6">
        <f>L6-M6</f>
        <v>39</v>
      </c>
      <c r="O6" s="41">
        <f>M6/L6</f>
        <v>0.390625</v>
      </c>
    </row>
    <row r="7" spans="1:15">
      <c r="A7" s="33" t="s">
        <v>324</v>
      </c>
      <c r="B7" s="32">
        <v>59</v>
      </c>
      <c r="K7" s="33" t="s">
        <v>810</v>
      </c>
      <c r="L7" s="32">
        <v>44</v>
      </c>
      <c r="M7" s="32">
        <v>9</v>
      </c>
      <c r="N7">
        <f>L7-M7</f>
        <v>35</v>
      </c>
      <c r="O7" s="41">
        <f>M7/L7</f>
        <v>0.20454545454545456</v>
      </c>
    </row>
    <row r="8" spans="1:15">
      <c r="B8">
        <f>B7*3</f>
        <v>177</v>
      </c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K9" s="33" t="s">
        <v>324</v>
      </c>
      <c r="L9" s="32">
        <v>174</v>
      </c>
      <c r="M9" s="32">
        <v>50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>
      <selection activeCell="L33" sqref="L33"/>
    </sheetView>
  </sheetViews>
  <sheetFormatPr baseColWidth="10" defaultRowHeight="15" x14ac:dyDescent="0"/>
  <cols>
    <col min="1" max="1" width="17.33203125" bestFit="1" customWidth="1"/>
    <col min="2" max="2" width="5.33203125" customWidth="1"/>
    <col min="11" max="11" width="19.5" customWidth="1"/>
    <col min="12" max="12" width="27.6640625" customWidth="1"/>
    <col min="13" max="13" width="6.1640625" customWidth="1"/>
  </cols>
  <sheetData>
    <row r="1" spans="1:15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15">
      <c r="D2" t="s">
        <v>435</v>
      </c>
      <c r="E2">
        <f>F2/F3</f>
        <v>0.56592689295039167</v>
      </c>
      <c r="F2">
        <f>G2/95</f>
        <v>0.35789473684210527</v>
      </c>
      <c r="G2">
        <v>34</v>
      </c>
      <c r="L2" s="31" t="s">
        <v>466</v>
      </c>
    </row>
    <row r="3" spans="1:15">
      <c r="A3" s="31" t="s">
        <v>525</v>
      </c>
      <c r="F3">
        <f>F1+F2</f>
        <v>0.63240454076367392</v>
      </c>
      <c r="K3" s="31" t="s">
        <v>322</v>
      </c>
      <c r="L3" t="s">
        <v>801</v>
      </c>
      <c r="M3" t="s">
        <v>915</v>
      </c>
      <c r="N3" t="s">
        <v>916</v>
      </c>
      <c r="O3" t="s">
        <v>917</v>
      </c>
    </row>
    <row r="4" spans="1:15">
      <c r="A4" s="31" t="s">
        <v>322</v>
      </c>
      <c r="B4" t="s">
        <v>431</v>
      </c>
      <c r="K4" s="33" t="s">
        <v>809</v>
      </c>
      <c r="L4" s="32">
        <v>25</v>
      </c>
      <c r="M4" s="32">
        <v>13</v>
      </c>
      <c r="N4">
        <f>L4-M4</f>
        <v>12</v>
      </c>
      <c r="O4" s="41">
        <f>M4/L4</f>
        <v>0.52</v>
      </c>
    </row>
    <row r="5" spans="1:15">
      <c r="A5" s="33" t="s">
        <v>10</v>
      </c>
      <c r="B5" s="32">
        <v>28</v>
      </c>
      <c r="K5" s="33" t="s">
        <v>655</v>
      </c>
      <c r="L5" s="32">
        <v>24</v>
      </c>
      <c r="M5" s="32">
        <v>11</v>
      </c>
      <c r="N5">
        <f>L5-M5</f>
        <v>13</v>
      </c>
      <c r="O5" s="41">
        <f>M5/L5</f>
        <v>0.45833333333333331</v>
      </c>
    </row>
    <row r="6" spans="1:15">
      <c r="A6" s="33" t="s">
        <v>7</v>
      </c>
      <c r="B6" s="32">
        <v>34</v>
      </c>
      <c r="K6" s="33" t="s">
        <v>661</v>
      </c>
      <c r="L6" s="32">
        <v>64</v>
      </c>
      <c r="M6" s="32">
        <v>19</v>
      </c>
      <c r="N6">
        <f>L6-M6</f>
        <v>45</v>
      </c>
      <c r="O6" s="41">
        <f>M6/L6</f>
        <v>0.296875</v>
      </c>
    </row>
    <row r="7" spans="1:15">
      <c r="A7" s="33" t="s">
        <v>324</v>
      </c>
      <c r="B7" s="32">
        <v>62</v>
      </c>
      <c r="K7" s="33" t="s">
        <v>810</v>
      </c>
      <c r="L7" s="32">
        <v>44</v>
      </c>
      <c r="M7" s="32">
        <v>7</v>
      </c>
      <c r="N7">
        <f>L7-M7</f>
        <v>37</v>
      </c>
      <c r="O7" s="41">
        <f>M7/L7</f>
        <v>0.15909090909090909</v>
      </c>
    </row>
    <row r="8" spans="1:15">
      <c r="B8">
        <f>B7*3</f>
        <v>186</v>
      </c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K9" s="33" t="s">
        <v>324</v>
      </c>
      <c r="L9" s="32">
        <v>174</v>
      </c>
      <c r="M9" s="32">
        <v>50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topLeftCell="B1" workbookViewId="0">
      <selection activeCell="P17" sqref="P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5.83203125" customWidth="1"/>
  </cols>
  <sheetData>
    <row r="1" spans="1:15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15">
      <c r="D2" t="s">
        <v>435</v>
      </c>
      <c r="E2">
        <f>F2/F3</f>
        <v>0.62549277266754266</v>
      </c>
      <c r="F2">
        <f>G2/95</f>
        <v>0.29473684210526313</v>
      </c>
      <c r="G2">
        <v>28</v>
      </c>
      <c r="L2" s="31" t="s">
        <v>466</v>
      </c>
    </row>
    <row r="3" spans="1:15">
      <c r="A3" s="31" t="s">
        <v>505</v>
      </c>
      <c r="F3">
        <f>F1+F2</f>
        <v>0.47120743034055723</v>
      </c>
      <c r="K3" s="31" t="s">
        <v>322</v>
      </c>
      <c r="L3" t="s">
        <v>801</v>
      </c>
      <c r="M3" t="s">
        <v>921</v>
      </c>
      <c r="N3" t="s">
        <v>922</v>
      </c>
      <c r="O3" t="s">
        <v>923</v>
      </c>
    </row>
    <row r="4" spans="1:15">
      <c r="A4" s="31" t="s">
        <v>322</v>
      </c>
      <c r="B4" t="s">
        <v>431</v>
      </c>
      <c r="K4" s="33" t="s">
        <v>809</v>
      </c>
      <c r="L4" s="32">
        <v>25</v>
      </c>
      <c r="M4" s="32">
        <v>6</v>
      </c>
      <c r="N4">
        <f>L4-M4</f>
        <v>19</v>
      </c>
      <c r="O4" s="41">
        <f>M4/L4</f>
        <v>0.24</v>
      </c>
    </row>
    <row r="5" spans="1:15">
      <c r="A5" s="33" t="s">
        <v>10</v>
      </c>
      <c r="B5" s="32">
        <v>18</v>
      </c>
      <c r="K5" s="33" t="s">
        <v>655</v>
      </c>
      <c r="L5" s="32">
        <v>24</v>
      </c>
      <c r="M5" s="32">
        <v>6</v>
      </c>
      <c r="N5">
        <f>L5-M5</f>
        <v>18</v>
      </c>
      <c r="O5" s="41">
        <f>M5/L5</f>
        <v>0.25</v>
      </c>
    </row>
    <row r="6" spans="1:15">
      <c r="A6" s="33" t="s">
        <v>7</v>
      </c>
      <c r="B6" s="32">
        <v>28</v>
      </c>
      <c r="K6" s="33" t="s">
        <v>661</v>
      </c>
      <c r="L6" s="32">
        <v>64</v>
      </c>
      <c r="M6" s="32">
        <v>23</v>
      </c>
      <c r="N6">
        <f>L6-M6</f>
        <v>41</v>
      </c>
      <c r="O6" s="41">
        <f>M6/L6</f>
        <v>0.359375</v>
      </c>
    </row>
    <row r="7" spans="1:15">
      <c r="A7" s="33" t="s">
        <v>324</v>
      </c>
      <c r="B7" s="32">
        <v>46</v>
      </c>
      <c r="K7" s="33" t="s">
        <v>810</v>
      </c>
      <c r="L7" s="32">
        <v>44</v>
      </c>
      <c r="M7" s="32">
        <v>1</v>
      </c>
      <c r="N7">
        <f>L7-M7</f>
        <v>43</v>
      </c>
      <c r="O7" s="41">
        <f>M7/L7</f>
        <v>2.2727272727272728E-2</v>
      </c>
    </row>
    <row r="8" spans="1:15">
      <c r="B8">
        <f>B7*3</f>
        <v>138</v>
      </c>
      <c r="K8" s="33" t="s">
        <v>654</v>
      </c>
      <c r="L8" s="32">
        <v>17</v>
      </c>
      <c r="M8" s="32">
        <v>5</v>
      </c>
      <c r="N8">
        <f>L8-M8</f>
        <v>12</v>
      </c>
      <c r="O8" s="41">
        <f>M8/L8</f>
        <v>0.29411764705882354</v>
      </c>
    </row>
    <row r="9" spans="1:15">
      <c r="K9" s="33" t="s">
        <v>324</v>
      </c>
      <c r="L9" s="32">
        <v>174</v>
      </c>
      <c r="M9" s="32">
        <v>41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"/>
  <sheetViews>
    <sheetView topLeftCell="H1" workbookViewId="0">
      <selection activeCell="T18" sqref="T18"/>
    </sheetView>
  </sheetViews>
  <sheetFormatPr baseColWidth="10" defaultRowHeight="15" x14ac:dyDescent="0"/>
  <cols>
    <col min="1" max="1" width="13.83203125" customWidth="1"/>
    <col min="2" max="2" width="5.33203125" customWidth="1"/>
    <col min="17" max="17" width="19.5" customWidth="1"/>
    <col min="18" max="18" width="27.6640625" customWidth="1"/>
    <col min="19" max="19" width="13.5" customWidth="1"/>
  </cols>
  <sheetData>
    <row r="1" spans="1:21">
      <c r="A1" s="31" t="s">
        <v>503</v>
      </c>
    </row>
    <row r="2" spans="1:21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  <c r="R2" s="31" t="s">
        <v>466</v>
      </c>
    </row>
    <row r="3" spans="1:21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  <c r="Q3" s="31" t="s">
        <v>322</v>
      </c>
      <c r="R3" t="s">
        <v>801</v>
      </c>
      <c r="S3" t="s">
        <v>928</v>
      </c>
      <c r="T3" t="s">
        <v>929</v>
      </c>
      <c r="U3" t="s">
        <v>930</v>
      </c>
    </row>
    <row r="4" spans="1:21">
      <c r="A4" s="33" t="s">
        <v>435</v>
      </c>
      <c r="B4" s="32">
        <v>13</v>
      </c>
      <c r="N4">
        <f>N2+N3</f>
        <v>0.20546955624355007</v>
      </c>
      <c r="Q4" s="33" t="s">
        <v>809</v>
      </c>
      <c r="R4" s="32">
        <v>25</v>
      </c>
      <c r="S4" s="32">
        <v>5</v>
      </c>
      <c r="T4">
        <f>R4-S4</f>
        <v>20</v>
      </c>
      <c r="U4" s="41">
        <f>S4/R4</f>
        <v>0.2</v>
      </c>
    </row>
    <row r="5" spans="1:21">
      <c r="A5" s="33" t="s">
        <v>324</v>
      </c>
      <c r="B5" s="32">
        <v>20</v>
      </c>
      <c r="Q5" s="33" t="s">
        <v>655</v>
      </c>
      <c r="R5" s="32">
        <v>24</v>
      </c>
      <c r="S5" s="32">
        <v>4</v>
      </c>
      <c r="T5">
        <f>R5-S5</f>
        <v>20</v>
      </c>
      <c r="U5" s="41">
        <f>S5/R5</f>
        <v>0.16666666666666666</v>
      </c>
    </row>
    <row r="6" spans="1:21">
      <c r="B6" s="32">
        <v>60</v>
      </c>
      <c r="Q6" s="33" t="s">
        <v>661</v>
      </c>
      <c r="R6" s="32">
        <v>64</v>
      </c>
      <c r="S6" s="32">
        <v>9</v>
      </c>
      <c r="T6">
        <f>R6-S6</f>
        <v>55</v>
      </c>
      <c r="U6" s="41">
        <f>S6/R6</f>
        <v>0.140625</v>
      </c>
    </row>
    <row r="7" spans="1:21">
      <c r="Q7" s="33" t="s">
        <v>810</v>
      </c>
      <c r="R7" s="32">
        <v>44</v>
      </c>
      <c r="S7" s="32"/>
      <c r="T7">
        <f>R7-S7</f>
        <v>44</v>
      </c>
      <c r="U7" s="41">
        <f>S7/R7</f>
        <v>0</v>
      </c>
    </row>
    <row r="8" spans="1:21">
      <c r="Q8" s="33" t="s">
        <v>654</v>
      </c>
      <c r="R8" s="32">
        <v>17</v>
      </c>
      <c r="S8" s="32"/>
      <c r="T8">
        <f>R8-S8</f>
        <v>17</v>
      </c>
      <c r="U8" s="41">
        <f>S8/R8</f>
        <v>0</v>
      </c>
    </row>
    <row r="9" spans="1:21">
      <c r="Q9" s="33" t="s">
        <v>324</v>
      </c>
      <c r="R9" s="32">
        <v>174</v>
      </c>
      <c r="S9" s="32">
        <v>18</v>
      </c>
      <c r="U9" s="41"/>
    </row>
  </sheetData>
  <sortState ref="Q2:S9">
    <sortCondition descending="1" ref="Q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9"/>
  <sheetViews>
    <sheetView topLeftCell="K1" workbookViewId="0">
      <selection activeCell="V23" sqref="V23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  <col min="15" max="15" width="19.5" customWidth="1"/>
    <col min="16" max="16" width="27.6640625" customWidth="1"/>
    <col min="17" max="17" width="16.5" bestFit="1" customWidth="1"/>
    <col min="18" max="18" width="7.5" customWidth="1"/>
    <col min="19" max="19" width="16" customWidth="1"/>
    <col min="20" max="20" width="13.83203125" customWidth="1"/>
  </cols>
  <sheetData>
    <row r="2" spans="1:22">
      <c r="G2" t="s">
        <v>434</v>
      </c>
      <c r="H2">
        <f>I2/I4</f>
        <v>0.45849420849420847</v>
      </c>
      <c r="I2">
        <f>J2/102</f>
        <v>0.19607843137254902</v>
      </c>
      <c r="J2">
        <v>20</v>
      </c>
      <c r="P2" s="31" t="s">
        <v>466</v>
      </c>
    </row>
    <row r="3" spans="1:22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  <c r="O3" s="31" t="s">
        <v>322</v>
      </c>
      <c r="P3" t="s">
        <v>801</v>
      </c>
      <c r="Q3" t="s">
        <v>512</v>
      </c>
      <c r="R3" t="s">
        <v>507</v>
      </c>
      <c r="S3" t="s">
        <v>925</v>
      </c>
      <c r="T3" t="s">
        <v>924</v>
      </c>
      <c r="U3" t="s">
        <v>926</v>
      </c>
      <c r="V3" t="s">
        <v>927</v>
      </c>
    </row>
    <row r="4" spans="1:22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  <c r="O4" s="33" t="s">
        <v>809</v>
      </c>
      <c r="P4" s="32">
        <v>25</v>
      </c>
      <c r="Q4" s="32">
        <v>4</v>
      </c>
      <c r="R4" s="32">
        <v>2</v>
      </c>
      <c r="S4" s="32">
        <v>2</v>
      </c>
      <c r="T4" s="32"/>
      <c r="U4">
        <f>P4-Q4</f>
        <v>21</v>
      </c>
      <c r="V4" s="41">
        <f>(P4-U4)/P4</f>
        <v>0.16</v>
      </c>
    </row>
    <row r="5" spans="1:22">
      <c r="A5" s="33" t="s">
        <v>10</v>
      </c>
      <c r="B5" s="32">
        <v>20</v>
      </c>
      <c r="C5" s="32">
        <v>10</v>
      </c>
      <c r="D5" s="32">
        <v>2</v>
      </c>
      <c r="E5" s="32">
        <v>10</v>
      </c>
      <c r="O5" s="33" t="s">
        <v>655</v>
      </c>
      <c r="P5" s="32">
        <v>24</v>
      </c>
      <c r="Q5" s="32">
        <v>3</v>
      </c>
      <c r="R5" s="32">
        <v>1</v>
      </c>
      <c r="S5" s="32">
        <v>2</v>
      </c>
      <c r="T5" s="32"/>
      <c r="U5">
        <f>P5-Q5</f>
        <v>21</v>
      </c>
      <c r="V5" s="41">
        <f>(P5-U5)/P5</f>
        <v>0.125</v>
      </c>
    </row>
    <row r="6" spans="1:22">
      <c r="A6" s="33" t="s">
        <v>7</v>
      </c>
      <c r="B6" s="32">
        <v>22</v>
      </c>
      <c r="C6" s="32">
        <v>16</v>
      </c>
      <c r="D6" s="32">
        <v>1</v>
      </c>
      <c r="E6" s="32">
        <v>7</v>
      </c>
      <c r="O6" s="33" t="s">
        <v>661</v>
      </c>
      <c r="P6" s="32">
        <v>64</v>
      </c>
      <c r="Q6" s="32">
        <v>18</v>
      </c>
      <c r="R6" s="32">
        <v>11</v>
      </c>
      <c r="S6" s="32">
        <v>8</v>
      </c>
      <c r="T6" s="32">
        <v>1</v>
      </c>
      <c r="U6">
        <f>P6-Q6</f>
        <v>46</v>
      </c>
      <c r="V6" s="41">
        <f>(P6-U6)/P6</f>
        <v>0.28125</v>
      </c>
    </row>
    <row r="7" spans="1:22">
      <c r="A7" s="33" t="s">
        <v>324</v>
      </c>
      <c r="B7" s="32">
        <v>42</v>
      </c>
      <c r="C7" s="32">
        <v>26</v>
      </c>
      <c r="D7" s="32">
        <v>3</v>
      </c>
      <c r="E7" s="32">
        <v>17</v>
      </c>
      <c r="O7" s="33" t="s">
        <v>810</v>
      </c>
      <c r="P7" s="32">
        <v>44</v>
      </c>
      <c r="Q7" s="32">
        <v>9</v>
      </c>
      <c r="R7" s="32">
        <v>5</v>
      </c>
      <c r="S7" s="32">
        <v>5</v>
      </c>
      <c r="T7" s="32">
        <v>1</v>
      </c>
      <c r="U7">
        <f>P7-Q7</f>
        <v>35</v>
      </c>
      <c r="V7" s="41">
        <f>(P7-U7)/P7</f>
        <v>0.20454545454545456</v>
      </c>
    </row>
    <row r="8" spans="1:22">
      <c r="B8">
        <f>B7*3</f>
        <v>126</v>
      </c>
      <c r="O8" s="33" t="s">
        <v>654</v>
      </c>
      <c r="P8" s="32">
        <v>17</v>
      </c>
      <c r="Q8" s="32">
        <v>3</v>
      </c>
      <c r="R8" s="32">
        <v>3</v>
      </c>
      <c r="S8" s="32"/>
      <c r="T8" s="32"/>
      <c r="U8">
        <f>P8-Q8</f>
        <v>14</v>
      </c>
      <c r="V8" s="41">
        <f>(P8-U8)/P8</f>
        <v>0.17647058823529413</v>
      </c>
    </row>
    <row r="9" spans="1:22">
      <c r="O9" s="33" t="s">
        <v>324</v>
      </c>
      <c r="P9" s="32">
        <v>174</v>
      </c>
      <c r="Q9" s="32">
        <v>37</v>
      </c>
      <c r="R9" s="32">
        <v>22</v>
      </c>
      <c r="S9" s="32">
        <v>17</v>
      </c>
      <c r="T9" s="32">
        <v>2</v>
      </c>
    </row>
  </sheetData>
  <sortState ref="O2:T9">
    <sortCondition descending="1" ref="O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"/>
  <sheetViews>
    <sheetView topLeftCell="I1" workbookViewId="0">
      <selection activeCell="P36" sqref="P36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  <col min="14" max="14" width="19.5" customWidth="1"/>
    <col min="15" max="15" width="27.6640625" customWidth="1"/>
    <col min="16" max="16" width="17.33203125" bestFit="1" customWidth="1"/>
  </cols>
  <sheetData>
    <row r="1" spans="1:18">
      <c r="A1" s="31" t="s">
        <v>502</v>
      </c>
    </row>
    <row r="2" spans="1:18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  <c r="O2" s="31" t="s">
        <v>466</v>
      </c>
    </row>
    <row r="3" spans="1:18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  <c r="N3" s="31" t="s">
        <v>322</v>
      </c>
      <c r="O3" t="s">
        <v>801</v>
      </c>
      <c r="P3" t="s">
        <v>502</v>
      </c>
      <c r="Q3" t="s">
        <v>931</v>
      </c>
      <c r="R3" t="s">
        <v>932</v>
      </c>
    </row>
    <row r="4" spans="1:18">
      <c r="A4" s="33" t="s">
        <v>435</v>
      </c>
      <c r="B4" s="32">
        <v>17</v>
      </c>
      <c r="E4">
        <f>E2+E3</f>
        <v>0.29659442724458207</v>
      </c>
      <c r="N4" s="33" t="s">
        <v>809</v>
      </c>
      <c r="O4" s="32">
        <v>25</v>
      </c>
      <c r="P4" s="32">
        <v>1</v>
      </c>
      <c r="Q4">
        <f>O4-P4</f>
        <v>24</v>
      </c>
      <c r="R4" s="41">
        <f>P4/O4</f>
        <v>0.04</v>
      </c>
    </row>
    <row r="5" spans="1:18">
      <c r="A5" s="33" t="s">
        <v>324</v>
      </c>
      <c r="B5" s="32">
        <v>29</v>
      </c>
      <c r="N5" s="33" t="s">
        <v>655</v>
      </c>
      <c r="O5" s="32">
        <v>24</v>
      </c>
      <c r="P5" s="32">
        <v>5</v>
      </c>
      <c r="Q5">
        <f>O5-P5</f>
        <v>19</v>
      </c>
      <c r="R5" s="41">
        <f>P5/O5</f>
        <v>0.20833333333333334</v>
      </c>
    </row>
    <row r="6" spans="1:18">
      <c r="B6">
        <f>B5*3</f>
        <v>87</v>
      </c>
      <c r="N6" s="33" t="s">
        <v>661</v>
      </c>
      <c r="O6" s="32">
        <v>64</v>
      </c>
      <c r="P6" s="32">
        <v>22</v>
      </c>
      <c r="Q6">
        <f>O6-P6</f>
        <v>42</v>
      </c>
      <c r="R6" s="41">
        <f>P6/O6</f>
        <v>0.34375</v>
      </c>
    </row>
    <row r="7" spans="1:18">
      <c r="N7" s="33" t="s">
        <v>810</v>
      </c>
      <c r="O7" s="32">
        <v>44</v>
      </c>
      <c r="P7" s="32">
        <v>2</v>
      </c>
      <c r="Q7">
        <f>O7-P7</f>
        <v>42</v>
      </c>
      <c r="R7" s="41">
        <f>P7/O7</f>
        <v>4.5454545454545456E-2</v>
      </c>
    </row>
    <row r="8" spans="1:18">
      <c r="N8" s="33" t="s">
        <v>654</v>
      </c>
      <c r="O8" s="32">
        <v>17</v>
      </c>
      <c r="P8" s="32">
        <v>1</v>
      </c>
      <c r="Q8">
        <f>O8-P8</f>
        <v>16</v>
      </c>
      <c r="R8" s="41">
        <f>P8/O8</f>
        <v>5.8823529411764705E-2</v>
      </c>
    </row>
    <row r="9" spans="1:18">
      <c r="N9" s="33" t="s">
        <v>324</v>
      </c>
      <c r="O9" s="32">
        <v>174</v>
      </c>
      <c r="P9" s="32">
        <v>31</v>
      </c>
    </row>
  </sheetData>
  <sortState ref="N2:P9">
    <sortCondition descending="1" ref="N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topLeftCell="H1" workbookViewId="0">
      <selection activeCell="S16" sqref="S16"/>
    </sheetView>
  </sheetViews>
  <sheetFormatPr baseColWidth="10" defaultRowHeight="15" x14ac:dyDescent="0"/>
  <cols>
    <col min="1" max="1" width="38" customWidth="1"/>
    <col min="2" max="2" width="5.33203125" customWidth="1"/>
    <col min="11" max="11" width="19.5" customWidth="1"/>
    <col min="12" max="12" width="27.6640625" customWidth="1"/>
    <col min="13" max="13" width="12.83203125" customWidth="1"/>
  </cols>
  <sheetData>
    <row r="1" spans="1:15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15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  <c r="L2" s="31" t="s">
        <v>466</v>
      </c>
    </row>
    <row r="3" spans="1:15">
      <c r="A3" s="33" t="s">
        <v>434</v>
      </c>
      <c r="B3" s="32">
        <v>11</v>
      </c>
      <c r="F3">
        <f>F1+F2</f>
        <v>0.2552115583075335</v>
      </c>
      <c r="K3" s="31" t="s">
        <v>322</v>
      </c>
      <c r="L3" t="s">
        <v>801</v>
      </c>
      <c r="M3" t="s">
        <v>933</v>
      </c>
      <c r="N3" t="s">
        <v>934</v>
      </c>
      <c r="O3" t="s">
        <v>935</v>
      </c>
    </row>
    <row r="4" spans="1:15">
      <c r="A4" s="33" t="s">
        <v>435</v>
      </c>
      <c r="B4" s="32">
        <v>14</v>
      </c>
      <c r="K4" s="33" t="s">
        <v>809</v>
      </c>
      <c r="L4" s="32">
        <v>25</v>
      </c>
      <c r="M4" s="32">
        <v>2</v>
      </c>
      <c r="N4">
        <f>L4-M4</f>
        <v>23</v>
      </c>
      <c r="O4" s="41">
        <f>M4/L4</f>
        <v>0.08</v>
      </c>
    </row>
    <row r="5" spans="1:15">
      <c r="A5" s="33" t="s">
        <v>324</v>
      </c>
      <c r="B5" s="32">
        <v>25</v>
      </c>
      <c r="K5" s="33" t="s">
        <v>655</v>
      </c>
      <c r="L5" s="32">
        <v>24</v>
      </c>
      <c r="M5" s="32">
        <v>4</v>
      </c>
      <c r="N5">
        <f>L5-M5</f>
        <v>20</v>
      </c>
      <c r="O5" s="41">
        <f>M5/L5</f>
        <v>0.16666666666666666</v>
      </c>
    </row>
    <row r="6" spans="1:15">
      <c r="B6">
        <f>B5*3</f>
        <v>75</v>
      </c>
      <c r="K6" s="33" t="s">
        <v>661</v>
      </c>
      <c r="L6" s="32">
        <v>64</v>
      </c>
      <c r="M6" s="32">
        <v>11</v>
      </c>
      <c r="N6">
        <f>L6-M6</f>
        <v>53</v>
      </c>
      <c r="O6" s="41">
        <f>M6/L6</f>
        <v>0.171875</v>
      </c>
    </row>
    <row r="7" spans="1:15">
      <c r="K7" s="33" t="s">
        <v>810</v>
      </c>
      <c r="L7" s="32">
        <v>44</v>
      </c>
      <c r="M7" s="32">
        <v>3</v>
      </c>
      <c r="N7">
        <f>L7-M7</f>
        <v>41</v>
      </c>
      <c r="O7" s="41">
        <f>M7/L7</f>
        <v>6.8181818181818177E-2</v>
      </c>
    </row>
    <row r="8" spans="1:15">
      <c r="K8" s="33" t="s">
        <v>654</v>
      </c>
      <c r="L8" s="32">
        <v>17</v>
      </c>
      <c r="M8" s="32">
        <v>3</v>
      </c>
      <c r="N8">
        <f>L8-M8</f>
        <v>14</v>
      </c>
      <c r="O8" s="41">
        <f>M8/L8</f>
        <v>0.17647058823529413</v>
      </c>
    </row>
    <row r="9" spans="1:15">
      <c r="K9" s="33" t="s">
        <v>324</v>
      </c>
      <c r="L9" s="32">
        <v>174</v>
      </c>
      <c r="M9" s="32">
        <v>23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topLeftCell="G1" workbookViewId="0">
      <selection activeCell="Q15" sqref="Q15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  <col min="11" max="11" width="19.5" customWidth="1"/>
    <col min="12" max="12" width="27.6640625" customWidth="1"/>
    <col min="13" max="13" width="17" customWidth="1"/>
  </cols>
  <sheetData>
    <row r="1" spans="1:15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15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  <c r="L2" s="31" t="s">
        <v>466</v>
      </c>
    </row>
    <row r="3" spans="1:15">
      <c r="A3" s="33" t="s">
        <v>10</v>
      </c>
      <c r="B3" s="32">
        <v>10</v>
      </c>
      <c r="F3">
        <f>F1+F2</f>
        <v>0.25593395252837975</v>
      </c>
      <c r="K3" s="31" t="s">
        <v>322</v>
      </c>
      <c r="L3" t="s">
        <v>801</v>
      </c>
      <c r="M3" t="s">
        <v>936</v>
      </c>
      <c r="N3" t="s">
        <v>937</v>
      </c>
      <c r="O3" t="s">
        <v>935</v>
      </c>
    </row>
    <row r="4" spans="1:15">
      <c r="A4" s="33" t="s">
        <v>7</v>
      </c>
      <c r="B4" s="32">
        <v>15</v>
      </c>
      <c r="K4" s="33" t="s">
        <v>809</v>
      </c>
      <c r="L4" s="32">
        <v>25</v>
      </c>
      <c r="M4" s="32">
        <v>6</v>
      </c>
      <c r="N4">
        <f>L4-M4</f>
        <v>19</v>
      </c>
      <c r="O4" s="41">
        <f>M4/L4</f>
        <v>0.24</v>
      </c>
    </row>
    <row r="5" spans="1:15">
      <c r="A5" s="33" t="s">
        <v>324</v>
      </c>
      <c r="B5" s="32">
        <v>25</v>
      </c>
      <c r="K5" s="33" t="s">
        <v>655</v>
      </c>
      <c r="L5" s="32">
        <v>24</v>
      </c>
      <c r="M5" s="32">
        <v>3</v>
      </c>
      <c r="N5">
        <f>L5-M5</f>
        <v>21</v>
      </c>
      <c r="O5" s="41">
        <f>M5/L5</f>
        <v>0.125</v>
      </c>
    </row>
    <row r="6" spans="1:15">
      <c r="B6">
        <f>B5*3</f>
        <v>75</v>
      </c>
      <c r="K6" s="33" t="s">
        <v>661</v>
      </c>
      <c r="L6" s="32">
        <v>64</v>
      </c>
      <c r="M6" s="32">
        <v>10</v>
      </c>
      <c r="N6">
        <f>L6-M6</f>
        <v>54</v>
      </c>
      <c r="O6" s="41">
        <f>M6/L6</f>
        <v>0.15625</v>
      </c>
    </row>
    <row r="7" spans="1:15">
      <c r="K7" s="33" t="s">
        <v>810</v>
      </c>
      <c r="L7" s="32">
        <v>44</v>
      </c>
      <c r="M7" s="32">
        <v>2</v>
      </c>
      <c r="N7">
        <f>L7-M7</f>
        <v>42</v>
      </c>
      <c r="O7" s="41">
        <f>M7/L7</f>
        <v>4.5454545454545456E-2</v>
      </c>
    </row>
    <row r="8" spans="1:15"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K9" s="33" t="s">
        <v>324</v>
      </c>
      <c r="L9" s="32">
        <v>174</v>
      </c>
      <c r="M9" s="32">
        <v>21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"/>
  <sheetViews>
    <sheetView topLeftCell="J1" workbookViewId="0">
      <selection activeCell="W22" sqref="W22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  <col min="13" max="13" width="19.5" customWidth="1"/>
    <col min="14" max="14" width="27.6640625" customWidth="1"/>
    <col min="15" max="15" width="19.83203125" customWidth="1"/>
    <col min="16" max="16" width="6.1640625" customWidth="1"/>
    <col min="17" max="17" width="6.33203125" customWidth="1"/>
    <col min="18" max="18" width="5.6640625" customWidth="1"/>
  </cols>
  <sheetData>
    <row r="1" spans="1:20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20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  <c r="N2" s="31" t="s">
        <v>466</v>
      </c>
    </row>
    <row r="3" spans="1:20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  <c r="M3" s="31" t="s">
        <v>322</v>
      </c>
      <c r="N3" t="s">
        <v>801</v>
      </c>
      <c r="O3" t="s">
        <v>496</v>
      </c>
      <c r="P3" t="s">
        <v>495</v>
      </c>
      <c r="Q3" t="s">
        <v>494</v>
      </c>
      <c r="R3" t="s">
        <v>940</v>
      </c>
      <c r="S3" t="s">
        <v>939</v>
      </c>
      <c r="T3" t="s">
        <v>935</v>
      </c>
    </row>
    <row r="4" spans="1:20">
      <c r="A4" s="33" t="s">
        <v>7</v>
      </c>
      <c r="B4" s="32">
        <v>18</v>
      </c>
      <c r="C4" s="32">
        <v>9</v>
      </c>
      <c r="D4" s="32">
        <v>12</v>
      </c>
      <c r="M4" s="33" t="s">
        <v>809</v>
      </c>
      <c r="N4" s="32">
        <v>25</v>
      </c>
      <c r="O4" s="32">
        <v>2</v>
      </c>
      <c r="P4" s="32"/>
      <c r="Q4" s="32"/>
      <c r="R4" s="32">
        <v>2</v>
      </c>
      <c r="S4">
        <f>N4-O4</f>
        <v>23</v>
      </c>
      <c r="T4" s="41">
        <f>(N4-S4)/N4</f>
        <v>0.08</v>
      </c>
    </row>
    <row r="5" spans="1:20">
      <c r="A5" s="33" t="s">
        <v>324</v>
      </c>
      <c r="B5" s="32">
        <v>43</v>
      </c>
      <c r="C5" s="32">
        <v>20</v>
      </c>
      <c r="D5" s="32">
        <v>21</v>
      </c>
      <c r="M5" s="33" t="s">
        <v>655</v>
      </c>
      <c r="N5" s="32">
        <v>24</v>
      </c>
      <c r="O5" s="32">
        <v>6</v>
      </c>
      <c r="P5" s="32">
        <v>3</v>
      </c>
      <c r="Q5" s="32">
        <v>2</v>
      </c>
      <c r="R5" s="32">
        <v>2</v>
      </c>
      <c r="S5">
        <f>N5-O5</f>
        <v>18</v>
      </c>
      <c r="T5" s="41">
        <f>(N5-S5)/N5</f>
        <v>0.25</v>
      </c>
    </row>
    <row r="6" spans="1:20">
      <c r="B6">
        <f>43*3</f>
        <v>129</v>
      </c>
      <c r="M6" s="33" t="s">
        <v>661</v>
      </c>
      <c r="N6" s="32">
        <v>64</v>
      </c>
      <c r="O6" s="32">
        <v>20</v>
      </c>
      <c r="P6" s="32">
        <v>11</v>
      </c>
      <c r="Q6" s="32">
        <v>11</v>
      </c>
      <c r="R6" s="32">
        <v>1</v>
      </c>
      <c r="S6">
        <f>N6-O6</f>
        <v>44</v>
      </c>
      <c r="T6" s="41">
        <f>(N6-S6)/N6</f>
        <v>0.3125</v>
      </c>
    </row>
    <row r="7" spans="1:20">
      <c r="M7" s="33" t="s">
        <v>810</v>
      </c>
      <c r="N7" s="32">
        <v>44</v>
      </c>
      <c r="O7" s="32">
        <v>11</v>
      </c>
      <c r="P7" s="32">
        <v>6</v>
      </c>
      <c r="Q7" s="32">
        <v>4</v>
      </c>
      <c r="R7" s="32">
        <v>1</v>
      </c>
      <c r="S7">
        <f>N7-O7</f>
        <v>33</v>
      </c>
      <c r="T7" s="41">
        <f>(N7-S7)/N7</f>
        <v>0.25</v>
      </c>
    </row>
    <row r="8" spans="1:20">
      <c r="M8" s="33" t="s">
        <v>654</v>
      </c>
      <c r="N8" s="32">
        <v>17</v>
      </c>
      <c r="O8" s="32">
        <v>3</v>
      </c>
      <c r="P8" s="32"/>
      <c r="Q8" s="32">
        <v>1</v>
      </c>
      <c r="R8" s="32">
        <v>2</v>
      </c>
      <c r="S8">
        <f>N8-O8</f>
        <v>14</v>
      </c>
      <c r="T8" s="41">
        <f>(N8-S8)/N8</f>
        <v>0.17647058823529413</v>
      </c>
    </row>
    <row r="9" spans="1:20">
      <c r="M9" s="33" t="s">
        <v>324</v>
      </c>
      <c r="N9" s="32">
        <v>174</v>
      </c>
      <c r="O9" s="32">
        <v>42</v>
      </c>
      <c r="P9" s="32">
        <v>20</v>
      </c>
      <c r="Q9" s="32">
        <v>18</v>
      </c>
      <c r="R9" s="32">
        <v>8</v>
      </c>
    </row>
  </sheetData>
  <sortState ref="M2:R9">
    <sortCondition descending="1" ref="M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210"/>
  <sheetViews>
    <sheetView workbookViewId="0">
      <pane xSplit="6" ySplit="1" topLeftCell="G151" activePane="bottomRight" state="frozen"/>
      <selection pane="topRight" activeCell="G1" sqref="G1"/>
      <selection pane="bottomLeft" activeCell="A2" sqref="A2"/>
      <selection pane="bottomRight" activeCell="AL207" sqref="AL207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23.6640625" style="48" customWidth="1"/>
    <col min="7" max="7" width="48.6640625" style="53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8" width="6" customWidth="1"/>
    <col min="39" max="39" width="6.1640625" style="11" customWidth="1"/>
    <col min="40" max="40" width="6.33203125" style="13" customWidth="1"/>
    <col min="41" max="41" width="19.33203125" customWidth="1"/>
    <col min="42" max="42" width="4.6640625" customWidth="1"/>
    <col min="43" max="43" width="6.33203125" customWidth="1"/>
    <col min="44" max="44" width="6.33203125" style="11" customWidth="1"/>
    <col min="45" max="45" width="5.6640625" customWidth="1"/>
    <col min="46" max="46" width="8.83203125" customWidth="1"/>
    <col min="47" max="47" width="10.5" customWidth="1"/>
    <col min="48" max="48" width="3.5" customWidth="1"/>
    <col min="49" max="49" width="11.6640625" style="11" customWidth="1"/>
    <col min="50" max="50" width="9.1640625" customWidth="1"/>
    <col min="51" max="52" width="7" customWidth="1"/>
    <col min="53" max="53" width="6.33203125" customWidth="1"/>
    <col min="54" max="54" width="7.6640625" customWidth="1"/>
    <col min="55" max="55" width="10.83203125" style="13"/>
    <col min="56" max="56" width="15.1640625" customWidth="1"/>
    <col min="57" max="57" width="10.83203125" style="13"/>
    <col min="58" max="58" width="5.33203125" customWidth="1"/>
    <col min="59" max="59" width="11.33203125" customWidth="1"/>
    <col min="60" max="60" width="7.5" customWidth="1"/>
    <col min="61" max="61" width="7.6640625" customWidth="1"/>
    <col min="62" max="62" width="11" customWidth="1"/>
    <col min="63" max="63" width="6.83203125" style="13" customWidth="1"/>
    <col min="64" max="64" width="8.83203125" style="13" customWidth="1"/>
    <col min="65" max="65" width="9.83203125" customWidth="1"/>
    <col min="66" max="66" width="9" customWidth="1"/>
    <col min="67" max="67" width="7.33203125" customWidth="1"/>
    <col min="68" max="68" width="7" customWidth="1"/>
    <col min="69" max="69" width="9.5" style="13" customWidth="1"/>
    <col min="70" max="70" width="7" customWidth="1"/>
    <col min="71" max="71" width="6.1640625" customWidth="1"/>
    <col min="72" max="72" width="4.6640625" customWidth="1"/>
    <col min="73" max="73" width="6.5" customWidth="1"/>
    <col min="74" max="74" width="5.6640625" style="13" customWidth="1"/>
    <col min="75" max="75" width="3.5" customWidth="1"/>
    <col min="76" max="76" width="10.5" style="13" customWidth="1"/>
    <col min="77" max="78" width="5.33203125" style="13" customWidth="1"/>
    <col min="79" max="79" width="17.1640625" style="13" customWidth="1"/>
    <col min="80" max="80" width="18.33203125" style="13" customWidth="1"/>
    <col min="82" max="82" width="14.6640625" style="13" customWidth="1"/>
    <col min="83" max="83" width="6.33203125" customWidth="1"/>
    <col min="84" max="84" width="5.6640625" customWidth="1"/>
    <col min="85" max="85" width="6.1640625" customWidth="1"/>
    <col min="86" max="86" width="13" customWidth="1"/>
    <col min="87" max="87" width="10.83203125" style="13"/>
    <col min="88" max="88" width="5.33203125" style="13" customWidth="1"/>
    <col min="89" max="89" width="8.83203125" customWidth="1"/>
    <col min="90" max="90" width="8.6640625" customWidth="1"/>
    <col min="91" max="91" width="12" customWidth="1"/>
    <col min="92" max="92" width="6.33203125" customWidth="1"/>
    <col min="93" max="93" width="8" style="13" customWidth="1"/>
    <col min="94" max="94" width="9.1640625" customWidth="1"/>
    <col min="95" max="95" width="9.5" style="13" customWidth="1"/>
    <col min="96" max="96" width="5.33203125" customWidth="1"/>
    <col min="97" max="97" width="7" style="4" customWidth="1"/>
    <col min="98" max="98" width="6.33203125" customWidth="1"/>
    <col min="99" max="99" width="8.1640625" customWidth="1"/>
    <col min="100" max="101" width="9.33203125" customWidth="1"/>
    <col min="102" max="102" width="9" customWidth="1"/>
    <col min="103" max="103" width="8.33203125" customWidth="1"/>
    <col min="104" max="104" width="7.6640625" customWidth="1"/>
    <col min="105" max="105" width="9.33203125" customWidth="1"/>
    <col min="106" max="106" width="8.33203125" customWidth="1"/>
    <col min="107" max="107" width="14.6640625" customWidth="1"/>
    <col min="108" max="108" width="9.6640625" style="13" customWidth="1"/>
    <col min="109" max="109" width="4" style="4" customWidth="1"/>
    <col min="110" max="110" width="5.6640625" customWidth="1"/>
    <col min="111" max="111" width="8" customWidth="1"/>
    <col min="112" max="112" width="7.83203125" style="13" customWidth="1"/>
    <col min="113" max="113" width="19.6640625" customWidth="1"/>
    <col min="114" max="114" width="12.33203125" style="13" customWidth="1"/>
    <col min="115" max="115" width="6.83203125" style="13" customWidth="1"/>
    <col min="116" max="116" width="6.1640625" customWidth="1"/>
    <col min="117" max="117" width="7.1640625" style="13" customWidth="1"/>
    <col min="118" max="118" width="12.1640625" style="13" customWidth="1"/>
    <col min="119" max="119" width="10.83203125" style="13"/>
    <col min="120" max="120" width="12.5" customWidth="1"/>
    <col min="121" max="121" width="5.83203125" customWidth="1"/>
    <col min="122" max="122" width="13.6640625" customWidth="1"/>
    <col min="123" max="123" width="13.5" customWidth="1"/>
    <col min="124" max="124" width="19.5" style="4" customWidth="1"/>
    <col min="125" max="125" width="16.1640625" style="13" customWidth="1"/>
    <col min="126" max="126" width="5.33203125" customWidth="1"/>
    <col min="127" max="127" width="11.33203125" style="13" customWidth="1"/>
    <col min="128" max="128" width="9" customWidth="1"/>
    <col min="129" max="129" width="8.33203125" customWidth="1"/>
    <col min="130" max="130" width="7" customWidth="1"/>
    <col min="131" max="131" width="6.33203125" customWidth="1"/>
    <col min="132" max="132" width="10.83203125" style="13"/>
    <col min="133" max="133" width="5.5" style="4" customWidth="1"/>
    <col min="134" max="134" width="7.33203125" style="34" customWidth="1"/>
    <col min="135" max="135" width="4.5" style="34" customWidth="1"/>
    <col min="136" max="136" width="12.1640625" style="11" customWidth="1"/>
    <col min="137" max="137" width="10.83203125" style="13"/>
    <col min="139" max="139" width="14.5" style="4" customWidth="1"/>
    <col min="140" max="140" width="7.1640625" customWidth="1"/>
    <col min="141" max="141" width="9.5" customWidth="1"/>
    <col min="142" max="142" width="5.33203125" customWidth="1"/>
    <col min="143" max="143" width="14" style="11" customWidth="1"/>
    <col min="144" max="144" width="6.83203125" customWidth="1"/>
    <col min="145" max="145" width="10.83203125" style="13"/>
    <col min="146" max="146" width="9.33203125" style="13" customWidth="1"/>
    <col min="147" max="147" width="8.33203125" customWidth="1"/>
    <col min="148" max="148" width="15" style="13" customWidth="1"/>
    <col min="149" max="149" width="7.33203125" style="13" customWidth="1"/>
    <col min="150" max="150" width="7.6640625" customWidth="1"/>
    <col min="151" max="151" width="7.33203125" customWidth="1"/>
    <col min="152" max="152" width="10" customWidth="1"/>
    <col min="153" max="153" width="9.6640625" customWidth="1"/>
    <col min="154" max="154" width="6" customWidth="1"/>
    <col min="155" max="155" width="10.1640625" customWidth="1"/>
    <col min="156" max="156" width="15.83203125" style="11" customWidth="1"/>
  </cols>
  <sheetData>
    <row r="1" spans="1:156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46" t="s">
        <v>650</v>
      </c>
      <c r="G1" s="51" t="s">
        <v>797</v>
      </c>
      <c r="H1" s="5" t="s">
        <v>336</v>
      </c>
      <c r="I1" s="5" t="s">
        <v>19</v>
      </c>
      <c r="J1" s="5" t="s">
        <v>20</v>
      </c>
      <c r="K1" s="5" t="s">
        <v>339</v>
      </c>
      <c r="L1" s="7" t="s">
        <v>337</v>
      </c>
      <c r="M1" s="5" t="s">
        <v>344</v>
      </c>
      <c r="N1" s="5" t="s">
        <v>345</v>
      </c>
      <c r="O1" s="10" t="s">
        <v>340</v>
      </c>
      <c r="P1" s="12" t="s">
        <v>22</v>
      </c>
      <c r="Q1" s="5" t="s">
        <v>23</v>
      </c>
      <c r="R1" s="7" t="s">
        <v>24</v>
      </c>
      <c r="S1" s="39" t="s">
        <v>415</v>
      </c>
      <c r="T1" s="5" t="s">
        <v>25</v>
      </c>
      <c r="U1" s="5" t="s">
        <v>326</v>
      </c>
      <c r="V1" s="10" t="s">
        <v>331</v>
      </c>
      <c r="W1" s="5" t="s">
        <v>26</v>
      </c>
      <c r="X1" s="12" t="s">
        <v>27</v>
      </c>
      <c r="Y1" s="12" t="s">
        <v>327</v>
      </c>
      <c r="Z1" s="12" t="s">
        <v>328</v>
      </c>
      <c r="AA1" s="5" t="s">
        <v>338</v>
      </c>
      <c r="AB1" s="5" t="s">
        <v>329</v>
      </c>
      <c r="AC1" s="5" t="s">
        <v>330</v>
      </c>
      <c r="AD1" s="10" t="s">
        <v>341</v>
      </c>
      <c r="AE1" s="5" t="s">
        <v>332</v>
      </c>
      <c r="AF1" s="5" t="s">
        <v>333</v>
      </c>
      <c r="AG1" s="5" t="s">
        <v>334</v>
      </c>
      <c r="AH1" s="10" t="s">
        <v>335</v>
      </c>
      <c r="AI1" s="5" t="s">
        <v>342</v>
      </c>
      <c r="AJ1" s="5" t="s">
        <v>346</v>
      </c>
      <c r="AK1" s="5" t="s">
        <v>347</v>
      </c>
      <c r="AL1" s="5" t="s">
        <v>938</v>
      </c>
      <c r="AM1" s="10" t="s">
        <v>343</v>
      </c>
      <c r="AN1" s="12" t="s">
        <v>595</v>
      </c>
      <c r="AO1" s="38" t="s">
        <v>348</v>
      </c>
      <c r="AP1" s="36" t="s">
        <v>469</v>
      </c>
      <c r="AQ1" s="36" t="s">
        <v>470</v>
      </c>
      <c r="AR1" s="10" t="s">
        <v>646</v>
      </c>
      <c r="AS1" s="5" t="s">
        <v>349</v>
      </c>
      <c r="AT1" s="5" t="s">
        <v>473</v>
      </c>
      <c r="AU1" s="5" t="s">
        <v>474</v>
      </c>
      <c r="AV1" s="5" t="s">
        <v>475</v>
      </c>
      <c r="AW1" s="10" t="s">
        <v>351</v>
      </c>
      <c r="AX1" s="5" t="s">
        <v>352</v>
      </c>
      <c r="AY1" s="5" t="s">
        <v>353</v>
      </c>
      <c r="AZ1" s="5" t="s">
        <v>506</v>
      </c>
      <c r="BA1" s="5" t="s">
        <v>355</v>
      </c>
      <c r="BB1" s="5" t="s">
        <v>354</v>
      </c>
      <c r="BC1" s="12" t="s">
        <v>356</v>
      </c>
      <c r="BD1" s="5" t="s">
        <v>357</v>
      </c>
      <c r="BE1" s="12" t="s">
        <v>358</v>
      </c>
      <c r="BF1" s="36" t="s">
        <v>417</v>
      </c>
      <c r="BG1" s="5" t="s">
        <v>360</v>
      </c>
      <c r="BH1" s="5" t="s">
        <v>359</v>
      </c>
      <c r="BI1" s="5" t="s">
        <v>374</v>
      </c>
      <c r="BJ1" s="5" t="s">
        <v>418</v>
      </c>
      <c r="BK1" s="12" t="s">
        <v>361</v>
      </c>
      <c r="BL1" s="12" t="s">
        <v>362</v>
      </c>
      <c r="BM1" s="5" t="s">
        <v>363</v>
      </c>
      <c r="BN1" s="36" t="s">
        <v>364</v>
      </c>
      <c r="BO1" s="5" t="s">
        <v>365</v>
      </c>
      <c r="BP1" s="5" t="s">
        <v>366</v>
      </c>
      <c r="BQ1" s="37" t="s">
        <v>367</v>
      </c>
      <c r="BR1" s="5" t="s">
        <v>368</v>
      </c>
      <c r="BS1" s="5" t="s">
        <v>369</v>
      </c>
      <c r="BT1" s="5" t="s">
        <v>370</v>
      </c>
      <c r="BU1" s="5" t="s">
        <v>371</v>
      </c>
      <c r="BV1" s="37" t="s">
        <v>372</v>
      </c>
      <c r="BW1" s="5" t="s">
        <v>373</v>
      </c>
      <c r="BX1" s="12" t="s">
        <v>504</v>
      </c>
      <c r="BY1" s="37" t="s">
        <v>375</v>
      </c>
      <c r="BZ1" s="37" t="s">
        <v>594</v>
      </c>
      <c r="CA1" s="37" t="s">
        <v>376</v>
      </c>
      <c r="CB1" s="12" t="s">
        <v>593</v>
      </c>
      <c r="CC1" s="5" t="s">
        <v>377</v>
      </c>
      <c r="CD1" s="37" t="s">
        <v>378</v>
      </c>
      <c r="CE1" s="5" t="s">
        <v>379</v>
      </c>
      <c r="CF1" s="5" t="s">
        <v>380</v>
      </c>
      <c r="CG1" s="5" t="s">
        <v>381</v>
      </c>
      <c r="CH1" s="5" t="s">
        <v>382</v>
      </c>
      <c r="CI1" s="37" t="s">
        <v>383</v>
      </c>
      <c r="CJ1" s="12" t="s">
        <v>592</v>
      </c>
      <c r="CK1" s="36" t="s">
        <v>387</v>
      </c>
      <c r="CL1" s="5" t="s">
        <v>384</v>
      </c>
      <c r="CM1" s="5" t="s">
        <v>385</v>
      </c>
      <c r="CN1" s="5" t="s">
        <v>386</v>
      </c>
      <c r="CO1" s="37" t="s">
        <v>388</v>
      </c>
      <c r="CP1" s="5" t="s">
        <v>389</v>
      </c>
      <c r="CQ1" s="37" t="s">
        <v>390</v>
      </c>
      <c r="CR1" s="5" t="s">
        <v>391</v>
      </c>
      <c r="CS1" s="7" t="s">
        <v>596</v>
      </c>
      <c r="CT1" s="5" t="s">
        <v>597</v>
      </c>
      <c r="CU1" s="5" t="s">
        <v>598</v>
      </c>
      <c r="CV1" s="5" t="s">
        <v>599</v>
      </c>
      <c r="CW1" s="5" t="s">
        <v>600</v>
      </c>
      <c r="CX1" s="5" t="s">
        <v>601</v>
      </c>
      <c r="CY1" s="5" t="s">
        <v>602</v>
      </c>
      <c r="CZ1" s="5" t="s">
        <v>603</v>
      </c>
      <c r="DA1" s="5" t="s">
        <v>604</v>
      </c>
      <c r="DB1" s="5" t="s">
        <v>605</v>
      </c>
      <c r="DC1" s="5" t="s">
        <v>606</v>
      </c>
      <c r="DD1" s="12" t="s">
        <v>590</v>
      </c>
      <c r="DE1" s="7" t="s">
        <v>591</v>
      </c>
      <c r="DF1" s="36" t="s">
        <v>588</v>
      </c>
      <c r="DG1" s="5" t="s">
        <v>589</v>
      </c>
      <c r="DH1" s="37" t="s">
        <v>392</v>
      </c>
      <c r="DI1" s="5" t="s">
        <v>393</v>
      </c>
      <c r="DJ1" s="37" t="s">
        <v>394</v>
      </c>
      <c r="DK1" s="12" t="s">
        <v>500</v>
      </c>
      <c r="DL1" s="5" t="s">
        <v>395</v>
      </c>
      <c r="DM1" s="12" t="s">
        <v>587</v>
      </c>
      <c r="DN1" s="12" t="s">
        <v>586</v>
      </c>
      <c r="DO1" s="37" t="s">
        <v>396</v>
      </c>
      <c r="DP1" s="36" t="s">
        <v>416</v>
      </c>
      <c r="DQ1" s="5" t="s">
        <v>397</v>
      </c>
      <c r="DR1" s="5" t="s">
        <v>398</v>
      </c>
      <c r="DS1" s="5" t="s">
        <v>399</v>
      </c>
      <c r="DT1" s="7" t="s">
        <v>400</v>
      </c>
      <c r="DU1" s="37" t="s">
        <v>401</v>
      </c>
      <c r="DV1" s="5" t="s">
        <v>402</v>
      </c>
      <c r="DW1" s="37" t="s">
        <v>403</v>
      </c>
      <c r="DX1" s="5" t="s">
        <v>404</v>
      </c>
      <c r="DY1" s="5" t="s">
        <v>406</v>
      </c>
      <c r="DZ1" s="5" t="s">
        <v>405</v>
      </c>
      <c r="EA1" s="5" t="s">
        <v>407</v>
      </c>
      <c r="EB1" s="37" t="s">
        <v>408</v>
      </c>
      <c r="EC1" s="39" t="s">
        <v>583</v>
      </c>
      <c r="ED1" s="5" t="s">
        <v>582</v>
      </c>
      <c r="EE1" s="5" t="s">
        <v>584</v>
      </c>
      <c r="EF1" s="10" t="s">
        <v>585</v>
      </c>
      <c r="EG1" s="12" t="s">
        <v>581</v>
      </c>
      <c r="EH1" s="5" t="s">
        <v>409</v>
      </c>
      <c r="EI1" s="39" t="s">
        <v>414</v>
      </c>
      <c r="EJ1" s="5" t="s">
        <v>410</v>
      </c>
      <c r="EK1" s="5" t="s">
        <v>411</v>
      </c>
      <c r="EL1" s="5" t="s">
        <v>412</v>
      </c>
      <c r="EM1" s="10" t="s">
        <v>413</v>
      </c>
      <c r="EN1" s="5" t="s">
        <v>419</v>
      </c>
      <c r="EO1" s="37" t="s">
        <v>420</v>
      </c>
      <c r="EP1" s="37" t="s">
        <v>421</v>
      </c>
      <c r="EQ1" s="5" t="s">
        <v>422</v>
      </c>
      <c r="ER1" s="37" t="s">
        <v>423</v>
      </c>
      <c r="ES1" s="12" t="s">
        <v>579</v>
      </c>
      <c r="ET1" s="5" t="s">
        <v>424</v>
      </c>
      <c r="EU1" s="5" t="s">
        <v>426</v>
      </c>
      <c r="EV1" s="5" t="s">
        <v>427</v>
      </c>
      <c r="EW1" s="5" t="s">
        <v>428</v>
      </c>
      <c r="EX1" s="5" t="s">
        <v>429</v>
      </c>
      <c r="EY1" s="5" t="s">
        <v>430</v>
      </c>
      <c r="EZ1" s="10" t="s">
        <v>425</v>
      </c>
    </row>
    <row r="2" spans="1:156">
      <c r="A2" t="s">
        <v>5</v>
      </c>
      <c r="B2" s="1" t="s">
        <v>7</v>
      </c>
      <c r="C2" t="s">
        <v>6</v>
      </c>
      <c r="D2" s="3">
        <v>1819</v>
      </c>
      <c r="E2" s="9">
        <v>1</v>
      </c>
      <c r="F2" s="47" t="s">
        <v>809</v>
      </c>
      <c r="G2" s="52" t="s">
        <v>662</v>
      </c>
      <c r="L2" s="4">
        <v>2</v>
      </c>
      <c r="M2">
        <v>1</v>
      </c>
      <c r="N2">
        <v>1</v>
      </c>
      <c r="O2" s="11" t="s">
        <v>317</v>
      </c>
      <c r="Q2" s="30">
        <v>1</v>
      </c>
      <c r="X2" s="13">
        <v>1</v>
      </c>
      <c r="Y2" s="13">
        <v>1</v>
      </c>
      <c r="AA2">
        <v>1</v>
      </c>
      <c r="AB2">
        <v>1</v>
      </c>
      <c r="AD2" s="11" t="s">
        <v>461</v>
      </c>
      <c r="AE2">
        <v>1</v>
      </c>
      <c r="AF2">
        <v>1</v>
      </c>
      <c r="AH2" s="11" t="s">
        <v>465</v>
      </c>
      <c r="AN2" s="13">
        <v>3</v>
      </c>
      <c r="AO2">
        <v>1</v>
      </c>
      <c r="AR2" s="11" t="s">
        <v>471</v>
      </c>
      <c r="AS2">
        <v>1</v>
      </c>
      <c r="AT2">
        <v>1</v>
      </c>
      <c r="AW2" s="11" t="s">
        <v>476</v>
      </c>
      <c r="BC2" s="13">
        <v>1</v>
      </c>
      <c r="BF2">
        <v>1</v>
      </c>
      <c r="BG2">
        <v>1</v>
      </c>
      <c r="BJ2" t="s">
        <v>360</v>
      </c>
      <c r="BL2" s="13">
        <v>1</v>
      </c>
      <c r="BM2">
        <v>1</v>
      </c>
      <c r="BN2">
        <v>1</v>
      </c>
      <c r="BP2" t="s">
        <v>516</v>
      </c>
      <c r="BQ2" s="13">
        <v>1</v>
      </c>
      <c r="BR2" s="30">
        <v>2</v>
      </c>
      <c r="BS2">
        <v>1</v>
      </c>
      <c r="BT2">
        <v>1</v>
      </c>
      <c r="BU2" t="s">
        <v>317</v>
      </c>
      <c r="BV2" s="13">
        <v>1</v>
      </c>
      <c r="BW2">
        <v>1</v>
      </c>
      <c r="BY2" s="13">
        <v>1</v>
      </c>
      <c r="CA2" s="13">
        <v>1</v>
      </c>
      <c r="CB2" s="13">
        <v>1</v>
      </c>
      <c r="CD2" s="13">
        <v>1</v>
      </c>
      <c r="CO2" s="13">
        <v>1</v>
      </c>
      <c r="CQ2" s="13">
        <v>1</v>
      </c>
      <c r="CS2" s="4">
        <v>1</v>
      </c>
      <c r="CW2">
        <v>1</v>
      </c>
      <c r="DD2" s="13">
        <v>1</v>
      </c>
      <c r="DE2" s="4">
        <v>1</v>
      </c>
      <c r="DF2">
        <v>1</v>
      </c>
      <c r="DK2" s="13">
        <v>1</v>
      </c>
      <c r="DM2" s="13">
        <v>2</v>
      </c>
      <c r="DT2" s="4">
        <v>1</v>
      </c>
      <c r="EB2" s="13">
        <v>1</v>
      </c>
      <c r="EC2" s="4">
        <v>1</v>
      </c>
      <c r="ED2" s="34">
        <v>1</v>
      </c>
      <c r="EI2" s="4">
        <v>1</v>
      </c>
      <c r="EJ2">
        <v>1</v>
      </c>
      <c r="EM2" s="11" t="s">
        <v>410</v>
      </c>
      <c r="EQ2">
        <v>1</v>
      </c>
      <c r="ET2">
        <v>2</v>
      </c>
      <c r="EV2">
        <v>1</v>
      </c>
      <c r="EX2">
        <v>1</v>
      </c>
      <c r="EZ2" s="11" t="s">
        <v>558</v>
      </c>
    </row>
    <row r="3" spans="1:156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F3" s="47" t="s">
        <v>661</v>
      </c>
      <c r="G3" s="52" t="s">
        <v>663</v>
      </c>
      <c r="BW3">
        <v>1</v>
      </c>
      <c r="BY3" s="13">
        <v>1</v>
      </c>
    </row>
    <row r="4" spans="1:156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F4" s="47" t="s">
        <v>809</v>
      </c>
      <c r="G4" s="52" t="s">
        <v>664</v>
      </c>
      <c r="Z4" s="13">
        <v>1</v>
      </c>
      <c r="BE4" s="13">
        <v>1</v>
      </c>
      <c r="BF4">
        <v>1</v>
      </c>
      <c r="BI4">
        <v>1</v>
      </c>
      <c r="BJ4" t="s">
        <v>374</v>
      </c>
      <c r="BQ4" s="13">
        <v>1</v>
      </c>
      <c r="BR4">
        <v>2</v>
      </c>
      <c r="BS4">
        <v>1</v>
      </c>
      <c r="BT4">
        <v>1</v>
      </c>
      <c r="BU4" t="s">
        <v>317</v>
      </c>
      <c r="BV4" s="13">
        <v>1</v>
      </c>
      <c r="BW4">
        <v>1</v>
      </c>
      <c r="CB4" s="13">
        <v>2</v>
      </c>
      <c r="CD4" s="13">
        <v>1</v>
      </c>
      <c r="DV4">
        <v>1</v>
      </c>
      <c r="EC4" s="4">
        <v>1</v>
      </c>
      <c r="ED4" s="34">
        <v>1</v>
      </c>
      <c r="EO4" s="13">
        <v>1</v>
      </c>
    </row>
    <row r="5" spans="1:156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F5" s="47" t="s">
        <v>654</v>
      </c>
      <c r="G5" s="52" t="s">
        <v>665</v>
      </c>
      <c r="L5" s="24"/>
      <c r="O5" s="25"/>
      <c r="P5" s="26"/>
      <c r="R5" s="24">
        <v>1</v>
      </c>
      <c r="S5" s="24"/>
      <c r="T5" s="35"/>
      <c r="U5" s="35"/>
      <c r="V5" s="25"/>
      <c r="X5" s="26"/>
      <c r="Y5" s="26"/>
      <c r="Z5" s="26"/>
      <c r="AA5" s="20">
        <v>1</v>
      </c>
      <c r="AB5" s="20">
        <v>1</v>
      </c>
      <c r="AD5" s="25" t="s">
        <v>461</v>
      </c>
      <c r="AE5" s="20">
        <v>1</v>
      </c>
      <c r="AG5" s="20">
        <v>1</v>
      </c>
      <c r="AH5" s="25" t="s">
        <v>464</v>
      </c>
      <c r="AI5" s="20">
        <v>1</v>
      </c>
      <c r="AK5" s="20">
        <v>1</v>
      </c>
      <c r="AM5" s="25" t="s">
        <v>494</v>
      </c>
      <c r="AN5" s="26"/>
      <c r="AR5" s="25"/>
      <c r="AW5" s="25"/>
      <c r="AX5" s="20">
        <v>1</v>
      </c>
      <c r="AY5" s="20">
        <v>1</v>
      </c>
      <c r="BB5" s="20" t="s">
        <v>507</v>
      </c>
      <c r="BC5" s="26"/>
      <c r="BE5" s="26"/>
      <c r="BK5" s="26"/>
      <c r="BL5" s="26">
        <v>1</v>
      </c>
      <c r="BQ5" s="26"/>
      <c r="BR5" s="20">
        <v>2</v>
      </c>
      <c r="BS5" s="20">
        <v>1</v>
      </c>
      <c r="BT5" s="20">
        <v>1</v>
      </c>
      <c r="BU5" s="20" t="s">
        <v>317</v>
      </c>
      <c r="BV5" s="26"/>
      <c r="BX5" s="26"/>
      <c r="BY5" s="26"/>
      <c r="BZ5" s="26"/>
      <c r="CA5" s="26"/>
      <c r="CB5" s="26"/>
      <c r="CD5" s="26"/>
      <c r="CI5" s="26"/>
      <c r="CJ5" s="26"/>
      <c r="CO5" s="26"/>
      <c r="CQ5" s="26"/>
      <c r="CS5" s="24"/>
      <c r="DD5" s="26"/>
      <c r="DE5" s="24"/>
      <c r="DH5" s="26"/>
      <c r="DJ5" s="26"/>
      <c r="DK5" s="26"/>
      <c r="DL5" s="20">
        <v>1</v>
      </c>
      <c r="DM5" s="26"/>
      <c r="DN5" s="26"/>
      <c r="DO5" s="26"/>
      <c r="DT5" s="24">
        <v>1</v>
      </c>
      <c r="DU5" s="26"/>
      <c r="DW5" s="26"/>
      <c r="EB5" s="26"/>
      <c r="EC5" s="24"/>
      <c r="ED5" s="35"/>
      <c r="EE5" s="35"/>
      <c r="EF5" s="25"/>
      <c r="EG5" s="26"/>
      <c r="EI5" s="24"/>
      <c r="EM5" s="25"/>
      <c r="EO5" s="26"/>
      <c r="EP5" s="26"/>
      <c r="ER5" s="26"/>
      <c r="ES5" s="26"/>
      <c r="EZ5" s="25"/>
    </row>
    <row r="6" spans="1:156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F6" s="47" t="s">
        <v>655</v>
      </c>
      <c r="G6" s="52" t="s">
        <v>666</v>
      </c>
      <c r="L6" s="4">
        <v>1</v>
      </c>
      <c r="M6">
        <v>1</v>
      </c>
      <c r="O6" s="11" t="s">
        <v>320</v>
      </c>
      <c r="AE6">
        <v>1</v>
      </c>
      <c r="AF6">
        <v>1</v>
      </c>
      <c r="AH6" s="11" t="s">
        <v>465</v>
      </c>
      <c r="AI6">
        <v>1</v>
      </c>
      <c r="AJ6">
        <v>1</v>
      </c>
      <c r="AM6" s="11" t="s">
        <v>495</v>
      </c>
      <c r="AN6" s="13">
        <v>1</v>
      </c>
      <c r="AO6">
        <v>1</v>
      </c>
      <c r="AQ6">
        <v>1</v>
      </c>
      <c r="AR6" s="11" t="s">
        <v>320</v>
      </c>
      <c r="BC6" s="13">
        <v>1</v>
      </c>
      <c r="BD6">
        <v>1</v>
      </c>
      <c r="BL6" s="13">
        <v>1</v>
      </c>
      <c r="BW6">
        <v>1</v>
      </c>
      <c r="CC6">
        <v>1</v>
      </c>
      <c r="CE6">
        <v>1</v>
      </c>
      <c r="CG6">
        <v>1</v>
      </c>
      <c r="CH6" t="s">
        <v>527</v>
      </c>
      <c r="CI6" s="13">
        <v>1</v>
      </c>
      <c r="CQ6" s="13">
        <v>1</v>
      </c>
      <c r="DI6">
        <v>1</v>
      </c>
      <c r="DL6">
        <v>1</v>
      </c>
      <c r="DP6">
        <v>1</v>
      </c>
      <c r="DR6">
        <v>1</v>
      </c>
      <c r="DS6" t="s">
        <v>398</v>
      </c>
      <c r="DT6" s="4">
        <v>1</v>
      </c>
      <c r="EO6" s="13">
        <v>1</v>
      </c>
      <c r="ET6">
        <v>1</v>
      </c>
      <c r="EX6">
        <v>1</v>
      </c>
      <c r="EZ6" s="11" t="s">
        <v>559</v>
      </c>
    </row>
    <row r="7" spans="1:156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F7" s="47"/>
      <c r="G7" s="52" t="s">
        <v>667</v>
      </c>
      <c r="S7" s="4">
        <v>1</v>
      </c>
      <c r="T7" s="34">
        <v>1</v>
      </c>
      <c r="V7" s="11" t="s">
        <v>25</v>
      </c>
      <c r="AI7">
        <v>2</v>
      </c>
      <c r="AK7">
        <v>1</v>
      </c>
      <c r="AM7" s="11" t="s">
        <v>494</v>
      </c>
      <c r="AO7">
        <v>1</v>
      </c>
      <c r="AP7">
        <v>1</v>
      </c>
      <c r="AR7" s="11" t="s">
        <v>21</v>
      </c>
      <c r="AS7">
        <v>1</v>
      </c>
      <c r="AT7">
        <v>1</v>
      </c>
      <c r="AW7" s="11" t="s">
        <v>476</v>
      </c>
      <c r="BL7" s="13">
        <v>1</v>
      </c>
      <c r="BR7">
        <v>1</v>
      </c>
      <c r="BS7">
        <v>1</v>
      </c>
      <c r="BU7" t="s">
        <v>320</v>
      </c>
      <c r="BZ7" s="13">
        <v>1</v>
      </c>
      <c r="CO7" s="13">
        <v>1</v>
      </c>
      <c r="CR7">
        <v>1</v>
      </c>
      <c r="DE7" s="4">
        <v>1</v>
      </c>
      <c r="DI7">
        <v>1</v>
      </c>
      <c r="DT7" s="4">
        <v>1</v>
      </c>
      <c r="DW7" s="13">
        <v>1</v>
      </c>
      <c r="ER7" s="13">
        <v>1</v>
      </c>
      <c r="ET7">
        <v>3</v>
      </c>
      <c r="EU7">
        <v>1</v>
      </c>
      <c r="EX7">
        <v>1</v>
      </c>
      <c r="EY7">
        <v>1</v>
      </c>
      <c r="EZ7" s="11" t="s">
        <v>560</v>
      </c>
    </row>
    <row r="8" spans="1:156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F8" s="47"/>
      <c r="G8" s="52" t="s">
        <v>668</v>
      </c>
      <c r="AX8">
        <v>1</v>
      </c>
      <c r="AY8">
        <v>1</v>
      </c>
      <c r="BB8" t="s">
        <v>507</v>
      </c>
      <c r="BC8" s="13">
        <v>1</v>
      </c>
      <c r="BF8">
        <v>1</v>
      </c>
      <c r="BH8">
        <v>1</v>
      </c>
      <c r="BJ8" t="s">
        <v>359</v>
      </c>
      <c r="BR8">
        <v>1</v>
      </c>
      <c r="BS8">
        <v>1</v>
      </c>
      <c r="BU8" t="s">
        <v>320</v>
      </c>
      <c r="BY8" s="13">
        <v>1</v>
      </c>
      <c r="CB8" s="13">
        <v>1</v>
      </c>
      <c r="CD8" s="13">
        <v>1</v>
      </c>
      <c r="CK8">
        <v>1</v>
      </c>
      <c r="CM8">
        <v>1</v>
      </c>
      <c r="CN8" t="s">
        <v>10</v>
      </c>
      <c r="CP8">
        <v>1</v>
      </c>
      <c r="DP8">
        <v>1</v>
      </c>
      <c r="DQ8">
        <v>1</v>
      </c>
      <c r="DS8" t="s">
        <v>397</v>
      </c>
      <c r="DU8" s="13">
        <v>1</v>
      </c>
    </row>
    <row r="9" spans="1:156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F9" s="47"/>
      <c r="G9" s="52" t="s">
        <v>668</v>
      </c>
      <c r="BK9" s="13">
        <v>1</v>
      </c>
      <c r="BR9">
        <v>1</v>
      </c>
      <c r="BS9">
        <v>1</v>
      </c>
      <c r="BU9" t="s">
        <v>320</v>
      </c>
      <c r="CA9" s="13">
        <v>1</v>
      </c>
      <c r="CJ9" s="13">
        <v>1</v>
      </c>
      <c r="ET9">
        <v>1</v>
      </c>
      <c r="EV9">
        <v>1</v>
      </c>
      <c r="EZ9" s="11" t="s">
        <v>561</v>
      </c>
    </row>
    <row r="10" spans="1:156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F10" s="47" t="s">
        <v>655</v>
      </c>
      <c r="G10" s="52" t="s">
        <v>669</v>
      </c>
      <c r="R10" s="4">
        <v>1</v>
      </c>
      <c r="AA10">
        <v>1</v>
      </c>
      <c r="AC10">
        <v>1</v>
      </c>
      <c r="AD10" s="11" t="s">
        <v>319</v>
      </c>
      <c r="AN10" s="13">
        <v>1</v>
      </c>
      <c r="AS10">
        <v>1</v>
      </c>
      <c r="AT10">
        <v>1</v>
      </c>
      <c r="AW10" s="11" t="s">
        <v>476</v>
      </c>
      <c r="BD10">
        <v>1</v>
      </c>
      <c r="BF10">
        <v>1</v>
      </c>
      <c r="BG10">
        <v>1</v>
      </c>
      <c r="BJ10" t="s">
        <v>360</v>
      </c>
      <c r="BR10">
        <v>2</v>
      </c>
      <c r="BS10">
        <v>1</v>
      </c>
      <c r="BT10">
        <v>1</v>
      </c>
      <c r="BU10" t="s">
        <v>317</v>
      </c>
      <c r="BV10" s="13">
        <v>1</v>
      </c>
      <c r="BY10" s="13">
        <v>2</v>
      </c>
      <c r="CC10">
        <v>1</v>
      </c>
      <c r="CP10">
        <v>1</v>
      </c>
      <c r="CQ10" s="13">
        <v>1</v>
      </c>
      <c r="CR10">
        <v>1</v>
      </c>
      <c r="CS10" s="4">
        <v>2</v>
      </c>
      <c r="CT10" s="30">
        <v>1</v>
      </c>
      <c r="DB10">
        <v>1</v>
      </c>
      <c r="DD10" s="13">
        <v>1</v>
      </c>
      <c r="DE10" s="4">
        <v>1</v>
      </c>
      <c r="DI10">
        <v>1</v>
      </c>
      <c r="DM10" s="13">
        <v>2</v>
      </c>
      <c r="DN10" s="13">
        <v>1</v>
      </c>
      <c r="DO10" s="13">
        <v>1</v>
      </c>
      <c r="DP10">
        <v>1</v>
      </c>
      <c r="DR10">
        <v>1</v>
      </c>
      <c r="DS10" t="s">
        <v>398</v>
      </c>
      <c r="DT10" s="4">
        <v>1</v>
      </c>
      <c r="DU10" s="13">
        <v>1</v>
      </c>
      <c r="DV10" s="30">
        <v>1</v>
      </c>
      <c r="DX10" s="45">
        <v>1</v>
      </c>
      <c r="DY10">
        <v>1</v>
      </c>
      <c r="EA10" t="s">
        <v>10</v>
      </c>
      <c r="EB10" s="13">
        <v>1</v>
      </c>
      <c r="EH10" s="30">
        <v>1</v>
      </c>
      <c r="EI10" s="4">
        <v>1</v>
      </c>
      <c r="EK10">
        <v>1</v>
      </c>
      <c r="EM10" s="11" t="s">
        <v>549</v>
      </c>
      <c r="ER10" s="13">
        <v>1</v>
      </c>
      <c r="ET10">
        <v>1</v>
      </c>
      <c r="EY10">
        <v>1</v>
      </c>
      <c r="EZ10" s="11" t="s">
        <v>562</v>
      </c>
    </row>
    <row r="11" spans="1:156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F11" s="47" t="s">
        <v>661</v>
      </c>
      <c r="G11" s="52" t="s">
        <v>667</v>
      </c>
      <c r="P11" s="13">
        <v>1</v>
      </c>
      <c r="W11">
        <v>2</v>
      </c>
      <c r="Z11" s="13">
        <v>1</v>
      </c>
      <c r="AA11">
        <v>1</v>
      </c>
      <c r="AC11">
        <v>1</v>
      </c>
      <c r="AD11" s="11" t="s">
        <v>319</v>
      </c>
      <c r="BC11" s="13">
        <v>1</v>
      </c>
      <c r="BF11">
        <v>2</v>
      </c>
      <c r="BG11">
        <v>1</v>
      </c>
      <c r="BH11">
        <v>1</v>
      </c>
      <c r="BJ11" t="s">
        <v>487</v>
      </c>
      <c r="BR11">
        <v>1</v>
      </c>
      <c r="BS11">
        <v>1</v>
      </c>
      <c r="BU11" t="s">
        <v>320</v>
      </c>
      <c r="BW11">
        <v>1</v>
      </c>
      <c r="BY11" s="13">
        <v>1</v>
      </c>
      <c r="CB11" s="13">
        <v>1</v>
      </c>
      <c r="CP11">
        <v>1</v>
      </c>
      <c r="CR11">
        <v>1</v>
      </c>
      <c r="CS11" s="4">
        <v>1</v>
      </c>
      <c r="DB11">
        <v>1</v>
      </c>
      <c r="DI11">
        <v>1</v>
      </c>
      <c r="DV11">
        <v>1</v>
      </c>
      <c r="EC11" s="4">
        <v>1</v>
      </c>
      <c r="EE11" s="34">
        <v>1</v>
      </c>
      <c r="EQ11">
        <v>1</v>
      </c>
    </row>
    <row r="12" spans="1:156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F12" s="47" t="s">
        <v>810</v>
      </c>
      <c r="G12" s="52" t="s">
        <v>670</v>
      </c>
      <c r="AA12">
        <v>1</v>
      </c>
      <c r="AC12">
        <v>1</v>
      </c>
      <c r="AD12" s="11" t="s">
        <v>319</v>
      </c>
      <c r="AS12">
        <v>2</v>
      </c>
      <c r="AT12">
        <v>1</v>
      </c>
      <c r="AV12">
        <v>1</v>
      </c>
      <c r="AW12" s="11" t="s">
        <v>477</v>
      </c>
      <c r="AX12" s="30">
        <v>1</v>
      </c>
      <c r="AY12">
        <v>1</v>
      </c>
      <c r="BB12" t="s">
        <v>507</v>
      </c>
      <c r="BK12" s="13">
        <v>1</v>
      </c>
      <c r="BR12">
        <v>2</v>
      </c>
      <c r="BS12">
        <v>1</v>
      </c>
      <c r="BT12">
        <v>1</v>
      </c>
      <c r="BU12" t="s">
        <v>317</v>
      </c>
      <c r="BV12" s="13">
        <v>1</v>
      </c>
      <c r="BZ12" s="13">
        <v>1</v>
      </c>
      <c r="CK12">
        <v>1</v>
      </c>
      <c r="CL12">
        <v>1</v>
      </c>
      <c r="CN12" t="s">
        <v>7</v>
      </c>
      <c r="CQ12" s="13">
        <v>1</v>
      </c>
      <c r="ET12">
        <v>1</v>
      </c>
      <c r="EW12">
        <v>1</v>
      </c>
      <c r="EZ12" s="11" t="s">
        <v>563</v>
      </c>
    </row>
    <row r="13" spans="1:156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F13" s="47" t="s">
        <v>809</v>
      </c>
      <c r="G13" s="52" t="s">
        <v>671</v>
      </c>
      <c r="L13" s="4">
        <v>1</v>
      </c>
      <c r="N13">
        <v>1</v>
      </c>
      <c r="O13" s="11" t="s">
        <v>21</v>
      </c>
      <c r="BM13">
        <v>1</v>
      </c>
      <c r="BN13">
        <v>1</v>
      </c>
      <c r="BP13" t="s">
        <v>516</v>
      </c>
      <c r="BR13">
        <v>1</v>
      </c>
      <c r="BS13">
        <v>1</v>
      </c>
      <c r="BU13" t="s">
        <v>320</v>
      </c>
      <c r="BV13" s="13">
        <v>1</v>
      </c>
      <c r="CB13" s="13">
        <v>1</v>
      </c>
      <c r="CO13" s="13">
        <v>1</v>
      </c>
      <c r="DH13" s="13">
        <v>1</v>
      </c>
      <c r="EB13" s="13">
        <v>1</v>
      </c>
      <c r="EH13">
        <v>1</v>
      </c>
      <c r="EO13" s="13">
        <v>1</v>
      </c>
    </row>
    <row r="14" spans="1:156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F14" s="47"/>
      <c r="G14" s="52" t="s">
        <v>668</v>
      </c>
      <c r="AA14" s="34"/>
      <c r="AS14">
        <v>1</v>
      </c>
      <c r="AT14">
        <v>1</v>
      </c>
      <c r="AW14" s="11" t="s">
        <v>476</v>
      </c>
      <c r="BK14" s="13">
        <v>1</v>
      </c>
      <c r="BR14">
        <v>1</v>
      </c>
      <c r="BS14">
        <v>1</v>
      </c>
      <c r="BU14" t="s">
        <v>320</v>
      </c>
      <c r="CD14" s="13">
        <v>1</v>
      </c>
      <c r="CE14" s="34"/>
      <c r="CO14" s="13">
        <v>1</v>
      </c>
      <c r="EH14">
        <v>1</v>
      </c>
      <c r="ES14" s="13">
        <v>1</v>
      </c>
    </row>
    <row r="15" spans="1:156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F15" s="47"/>
      <c r="G15" s="52" t="s">
        <v>668</v>
      </c>
      <c r="BD15">
        <v>1</v>
      </c>
      <c r="BQ15" s="13">
        <v>1</v>
      </c>
      <c r="CO15" s="13">
        <v>1</v>
      </c>
      <c r="EB15" s="13">
        <v>1</v>
      </c>
    </row>
    <row r="16" spans="1:156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F16" s="47"/>
      <c r="G16" s="52" t="s">
        <v>668</v>
      </c>
      <c r="AS16">
        <v>1</v>
      </c>
      <c r="AT16">
        <v>1</v>
      </c>
      <c r="AW16" s="11" t="s">
        <v>476</v>
      </c>
      <c r="BF16">
        <v>1</v>
      </c>
      <c r="BH16">
        <v>1</v>
      </c>
      <c r="BJ16" t="s">
        <v>359</v>
      </c>
      <c r="DH16" s="13">
        <v>1</v>
      </c>
      <c r="DT16" s="4">
        <v>1</v>
      </c>
      <c r="DU16" s="13">
        <v>1</v>
      </c>
    </row>
    <row r="17" spans="1:156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F17" s="47" t="s">
        <v>661</v>
      </c>
      <c r="G17" s="52" t="s">
        <v>667</v>
      </c>
      <c r="X17" s="13">
        <v>1</v>
      </c>
      <c r="AE17">
        <v>1</v>
      </c>
      <c r="AG17">
        <v>1</v>
      </c>
      <c r="AH17" s="11" t="s">
        <v>464</v>
      </c>
      <c r="AN17" s="13">
        <v>1</v>
      </c>
      <c r="AS17">
        <v>1</v>
      </c>
      <c r="AT17">
        <v>1</v>
      </c>
      <c r="AW17" s="11" t="s">
        <v>476</v>
      </c>
      <c r="AX17">
        <v>1</v>
      </c>
      <c r="BA17">
        <v>1</v>
      </c>
      <c r="BB17" t="s">
        <v>508</v>
      </c>
      <c r="BR17">
        <v>1</v>
      </c>
      <c r="BS17">
        <v>1</v>
      </c>
      <c r="BU17" t="s">
        <v>320</v>
      </c>
      <c r="BY17" s="13">
        <v>1</v>
      </c>
      <c r="CC17">
        <v>1</v>
      </c>
      <c r="CE17">
        <v>1</v>
      </c>
      <c r="CG17">
        <v>1</v>
      </c>
      <c r="CH17" t="s">
        <v>527</v>
      </c>
      <c r="CK17">
        <v>1</v>
      </c>
      <c r="CL17">
        <v>1</v>
      </c>
      <c r="CN17" t="s">
        <v>7</v>
      </c>
      <c r="CQ17" s="13">
        <v>1</v>
      </c>
      <c r="DM17" s="13">
        <v>1</v>
      </c>
      <c r="DO17" s="13">
        <v>1</v>
      </c>
      <c r="DT17" s="4">
        <v>1</v>
      </c>
      <c r="EC17" s="4">
        <v>2</v>
      </c>
      <c r="ED17" s="34">
        <v>1</v>
      </c>
      <c r="EE17" s="34">
        <v>1</v>
      </c>
    </row>
    <row r="18" spans="1:156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F18" s="47" t="s">
        <v>654</v>
      </c>
      <c r="G18" s="52" t="s">
        <v>665</v>
      </c>
      <c r="L18" s="4">
        <v>1</v>
      </c>
      <c r="M18">
        <v>1</v>
      </c>
      <c r="O18" s="11" t="s">
        <v>320</v>
      </c>
      <c r="AI18">
        <v>1</v>
      </c>
      <c r="AL18">
        <v>1</v>
      </c>
      <c r="EI18" s="4">
        <v>1</v>
      </c>
      <c r="EJ18">
        <v>1</v>
      </c>
      <c r="EM18" s="11" t="s">
        <v>410</v>
      </c>
    </row>
    <row r="19" spans="1:156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F19" s="47" t="s">
        <v>661</v>
      </c>
      <c r="G19" s="52" t="s">
        <v>672</v>
      </c>
      <c r="P19" s="13">
        <v>1</v>
      </c>
      <c r="Y19" s="13">
        <v>1</v>
      </c>
      <c r="BC19" s="13">
        <v>1</v>
      </c>
      <c r="BL19" s="13">
        <v>1</v>
      </c>
      <c r="BR19">
        <v>1</v>
      </c>
      <c r="BS19">
        <v>1</v>
      </c>
      <c r="BU19" t="s">
        <v>320</v>
      </c>
      <c r="DI19">
        <v>1</v>
      </c>
      <c r="DP19">
        <v>1</v>
      </c>
      <c r="DR19">
        <v>1</v>
      </c>
      <c r="DS19" t="s">
        <v>398</v>
      </c>
      <c r="EH19">
        <v>1</v>
      </c>
      <c r="EO19" s="13">
        <v>1</v>
      </c>
    </row>
    <row r="20" spans="1:156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F20" s="47" t="s">
        <v>655</v>
      </c>
      <c r="G20" s="52" t="s">
        <v>673</v>
      </c>
      <c r="Y20" s="13">
        <v>1</v>
      </c>
      <c r="AE20">
        <v>1</v>
      </c>
      <c r="AG20">
        <v>1</v>
      </c>
      <c r="AH20" s="11" t="s">
        <v>464</v>
      </c>
      <c r="BL20" s="13">
        <v>1</v>
      </c>
      <c r="BV20" s="13">
        <v>1</v>
      </c>
      <c r="BW20">
        <v>1</v>
      </c>
      <c r="CA20" s="13">
        <v>1</v>
      </c>
      <c r="CO20" s="13">
        <v>1</v>
      </c>
      <c r="DK20" s="13">
        <v>1</v>
      </c>
      <c r="DN20" s="13">
        <v>1</v>
      </c>
      <c r="DT20" s="4">
        <v>1</v>
      </c>
      <c r="EB20" s="13">
        <v>1</v>
      </c>
      <c r="ER20" s="13">
        <v>1</v>
      </c>
      <c r="ET20">
        <v>1</v>
      </c>
      <c r="EU20">
        <v>1</v>
      </c>
      <c r="EZ20" s="11" t="s">
        <v>564</v>
      </c>
    </row>
    <row r="21" spans="1:156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F21" s="47" t="s">
        <v>654</v>
      </c>
      <c r="G21" s="52" t="s">
        <v>665</v>
      </c>
      <c r="L21" s="4">
        <v>1</v>
      </c>
      <c r="N21">
        <v>1</v>
      </c>
      <c r="O21" s="11" t="s">
        <v>21</v>
      </c>
      <c r="P21" s="13">
        <v>1</v>
      </c>
      <c r="Q21" s="30">
        <v>1</v>
      </c>
      <c r="AE21">
        <v>1</v>
      </c>
      <c r="AF21">
        <v>1</v>
      </c>
      <c r="AH21" s="11" t="s">
        <v>465</v>
      </c>
      <c r="AS21">
        <v>1</v>
      </c>
      <c r="AT21">
        <v>1</v>
      </c>
      <c r="AW21" s="11" t="s">
        <v>476</v>
      </c>
      <c r="BC21" s="13">
        <v>1</v>
      </c>
      <c r="BF21">
        <v>1</v>
      </c>
      <c r="BH21">
        <v>1</v>
      </c>
      <c r="BJ21" t="s">
        <v>359</v>
      </c>
      <c r="BL21" s="13">
        <v>1</v>
      </c>
      <c r="CC21">
        <v>1</v>
      </c>
      <c r="CD21" s="13">
        <v>1</v>
      </c>
      <c r="CE21">
        <v>1</v>
      </c>
      <c r="CF21">
        <v>1</v>
      </c>
      <c r="CH21" t="s">
        <v>528</v>
      </c>
      <c r="CK21">
        <v>1</v>
      </c>
      <c r="CM21">
        <v>1</v>
      </c>
      <c r="CN21" t="s">
        <v>10</v>
      </c>
      <c r="DT21" s="4">
        <v>1</v>
      </c>
      <c r="DX21">
        <v>1</v>
      </c>
      <c r="DY21">
        <v>1</v>
      </c>
      <c r="EA21" t="s">
        <v>10</v>
      </c>
      <c r="EI21" s="4">
        <v>1</v>
      </c>
      <c r="EJ21">
        <v>1</v>
      </c>
      <c r="EM21" s="11" t="s">
        <v>410</v>
      </c>
      <c r="EO21" s="13">
        <v>1</v>
      </c>
    </row>
    <row r="22" spans="1:156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F22" s="47" t="s">
        <v>654</v>
      </c>
      <c r="G22" s="52" t="s">
        <v>665</v>
      </c>
      <c r="BL22" s="13">
        <v>1</v>
      </c>
      <c r="CE22">
        <v>1</v>
      </c>
      <c r="CG22">
        <v>1</v>
      </c>
      <c r="CH22" t="s">
        <v>527</v>
      </c>
      <c r="CS22" s="4">
        <v>1</v>
      </c>
      <c r="CY22">
        <v>1</v>
      </c>
      <c r="DT22" s="4">
        <v>1</v>
      </c>
      <c r="EC22" s="4">
        <v>1</v>
      </c>
      <c r="EE22" s="34">
        <v>1</v>
      </c>
      <c r="EI22" s="4">
        <v>2</v>
      </c>
      <c r="EJ22">
        <v>1</v>
      </c>
      <c r="EK22">
        <v>1</v>
      </c>
      <c r="EM22" s="11" t="s">
        <v>548</v>
      </c>
    </row>
    <row r="23" spans="1:156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F23" s="47" t="s">
        <v>654</v>
      </c>
      <c r="G23" s="52" t="s">
        <v>665</v>
      </c>
      <c r="L23" s="4">
        <v>1</v>
      </c>
      <c r="N23">
        <v>1</v>
      </c>
      <c r="O23" s="11" t="s">
        <v>21</v>
      </c>
      <c r="Q23">
        <v>1</v>
      </c>
      <c r="BL23" s="13">
        <v>1</v>
      </c>
      <c r="CE23">
        <v>1</v>
      </c>
      <c r="CG23">
        <v>1</v>
      </c>
      <c r="CH23" t="s">
        <v>527</v>
      </c>
      <c r="DT23" s="4">
        <v>1</v>
      </c>
      <c r="EO23" s="13">
        <v>1</v>
      </c>
    </row>
    <row r="24" spans="1:156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F24" s="47" t="s">
        <v>654</v>
      </c>
      <c r="G24" s="52" t="s">
        <v>665</v>
      </c>
      <c r="AE24">
        <v>1</v>
      </c>
      <c r="AF24">
        <v>1</v>
      </c>
      <c r="AH24" s="11" t="s">
        <v>465</v>
      </c>
      <c r="AN24" s="13">
        <v>1</v>
      </c>
      <c r="CE24">
        <v>1</v>
      </c>
      <c r="CG24">
        <v>1</v>
      </c>
      <c r="CH24" t="s">
        <v>527</v>
      </c>
      <c r="DO24" s="13">
        <v>1</v>
      </c>
      <c r="DP24">
        <v>1</v>
      </c>
      <c r="DR24">
        <v>1</v>
      </c>
      <c r="DS24" t="s">
        <v>398</v>
      </c>
      <c r="EO24" s="13">
        <v>1</v>
      </c>
    </row>
    <row r="25" spans="1:156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47"/>
      <c r="G25" s="52" t="s">
        <v>668</v>
      </c>
      <c r="H25" s="20">
        <v>1</v>
      </c>
      <c r="I25" s="20">
        <v>1</v>
      </c>
      <c r="K25" s="20" t="s">
        <v>318</v>
      </c>
      <c r="L25" s="24">
        <v>2</v>
      </c>
      <c r="M25" s="20">
        <v>1</v>
      </c>
      <c r="N25" s="20">
        <v>1</v>
      </c>
      <c r="O25" s="25" t="s">
        <v>317</v>
      </c>
      <c r="P25" s="26"/>
      <c r="R25" s="24"/>
      <c r="S25" s="24"/>
      <c r="T25" s="35"/>
      <c r="U25" s="35"/>
      <c r="V25" s="25"/>
      <c r="X25" s="26"/>
      <c r="Y25" s="26">
        <v>1</v>
      </c>
      <c r="Z25" s="26">
        <v>1</v>
      </c>
      <c r="AA25" s="20">
        <v>1</v>
      </c>
      <c r="AB25" s="20">
        <v>1</v>
      </c>
      <c r="AD25" s="25" t="s">
        <v>461</v>
      </c>
      <c r="AE25" s="20">
        <v>2</v>
      </c>
      <c r="AF25" s="20">
        <v>1</v>
      </c>
      <c r="AG25" s="20">
        <v>1</v>
      </c>
      <c r="AH25" s="25" t="s">
        <v>317</v>
      </c>
      <c r="AI25" s="20">
        <v>1</v>
      </c>
      <c r="AK25" s="20">
        <v>1</v>
      </c>
      <c r="AM25" s="25" t="s">
        <v>494</v>
      </c>
      <c r="AN25" s="26">
        <v>2</v>
      </c>
      <c r="AR25" s="25"/>
      <c r="AS25" s="20">
        <v>1</v>
      </c>
      <c r="AT25" s="20">
        <v>1</v>
      </c>
      <c r="AW25" s="25" t="s">
        <v>476</v>
      </c>
      <c r="AX25" s="20">
        <v>1</v>
      </c>
      <c r="AZ25" s="20">
        <v>1</v>
      </c>
      <c r="BB25" s="20" t="s">
        <v>509</v>
      </c>
      <c r="BC25" s="26">
        <v>1</v>
      </c>
      <c r="BE25" s="26"/>
      <c r="BF25" s="20">
        <v>1</v>
      </c>
      <c r="BG25" s="20">
        <v>1</v>
      </c>
      <c r="BJ25" s="20" t="s">
        <v>360</v>
      </c>
      <c r="BK25" s="26">
        <v>1</v>
      </c>
      <c r="BL25" s="26">
        <v>1</v>
      </c>
      <c r="BQ25" s="26"/>
      <c r="BR25" s="20">
        <v>1</v>
      </c>
      <c r="BS25" s="20">
        <v>1</v>
      </c>
      <c r="BU25" s="20" t="s">
        <v>320</v>
      </c>
      <c r="BV25" s="26"/>
      <c r="BX25" s="26"/>
      <c r="BY25" s="26">
        <v>1</v>
      </c>
      <c r="BZ25" s="26"/>
      <c r="CA25" s="26"/>
      <c r="CB25" s="26"/>
      <c r="CD25" s="26"/>
      <c r="CI25" s="26"/>
      <c r="CJ25" s="26"/>
      <c r="CK25" s="20">
        <v>1</v>
      </c>
      <c r="CM25" s="20">
        <v>1</v>
      </c>
      <c r="CN25" s="20" t="s">
        <v>10</v>
      </c>
      <c r="CO25" s="26"/>
      <c r="CQ25" s="26">
        <v>1</v>
      </c>
      <c r="CR25" s="20">
        <v>1</v>
      </c>
      <c r="CS25" s="24">
        <v>1</v>
      </c>
      <c r="DB25" s="20">
        <v>1</v>
      </c>
      <c r="DD25" s="26"/>
      <c r="DE25" s="24"/>
      <c r="DH25" s="26">
        <v>1</v>
      </c>
      <c r="DI25" s="20">
        <v>1</v>
      </c>
      <c r="DJ25" s="26"/>
      <c r="DK25" s="26">
        <v>1</v>
      </c>
      <c r="DL25" s="20">
        <v>1</v>
      </c>
      <c r="DM25" s="26"/>
      <c r="DN25" s="26"/>
      <c r="DO25" s="26"/>
      <c r="DP25" s="20">
        <v>2</v>
      </c>
      <c r="DQ25" s="20">
        <v>1</v>
      </c>
      <c r="DR25" s="20">
        <v>1</v>
      </c>
      <c r="DS25" s="20" t="s">
        <v>317</v>
      </c>
      <c r="DT25" s="24">
        <v>1</v>
      </c>
      <c r="DU25" s="26"/>
      <c r="DW25" s="26"/>
      <c r="DX25" s="20">
        <v>1</v>
      </c>
      <c r="DY25" s="20">
        <v>1</v>
      </c>
      <c r="EA25" s="20" t="s">
        <v>10</v>
      </c>
      <c r="EB25" s="26"/>
      <c r="EC25" s="24"/>
      <c r="ED25" s="35"/>
      <c r="EE25" s="35"/>
      <c r="EF25" s="25"/>
      <c r="EG25" s="26"/>
      <c r="EH25" s="20">
        <v>1</v>
      </c>
      <c r="EI25" s="24">
        <v>1</v>
      </c>
      <c r="EJ25" s="20">
        <v>1</v>
      </c>
      <c r="EM25" s="25" t="s">
        <v>410</v>
      </c>
      <c r="EO25" s="26"/>
      <c r="EP25" s="26"/>
      <c r="ER25" s="26"/>
      <c r="ES25" s="26"/>
      <c r="ET25" s="20">
        <v>1</v>
      </c>
      <c r="EU25" s="20">
        <v>1</v>
      </c>
      <c r="EZ25" s="25" t="s">
        <v>564</v>
      </c>
    </row>
    <row r="26" spans="1:156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F26" s="47" t="s">
        <v>654</v>
      </c>
      <c r="G26" s="52" t="s">
        <v>665</v>
      </c>
      <c r="L26" s="4">
        <v>1</v>
      </c>
      <c r="N26">
        <v>1</v>
      </c>
      <c r="O26" s="11" t="s">
        <v>21</v>
      </c>
      <c r="AX26">
        <v>1</v>
      </c>
      <c r="AY26">
        <v>1</v>
      </c>
      <c r="BB26" t="s">
        <v>507</v>
      </c>
      <c r="BL26" s="13">
        <v>1</v>
      </c>
      <c r="CJ26" s="13">
        <v>1</v>
      </c>
      <c r="DJ26" s="13">
        <v>1</v>
      </c>
      <c r="DP26">
        <v>1</v>
      </c>
      <c r="DR26">
        <v>1</v>
      </c>
      <c r="DS26" t="s">
        <v>398</v>
      </c>
      <c r="DT26" s="4">
        <v>1</v>
      </c>
      <c r="DW26" s="13">
        <v>1</v>
      </c>
      <c r="EO26" s="13">
        <v>1</v>
      </c>
    </row>
    <row r="27" spans="1:156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F27" s="47" t="s">
        <v>654</v>
      </c>
      <c r="G27" s="52" t="s">
        <v>674</v>
      </c>
      <c r="L27" s="24">
        <v>1</v>
      </c>
      <c r="N27" s="20">
        <v>1</v>
      </c>
      <c r="O27" s="25" t="s">
        <v>21</v>
      </c>
      <c r="P27" s="26"/>
      <c r="R27" s="24"/>
      <c r="S27" s="24"/>
      <c r="T27" s="35"/>
      <c r="U27" s="35"/>
      <c r="V27" s="25"/>
      <c r="X27" s="26"/>
      <c r="Y27" s="26"/>
      <c r="Z27" s="26"/>
      <c r="AD27" s="25"/>
      <c r="AE27" s="20">
        <v>1</v>
      </c>
      <c r="AF27" s="20">
        <v>1</v>
      </c>
      <c r="AH27" s="25" t="s">
        <v>465</v>
      </c>
      <c r="AM27" s="25"/>
      <c r="AN27" s="26"/>
      <c r="AR27" s="25"/>
      <c r="AW27" s="25"/>
      <c r="AX27" s="20">
        <v>1</v>
      </c>
      <c r="AY27" s="20">
        <v>1</v>
      </c>
      <c r="BB27" s="20" t="s">
        <v>507</v>
      </c>
      <c r="BC27" s="26"/>
      <c r="BE27" s="26"/>
      <c r="BK27" s="26"/>
      <c r="BL27" s="26"/>
      <c r="BQ27" s="26"/>
      <c r="BV27" s="26"/>
      <c r="BX27" s="26"/>
      <c r="BY27" s="26">
        <v>1</v>
      </c>
      <c r="BZ27" s="26"/>
      <c r="CA27" s="26"/>
      <c r="CB27" s="26"/>
      <c r="CD27" s="26"/>
      <c r="CI27" s="26"/>
      <c r="CJ27" s="26">
        <v>1</v>
      </c>
      <c r="CO27" s="26"/>
      <c r="CQ27" s="26"/>
      <c r="CS27" s="24"/>
      <c r="DD27" s="26"/>
      <c r="DE27" s="24"/>
      <c r="DH27" s="26"/>
      <c r="DJ27" s="26"/>
      <c r="DK27" s="26"/>
      <c r="DM27" s="26"/>
      <c r="DN27" s="26"/>
      <c r="DO27" s="26"/>
      <c r="DT27" s="24"/>
      <c r="DU27" s="26"/>
      <c r="DW27" s="26"/>
      <c r="EB27" s="26"/>
      <c r="EC27" s="24"/>
      <c r="ED27" s="35"/>
      <c r="EE27" s="35"/>
      <c r="EF27" s="25"/>
      <c r="EG27" s="26"/>
      <c r="EI27" s="24">
        <v>1</v>
      </c>
      <c r="EJ27" s="20">
        <v>1</v>
      </c>
      <c r="EM27" s="25" t="s">
        <v>410</v>
      </c>
      <c r="EO27" s="26"/>
      <c r="EP27" s="26"/>
      <c r="ER27" s="26">
        <v>1</v>
      </c>
      <c r="ES27" s="26"/>
      <c r="ET27" s="20">
        <v>1</v>
      </c>
      <c r="EY27" s="20">
        <v>1</v>
      </c>
      <c r="EZ27" s="25" t="s">
        <v>562</v>
      </c>
    </row>
    <row r="28" spans="1:156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F28" s="47" t="s">
        <v>654</v>
      </c>
      <c r="G28" s="52" t="s">
        <v>665</v>
      </c>
      <c r="L28" s="4">
        <v>1</v>
      </c>
      <c r="M28">
        <v>1</v>
      </c>
      <c r="O28" s="11" t="s">
        <v>320</v>
      </c>
      <c r="CI28" s="13">
        <v>1</v>
      </c>
      <c r="CT28" s="34"/>
      <c r="DP28" s="34">
        <v>1</v>
      </c>
      <c r="DQ28">
        <v>1</v>
      </c>
      <c r="DS28" t="s">
        <v>397</v>
      </c>
    </row>
    <row r="29" spans="1:156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F29" s="47" t="s">
        <v>661</v>
      </c>
      <c r="G29" s="52" t="s">
        <v>667</v>
      </c>
      <c r="L29" s="4">
        <v>1</v>
      </c>
      <c r="M29">
        <v>1</v>
      </c>
      <c r="O29" s="11" t="s">
        <v>320</v>
      </c>
      <c r="Q29">
        <v>1</v>
      </c>
      <c r="S29" s="4">
        <v>1</v>
      </c>
      <c r="T29" s="34">
        <v>1</v>
      </c>
      <c r="V29" s="11" t="s">
        <v>25</v>
      </c>
      <c r="AE29">
        <v>1</v>
      </c>
      <c r="AF29" s="20">
        <v>1</v>
      </c>
      <c r="AH29" s="11" t="s">
        <v>465</v>
      </c>
      <c r="AN29" s="13">
        <v>1</v>
      </c>
      <c r="BC29" s="13">
        <v>1</v>
      </c>
      <c r="BD29">
        <v>1</v>
      </c>
      <c r="BE29" s="13">
        <v>1</v>
      </c>
      <c r="BL29" s="13">
        <v>1</v>
      </c>
      <c r="BQ29" s="13">
        <v>1</v>
      </c>
      <c r="BR29">
        <v>1</v>
      </c>
      <c r="BS29">
        <v>1</v>
      </c>
      <c r="BU29" t="s">
        <v>320</v>
      </c>
      <c r="BZ29" s="13">
        <v>1</v>
      </c>
      <c r="CD29" s="13">
        <v>1</v>
      </c>
      <c r="CE29">
        <v>1</v>
      </c>
      <c r="CG29">
        <v>1</v>
      </c>
      <c r="CH29" t="s">
        <v>527</v>
      </c>
      <c r="CI29" s="13">
        <v>1</v>
      </c>
      <c r="CO29" s="13">
        <v>1</v>
      </c>
      <c r="CQ29" s="13">
        <v>1</v>
      </c>
      <c r="CR29">
        <v>1</v>
      </c>
      <c r="DI29">
        <v>1</v>
      </c>
      <c r="DL29">
        <v>1</v>
      </c>
      <c r="DM29" s="13">
        <v>1</v>
      </c>
      <c r="DO29" s="13">
        <v>1</v>
      </c>
      <c r="DP29" s="20">
        <v>1</v>
      </c>
      <c r="DR29" s="20">
        <v>1</v>
      </c>
      <c r="DS29" s="20" t="s">
        <v>398</v>
      </c>
      <c r="EC29" s="4">
        <v>2</v>
      </c>
      <c r="ED29" s="34">
        <v>2</v>
      </c>
      <c r="EH29">
        <v>1</v>
      </c>
      <c r="EI29" s="4">
        <v>1</v>
      </c>
      <c r="EJ29">
        <v>1</v>
      </c>
      <c r="EM29" s="11" t="s">
        <v>410</v>
      </c>
      <c r="EQ29">
        <v>1</v>
      </c>
      <c r="ES29" s="13">
        <v>1</v>
      </c>
      <c r="ET29">
        <v>1</v>
      </c>
      <c r="EV29">
        <v>1</v>
      </c>
      <c r="EZ29" s="11" t="s">
        <v>561</v>
      </c>
    </row>
    <row r="30" spans="1:156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 s="47" t="s">
        <v>661</v>
      </c>
      <c r="G30" s="52" t="s">
        <v>667</v>
      </c>
      <c r="H30">
        <v>2</v>
      </c>
      <c r="I30">
        <v>1</v>
      </c>
      <c r="J30">
        <v>1</v>
      </c>
      <c r="K30" t="s">
        <v>317</v>
      </c>
      <c r="L30" s="4">
        <v>1</v>
      </c>
      <c r="M30" s="30">
        <v>1</v>
      </c>
      <c r="O30" s="11" t="s">
        <v>320</v>
      </c>
      <c r="Q30">
        <v>1</v>
      </c>
      <c r="X30" s="13">
        <v>1</v>
      </c>
      <c r="Y30" s="13">
        <v>1</v>
      </c>
      <c r="Z30" s="13">
        <v>1</v>
      </c>
      <c r="AA30" s="45">
        <v>1</v>
      </c>
      <c r="AB30">
        <v>1</v>
      </c>
      <c r="AD30" s="11" t="s">
        <v>461</v>
      </c>
      <c r="AE30" s="30">
        <v>1</v>
      </c>
      <c r="AF30">
        <v>1</v>
      </c>
      <c r="AH30" s="11" t="s">
        <v>465</v>
      </c>
      <c r="AI30">
        <v>1</v>
      </c>
      <c r="AK30">
        <v>1</v>
      </c>
      <c r="AM30" s="11" t="s">
        <v>494</v>
      </c>
      <c r="AN30" s="13">
        <v>1</v>
      </c>
      <c r="AO30">
        <v>1</v>
      </c>
      <c r="AR30" s="11" t="s">
        <v>471</v>
      </c>
      <c r="AS30">
        <v>1</v>
      </c>
      <c r="AV30">
        <v>1</v>
      </c>
      <c r="AW30" s="11" t="s">
        <v>478</v>
      </c>
      <c r="AX30">
        <v>2</v>
      </c>
      <c r="AY30">
        <v>1</v>
      </c>
      <c r="BA30">
        <v>1</v>
      </c>
      <c r="BB30" t="s">
        <v>510</v>
      </c>
      <c r="BC30" s="13">
        <v>1</v>
      </c>
      <c r="BD30">
        <v>1</v>
      </c>
      <c r="BF30">
        <v>1</v>
      </c>
      <c r="BG30">
        <v>1</v>
      </c>
      <c r="BJ30" t="s">
        <v>360</v>
      </c>
      <c r="BL30" s="13">
        <v>1</v>
      </c>
      <c r="BR30">
        <v>2</v>
      </c>
      <c r="BS30">
        <v>1</v>
      </c>
      <c r="BT30">
        <v>1</v>
      </c>
      <c r="BU30" t="s">
        <v>317</v>
      </c>
      <c r="BV30" s="13">
        <v>2</v>
      </c>
      <c r="BW30">
        <v>1</v>
      </c>
      <c r="BY30" s="13">
        <v>4</v>
      </c>
      <c r="BZ30" s="13">
        <v>1</v>
      </c>
      <c r="CE30">
        <v>1</v>
      </c>
      <c r="CF30">
        <v>1</v>
      </c>
      <c r="CH30" t="s">
        <v>528</v>
      </c>
      <c r="CO30" s="13">
        <v>1</v>
      </c>
      <c r="CP30">
        <v>1</v>
      </c>
      <c r="CQ30" s="13">
        <v>1</v>
      </c>
      <c r="CR30" s="30">
        <v>1</v>
      </c>
      <c r="CS30" s="43">
        <v>1</v>
      </c>
      <c r="CT30" s="30"/>
      <c r="CU30" s="30">
        <v>1</v>
      </c>
      <c r="CV30" s="30"/>
      <c r="CW30" s="30"/>
      <c r="CX30" s="30"/>
      <c r="CY30" s="30"/>
      <c r="CZ30" s="30"/>
      <c r="DA30" s="30"/>
      <c r="DB30" s="30"/>
      <c r="DC30" s="30"/>
      <c r="DD30" s="42">
        <v>1</v>
      </c>
      <c r="DE30" s="43">
        <v>2</v>
      </c>
      <c r="DF30" s="30">
        <v>1</v>
      </c>
      <c r="DG30" s="30"/>
      <c r="DI30">
        <v>1</v>
      </c>
      <c r="DK30" s="13">
        <v>1</v>
      </c>
      <c r="DN30" s="13">
        <v>1</v>
      </c>
      <c r="DP30">
        <v>1</v>
      </c>
      <c r="DR30">
        <v>1</v>
      </c>
      <c r="DS30" t="s">
        <v>398</v>
      </c>
      <c r="DU30" s="13">
        <v>1</v>
      </c>
      <c r="DW30" s="13">
        <v>1</v>
      </c>
      <c r="EC30" s="4">
        <v>1</v>
      </c>
      <c r="EE30" s="34">
        <v>1</v>
      </c>
      <c r="EH30">
        <v>1</v>
      </c>
      <c r="EO30" s="13">
        <v>1</v>
      </c>
      <c r="EP30" s="13">
        <v>1</v>
      </c>
      <c r="EQ30">
        <v>1</v>
      </c>
      <c r="ER30" s="13">
        <v>1</v>
      </c>
      <c r="ET30" s="45">
        <v>3</v>
      </c>
      <c r="EV30">
        <v>1</v>
      </c>
      <c r="EW30">
        <v>1</v>
      </c>
      <c r="EY30">
        <v>1</v>
      </c>
      <c r="EZ30" s="11" t="s">
        <v>565</v>
      </c>
    </row>
    <row r="31" spans="1:156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F31" s="47" t="s">
        <v>661</v>
      </c>
      <c r="G31" s="52" t="s">
        <v>663</v>
      </c>
      <c r="L31" s="4">
        <v>2</v>
      </c>
      <c r="M31" s="30">
        <v>1</v>
      </c>
      <c r="N31">
        <v>1</v>
      </c>
      <c r="O31" s="11" t="s">
        <v>317</v>
      </c>
      <c r="Q31" s="30">
        <v>1</v>
      </c>
      <c r="AE31">
        <v>1</v>
      </c>
      <c r="AG31">
        <v>1</v>
      </c>
      <c r="AH31" s="11" t="s">
        <v>464</v>
      </c>
      <c r="AN31" s="13">
        <v>1</v>
      </c>
      <c r="AX31">
        <v>1</v>
      </c>
      <c r="AY31">
        <v>1</v>
      </c>
      <c r="BB31" t="s">
        <v>507</v>
      </c>
      <c r="BC31" s="13">
        <v>1</v>
      </c>
      <c r="BD31">
        <v>1</v>
      </c>
      <c r="BE31" s="13">
        <v>1</v>
      </c>
      <c r="BL31" s="13">
        <v>1</v>
      </c>
      <c r="BY31" s="13">
        <v>1</v>
      </c>
      <c r="CD31" s="13">
        <v>1</v>
      </c>
      <c r="CK31">
        <v>1</v>
      </c>
      <c r="CL31">
        <v>1</v>
      </c>
      <c r="CN31" t="s">
        <v>7</v>
      </c>
      <c r="CO31" s="13">
        <v>1</v>
      </c>
      <c r="CQ31" s="13">
        <v>1</v>
      </c>
      <c r="DH31" s="13">
        <v>1</v>
      </c>
      <c r="DO31" s="13">
        <v>1</v>
      </c>
      <c r="DP31">
        <v>1</v>
      </c>
      <c r="DR31" s="20">
        <v>1</v>
      </c>
      <c r="DS31" s="20" t="s">
        <v>398</v>
      </c>
      <c r="DT31" s="4">
        <v>1</v>
      </c>
      <c r="EH31">
        <v>1</v>
      </c>
      <c r="EI31" s="4">
        <v>1</v>
      </c>
      <c r="EJ31">
        <v>1</v>
      </c>
      <c r="EM31" s="11" t="s">
        <v>410</v>
      </c>
      <c r="EO31" s="13">
        <v>1</v>
      </c>
      <c r="EP31" s="13">
        <v>1</v>
      </c>
    </row>
    <row r="32" spans="1:156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F32" s="47" t="s">
        <v>661</v>
      </c>
      <c r="G32" s="52" t="s">
        <v>667</v>
      </c>
      <c r="L32" s="4">
        <v>1</v>
      </c>
      <c r="M32" s="30">
        <v>1</v>
      </c>
      <c r="O32" s="11" t="s">
        <v>320</v>
      </c>
      <c r="Q32" s="30">
        <v>1</v>
      </c>
      <c r="AA32">
        <v>1</v>
      </c>
      <c r="AB32">
        <v>1</v>
      </c>
      <c r="AD32" s="11" t="s">
        <v>461</v>
      </c>
      <c r="AE32">
        <v>1</v>
      </c>
      <c r="AF32">
        <v>1</v>
      </c>
      <c r="AH32" s="11" t="s">
        <v>465</v>
      </c>
      <c r="AS32">
        <v>1</v>
      </c>
      <c r="AT32">
        <v>1</v>
      </c>
      <c r="AW32" s="11" t="s">
        <v>476</v>
      </c>
      <c r="BC32" s="13">
        <v>1</v>
      </c>
      <c r="BD32">
        <v>1</v>
      </c>
      <c r="BE32" s="13">
        <v>1</v>
      </c>
      <c r="BF32" s="30">
        <v>1</v>
      </c>
      <c r="BH32">
        <v>1</v>
      </c>
      <c r="BJ32" t="s">
        <v>359</v>
      </c>
      <c r="BL32" s="13">
        <v>1</v>
      </c>
      <c r="BW32">
        <v>1</v>
      </c>
      <c r="BY32" s="13">
        <v>1</v>
      </c>
      <c r="CC32">
        <v>1</v>
      </c>
      <c r="CD32" s="13">
        <v>1</v>
      </c>
      <c r="CI32" s="13">
        <v>1</v>
      </c>
      <c r="CK32">
        <v>1</v>
      </c>
      <c r="CM32">
        <v>1</v>
      </c>
      <c r="CN32" t="s">
        <v>10</v>
      </c>
      <c r="CP32">
        <v>1</v>
      </c>
      <c r="DD32" s="13">
        <v>1</v>
      </c>
      <c r="DE32" s="4">
        <v>1</v>
      </c>
      <c r="DF32">
        <v>1</v>
      </c>
      <c r="DJ32" s="13">
        <v>1</v>
      </c>
      <c r="DN32" s="13">
        <v>1</v>
      </c>
      <c r="DP32">
        <v>1</v>
      </c>
      <c r="DR32">
        <v>1</v>
      </c>
      <c r="DS32" t="s">
        <v>398</v>
      </c>
      <c r="DT32" s="4">
        <v>1</v>
      </c>
      <c r="DW32" s="13">
        <v>1</v>
      </c>
      <c r="EC32" s="4">
        <v>1</v>
      </c>
      <c r="ED32" s="34">
        <v>1</v>
      </c>
      <c r="EG32" s="13">
        <v>1</v>
      </c>
      <c r="EI32" s="4">
        <v>1</v>
      </c>
      <c r="EJ32">
        <v>1</v>
      </c>
      <c r="EM32" s="11" t="s">
        <v>410</v>
      </c>
      <c r="EN32">
        <v>1</v>
      </c>
      <c r="EO32" s="13">
        <v>1</v>
      </c>
      <c r="EP32" s="13">
        <v>1</v>
      </c>
      <c r="ER32" s="13">
        <v>1</v>
      </c>
      <c r="ES32" s="13">
        <v>1</v>
      </c>
      <c r="ET32" s="45">
        <v>2</v>
      </c>
      <c r="EW32">
        <v>1</v>
      </c>
      <c r="EY32">
        <v>1</v>
      </c>
      <c r="EZ32" s="11" t="s">
        <v>566</v>
      </c>
    </row>
    <row r="33" spans="1:156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F33" s="47" t="s">
        <v>661</v>
      </c>
      <c r="G33" s="52" t="s">
        <v>667</v>
      </c>
      <c r="P33" s="13">
        <v>1</v>
      </c>
      <c r="BL33" s="13">
        <v>1</v>
      </c>
      <c r="BR33">
        <v>1</v>
      </c>
      <c r="BS33">
        <v>1</v>
      </c>
      <c r="BU33" t="s">
        <v>320</v>
      </c>
      <c r="CE33">
        <v>1</v>
      </c>
      <c r="CG33">
        <v>1</v>
      </c>
      <c r="CH33" t="s">
        <v>527</v>
      </c>
      <c r="CJ33" s="13">
        <v>1</v>
      </c>
      <c r="CP33">
        <v>1</v>
      </c>
      <c r="CS33" s="4">
        <v>1</v>
      </c>
      <c r="CU33">
        <v>1</v>
      </c>
      <c r="DH33" s="13">
        <v>1</v>
      </c>
      <c r="DI33">
        <v>1</v>
      </c>
      <c r="EB33" s="13">
        <v>1</v>
      </c>
      <c r="EH33">
        <v>1</v>
      </c>
    </row>
    <row r="34" spans="1:156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 s="47" t="s">
        <v>655</v>
      </c>
      <c r="G34" s="52" t="s">
        <v>675</v>
      </c>
      <c r="H34">
        <v>1</v>
      </c>
      <c r="I34">
        <v>1</v>
      </c>
      <c r="K34" t="s">
        <v>318</v>
      </c>
      <c r="L34" s="4">
        <v>1</v>
      </c>
      <c r="M34">
        <v>1</v>
      </c>
      <c r="O34" s="11" t="s">
        <v>320</v>
      </c>
      <c r="W34">
        <v>1</v>
      </c>
      <c r="Y34" s="13">
        <v>1</v>
      </c>
      <c r="AE34">
        <v>1</v>
      </c>
      <c r="AF34">
        <v>1</v>
      </c>
      <c r="AH34" s="11" t="s">
        <v>465</v>
      </c>
      <c r="AI34">
        <v>2</v>
      </c>
      <c r="AJ34">
        <v>1</v>
      </c>
      <c r="AK34">
        <v>1</v>
      </c>
      <c r="AM34" s="11" t="s">
        <v>317</v>
      </c>
      <c r="AN34" s="13">
        <v>4</v>
      </c>
      <c r="AO34">
        <v>1</v>
      </c>
      <c r="AQ34">
        <v>1</v>
      </c>
      <c r="AS34">
        <v>1</v>
      </c>
      <c r="AV34">
        <v>1</v>
      </c>
      <c r="AW34" s="11" t="s">
        <v>478</v>
      </c>
      <c r="AX34">
        <v>1</v>
      </c>
      <c r="AY34">
        <v>1</v>
      </c>
      <c r="BB34" t="s">
        <v>507</v>
      </c>
      <c r="BC34" s="13">
        <v>1</v>
      </c>
      <c r="BD34">
        <v>1</v>
      </c>
      <c r="BE34" s="13">
        <v>1</v>
      </c>
      <c r="BL34" s="13">
        <v>1</v>
      </c>
      <c r="BR34">
        <v>2</v>
      </c>
      <c r="BS34">
        <v>1</v>
      </c>
      <c r="BT34">
        <v>1</v>
      </c>
      <c r="BU34" t="s">
        <v>317</v>
      </c>
      <c r="BW34">
        <v>1</v>
      </c>
      <c r="BY34" s="13">
        <v>2</v>
      </c>
      <c r="BZ34" s="13">
        <v>2</v>
      </c>
      <c r="CE34">
        <v>1</v>
      </c>
      <c r="CG34">
        <v>1</v>
      </c>
      <c r="CH34" t="s">
        <v>527</v>
      </c>
      <c r="CJ34" s="13">
        <v>1</v>
      </c>
      <c r="CO34" s="13">
        <v>1</v>
      </c>
      <c r="CR34">
        <v>1</v>
      </c>
      <c r="DH34" s="13">
        <v>1</v>
      </c>
      <c r="DI34">
        <v>1</v>
      </c>
      <c r="DK34" s="13">
        <v>1</v>
      </c>
      <c r="DL34" s="43">
        <v>1</v>
      </c>
      <c r="DM34" s="42"/>
      <c r="DN34" s="42">
        <v>1</v>
      </c>
      <c r="DP34" s="42">
        <v>1</v>
      </c>
      <c r="DR34">
        <v>1</v>
      </c>
      <c r="DS34" t="s">
        <v>398</v>
      </c>
      <c r="DT34" s="4">
        <v>1</v>
      </c>
      <c r="DW34" s="13">
        <v>1</v>
      </c>
      <c r="EG34" s="13">
        <v>1</v>
      </c>
      <c r="EH34">
        <v>1</v>
      </c>
      <c r="EI34" s="4">
        <v>1</v>
      </c>
      <c r="EL34">
        <v>1</v>
      </c>
      <c r="EM34" s="11" t="s">
        <v>550</v>
      </c>
      <c r="EN34">
        <v>1</v>
      </c>
      <c r="EO34" s="13">
        <v>1</v>
      </c>
      <c r="EP34" s="13">
        <v>1</v>
      </c>
      <c r="ER34" s="13">
        <v>1</v>
      </c>
      <c r="ET34" s="45">
        <v>2</v>
      </c>
      <c r="EX34">
        <v>1</v>
      </c>
      <c r="EY34">
        <v>1</v>
      </c>
      <c r="EZ34" s="11" t="s">
        <v>567</v>
      </c>
    </row>
    <row r="35" spans="1:156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F35" s="47" t="s">
        <v>810</v>
      </c>
      <c r="G35" s="52" t="s">
        <v>676</v>
      </c>
      <c r="L35" s="4">
        <v>1</v>
      </c>
      <c r="M35">
        <v>1</v>
      </c>
      <c r="O35" s="11" t="s">
        <v>320</v>
      </c>
      <c r="P35" s="13">
        <v>1</v>
      </c>
      <c r="AA35">
        <v>1</v>
      </c>
      <c r="AB35">
        <v>1</v>
      </c>
      <c r="AD35" s="11" t="s">
        <v>461</v>
      </c>
      <c r="AI35">
        <v>1</v>
      </c>
      <c r="AK35">
        <v>1</v>
      </c>
      <c r="AM35" s="11" t="s">
        <v>494</v>
      </c>
      <c r="BL35" s="13">
        <v>1</v>
      </c>
      <c r="BR35">
        <v>1</v>
      </c>
      <c r="BS35">
        <v>1</v>
      </c>
      <c r="BU35" t="s">
        <v>320</v>
      </c>
      <c r="BW35">
        <v>2</v>
      </c>
      <c r="BY35" s="13">
        <v>1</v>
      </c>
      <c r="EB35" s="13">
        <v>1</v>
      </c>
      <c r="EC35" s="4">
        <v>1</v>
      </c>
      <c r="ED35" s="34">
        <v>1</v>
      </c>
      <c r="EH35">
        <v>1</v>
      </c>
    </row>
    <row r="36" spans="1:156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F36" s="47" t="s">
        <v>810</v>
      </c>
      <c r="G36" s="52" t="s">
        <v>677</v>
      </c>
      <c r="P36" s="13">
        <v>1</v>
      </c>
      <c r="R36" s="4">
        <v>1</v>
      </c>
      <c r="AE36">
        <v>1</v>
      </c>
      <c r="AG36">
        <v>1</v>
      </c>
      <c r="AH36" s="11" t="s">
        <v>464</v>
      </c>
      <c r="AI36">
        <v>1</v>
      </c>
      <c r="AJ36">
        <v>1</v>
      </c>
      <c r="AM36" s="11" t="s">
        <v>495</v>
      </c>
      <c r="BF36">
        <v>1</v>
      </c>
      <c r="BH36">
        <v>1</v>
      </c>
      <c r="BJ36" t="s">
        <v>359</v>
      </c>
      <c r="BK36" s="13">
        <v>1</v>
      </c>
      <c r="BV36" s="13">
        <v>1</v>
      </c>
      <c r="CK36">
        <v>2</v>
      </c>
      <c r="CL36">
        <v>1</v>
      </c>
      <c r="CM36">
        <v>1</v>
      </c>
      <c r="CN36" t="s">
        <v>317</v>
      </c>
      <c r="CT36" s="34"/>
      <c r="DX36" s="34">
        <v>1</v>
      </c>
      <c r="DY36">
        <v>1</v>
      </c>
      <c r="EA36" t="s">
        <v>10</v>
      </c>
      <c r="EG36" s="13">
        <v>1</v>
      </c>
      <c r="EI36" s="4">
        <v>2</v>
      </c>
      <c r="EJ36">
        <v>1</v>
      </c>
      <c r="EK36">
        <v>1</v>
      </c>
      <c r="EM36" s="11" t="s">
        <v>548</v>
      </c>
      <c r="EQ36">
        <v>1</v>
      </c>
      <c r="ES36" s="13">
        <v>1</v>
      </c>
      <c r="ET36">
        <v>1</v>
      </c>
      <c r="EW36">
        <v>1</v>
      </c>
      <c r="EZ36" s="11" t="s">
        <v>563</v>
      </c>
    </row>
    <row r="37" spans="1:156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F37" s="47" t="s">
        <v>810</v>
      </c>
      <c r="G37" s="52" t="s">
        <v>678</v>
      </c>
      <c r="AI37">
        <v>2</v>
      </c>
      <c r="AK37">
        <v>1</v>
      </c>
      <c r="AM37" s="11" t="s">
        <v>494</v>
      </c>
      <c r="AO37">
        <v>1</v>
      </c>
      <c r="AS37">
        <v>1</v>
      </c>
      <c r="AV37">
        <v>1</v>
      </c>
      <c r="AW37" s="11" t="s">
        <v>478</v>
      </c>
      <c r="BF37">
        <v>2</v>
      </c>
      <c r="BG37">
        <v>1</v>
      </c>
      <c r="BH37">
        <v>1</v>
      </c>
      <c r="BJ37" t="s">
        <v>487</v>
      </c>
      <c r="BR37">
        <v>1</v>
      </c>
      <c r="BS37">
        <v>1</v>
      </c>
      <c r="BU37" t="s">
        <v>320</v>
      </c>
      <c r="CC37">
        <v>1</v>
      </c>
      <c r="CJ37" s="13">
        <v>1</v>
      </c>
      <c r="CK37">
        <v>1</v>
      </c>
      <c r="CL37">
        <v>1</v>
      </c>
      <c r="CN37" t="s">
        <v>7</v>
      </c>
      <c r="CO37" s="13">
        <v>1</v>
      </c>
      <c r="CQ37" s="13">
        <v>1</v>
      </c>
      <c r="DL37">
        <v>1</v>
      </c>
      <c r="DT37" s="4">
        <v>1</v>
      </c>
      <c r="DX37">
        <v>1</v>
      </c>
      <c r="DY37">
        <v>1</v>
      </c>
      <c r="EA37" t="s">
        <v>10</v>
      </c>
      <c r="EG37" s="13">
        <v>1</v>
      </c>
      <c r="EI37" s="4">
        <v>1</v>
      </c>
      <c r="EJ37">
        <v>1</v>
      </c>
      <c r="EM37" s="11" t="s">
        <v>410</v>
      </c>
      <c r="EQ37">
        <v>1</v>
      </c>
    </row>
    <row r="38" spans="1:156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F38" s="47" t="s">
        <v>810</v>
      </c>
      <c r="G38" s="52" t="s">
        <v>678</v>
      </c>
      <c r="AS38">
        <v>1</v>
      </c>
      <c r="AV38">
        <v>1</v>
      </c>
      <c r="AW38" s="11" t="s">
        <v>478</v>
      </c>
      <c r="BF38">
        <v>1</v>
      </c>
      <c r="BH38">
        <v>1</v>
      </c>
      <c r="BJ38" t="s">
        <v>359</v>
      </c>
      <c r="BR38">
        <v>1</v>
      </c>
      <c r="BT38">
        <v>1</v>
      </c>
      <c r="BU38" t="s">
        <v>21</v>
      </c>
      <c r="CO38" s="13">
        <v>1</v>
      </c>
      <c r="DN38" s="13">
        <v>1</v>
      </c>
      <c r="EH38">
        <v>1</v>
      </c>
      <c r="EI38" s="4">
        <v>1</v>
      </c>
      <c r="EJ38">
        <v>1</v>
      </c>
      <c r="EM38" s="11" t="s">
        <v>410</v>
      </c>
      <c r="EP38" s="13">
        <v>1</v>
      </c>
      <c r="EQ38">
        <v>1</v>
      </c>
      <c r="ES38" s="13">
        <v>1</v>
      </c>
    </row>
    <row r="39" spans="1:156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F39" s="47" t="s">
        <v>661</v>
      </c>
      <c r="G39" s="52" t="s">
        <v>679</v>
      </c>
      <c r="P39" s="13">
        <v>1</v>
      </c>
      <c r="Q39">
        <v>1</v>
      </c>
      <c r="Y39" s="13">
        <v>1</v>
      </c>
      <c r="AE39">
        <v>1</v>
      </c>
      <c r="AF39">
        <v>1</v>
      </c>
      <c r="AH39" s="11" t="s">
        <v>465</v>
      </c>
      <c r="AN39" s="13">
        <v>1</v>
      </c>
      <c r="AS39">
        <v>1</v>
      </c>
      <c r="AV39">
        <v>1</v>
      </c>
      <c r="AW39" s="11" t="s">
        <v>478</v>
      </c>
      <c r="BD39">
        <v>1</v>
      </c>
      <c r="BE39" s="13">
        <v>1</v>
      </c>
      <c r="BF39">
        <v>1</v>
      </c>
      <c r="BH39">
        <v>1</v>
      </c>
      <c r="BJ39" t="s">
        <v>359</v>
      </c>
      <c r="BV39" s="13">
        <v>1</v>
      </c>
      <c r="CI39" s="13">
        <v>1</v>
      </c>
      <c r="CJ39" s="13">
        <v>1</v>
      </c>
      <c r="CR39">
        <v>1</v>
      </c>
      <c r="DL39">
        <v>1</v>
      </c>
      <c r="DO39" s="13">
        <v>1</v>
      </c>
      <c r="DP39">
        <v>1</v>
      </c>
      <c r="DR39">
        <v>1</v>
      </c>
      <c r="DS39" t="s">
        <v>398</v>
      </c>
      <c r="DT39" s="4">
        <v>1</v>
      </c>
      <c r="DV39">
        <v>1</v>
      </c>
      <c r="DW39" s="13">
        <v>1</v>
      </c>
      <c r="DX39" s="45">
        <v>2</v>
      </c>
      <c r="DY39">
        <v>1</v>
      </c>
      <c r="DZ39">
        <v>1</v>
      </c>
      <c r="EA39" t="s">
        <v>317</v>
      </c>
      <c r="EH39" s="30">
        <v>1</v>
      </c>
      <c r="EI39" s="4">
        <v>1</v>
      </c>
      <c r="EJ39">
        <v>1</v>
      </c>
      <c r="EM39" s="11" t="s">
        <v>410</v>
      </c>
      <c r="EQ39">
        <v>1</v>
      </c>
    </row>
    <row r="40" spans="1:156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F40" s="47" t="s">
        <v>810</v>
      </c>
      <c r="G40" s="52" t="s">
        <v>678</v>
      </c>
      <c r="BK40" s="13">
        <v>1</v>
      </c>
      <c r="CO40" s="13">
        <v>1</v>
      </c>
      <c r="EI40" s="4">
        <v>1</v>
      </c>
      <c r="EK40">
        <v>1</v>
      </c>
      <c r="EM40" s="11" t="s">
        <v>549</v>
      </c>
    </row>
    <row r="41" spans="1:156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F41" s="47" t="s">
        <v>810</v>
      </c>
      <c r="G41" s="52" t="s">
        <v>680</v>
      </c>
      <c r="S41" s="4">
        <v>1</v>
      </c>
      <c r="U41" s="34">
        <v>1</v>
      </c>
      <c r="V41" s="11" t="s">
        <v>326</v>
      </c>
      <c r="Z41" s="13">
        <v>1</v>
      </c>
      <c r="AS41">
        <v>1</v>
      </c>
      <c r="AV41">
        <v>1</v>
      </c>
      <c r="AW41" s="11" t="s">
        <v>478</v>
      </c>
      <c r="AX41">
        <v>1</v>
      </c>
      <c r="AZ41">
        <v>1</v>
      </c>
      <c r="BB41" t="s">
        <v>509</v>
      </c>
      <c r="BF41">
        <v>1</v>
      </c>
      <c r="BH41">
        <v>1</v>
      </c>
      <c r="BJ41" t="s">
        <v>359</v>
      </c>
      <c r="BM41">
        <v>1</v>
      </c>
      <c r="BN41">
        <v>1</v>
      </c>
      <c r="BP41" t="s">
        <v>516</v>
      </c>
      <c r="CE41">
        <v>1</v>
      </c>
      <c r="CG41">
        <v>1</v>
      </c>
      <c r="CH41" t="s">
        <v>527</v>
      </c>
      <c r="DT41" s="4">
        <v>1</v>
      </c>
      <c r="EI41" s="4">
        <v>1</v>
      </c>
      <c r="EJ41">
        <v>1</v>
      </c>
      <c r="EM41" s="11" t="s">
        <v>410</v>
      </c>
      <c r="EQ41">
        <v>1</v>
      </c>
      <c r="ET41">
        <v>1</v>
      </c>
      <c r="EV41">
        <v>1</v>
      </c>
      <c r="EZ41" s="11" t="s">
        <v>561</v>
      </c>
    </row>
    <row r="42" spans="1:156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F42" s="47" t="s">
        <v>810</v>
      </c>
      <c r="G42" s="52" t="s">
        <v>681</v>
      </c>
      <c r="L42" s="4">
        <v>1</v>
      </c>
      <c r="N42">
        <v>1</v>
      </c>
      <c r="O42" s="11" t="s">
        <v>21</v>
      </c>
      <c r="R42" s="4">
        <v>1</v>
      </c>
      <c r="X42" s="13">
        <v>1</v>
      </c>
      <c r="AO42">
        <v>1</v>
      </c>
      <c r="BD42">
        <v>1</v>
      </c>
      <c r="BF42">
        <v>1</v>
      </c>
      <c r="BH42">
        <v>1</v>
      </c>
      <c r="BJ42" t="s">
        <v>359</v>
      </c>
      <c r="BK42" s="13">
        <v>1</v>
      </c>
      <c r="BM42">
        <v>1</v>
      </c>
      <c r="BN42">
        <v>1</v>
      </c>
      <c r="BP42" t="s">
        <v>516</v>
      </c>
      <c r="BR42">
        <v>1</v>
      </c>
      <c r="BS42">
        <v>1</v>
      </c>
      <c r="BU42" t="s">
        <v>320</v>
      </c>
      <c r="CD42" s="13">
        <v>1</v>
      </c>
      <c r="CK42">
        <v>1</v>
      </c>
      <c r="CL42">
        <v>1</v>
      </c>
      <c r="CN42" t="s">
        <v>7</v>
      </c>
      <c r="CP42">
        <v>1</v>
      </c>
      <c r="CQ42" s="13">
        <v>1</v>
      </c>
      <c r="CR42">
        <v>1</v>
      </c>
      <c r="DH42" s="13">
        <v>1</v>
      </c>
      <c r="DN42" s="13">
        <v>1</v>
      </c>
      <c r="DW42" s="13">
        <v>1</v>
      </c>
      <c r="DX42">
        <v>1</v>
      </c>
      <c r="DY42">
        <v>1</v>
      </c>
      <c r="EA42" t="s">
        <v>10</v>
      </c>
      <c r="EB42" s="13">
        <v>1</v>
      </c>
      <c r="EP42" s="13">
        <v>1</v>
      </c>
      <c r="EQ42">
        <v>1</v>
      </c>
      <c r="ES42" s="13">
        <v>1</v>
      </c>
    </row>
    <row r="43" spans="1:156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 s="47" t="s">
        <v>661</v>
      </c>
      <c r="G43" s="52" t="s">
        <v>682</v>
      </c>
      <c r="H43">
        <v>1</v>
      </c>
      <c r="J43">
        <v>1</v>
      </c>
      <c r="K43" t="s">
        <v>319</v>
      </c>
      <c r="L43" s="4">
        <v>2</v>
      </c>
      <c r="M43">
        <v>1</v>
      </c>
      <c r="O43" s="11" t="s">
        <v>320</v>
      </c>
      <c r="W43">
        <v>1</v>
      </c>
      <c r="AE43">
        <v>2</v>
      </c>
      <c r="AF43">
        <v>1</v>
      </c>
      <c r="AG43">
        <v>1</v>
      </c>
      <c r="AH43" s="11" t="s">
        <v>317</v>
      </c>
      <c r="AI43" s="30">
        <v>1</v>
      </c>
      <c r="AJ43">
        <v>1</v>
      </c>
      <c r="AM43" s="11" t="s">
        <v>495</v>
      </c>
      <c r="AN43" s="13">
        <v>1</v>
      </c>
      <c r="AX43">
        <v>1</v>
      </c>
      <c r="AY43">
        <v>1</v>
      </c>
      <c r="BB43" t="s">
        <v>507</v>
      </c>
      <c r="BF43">
        <v>1</v>
      </c>
      <c r="BG43">
        <v>1</v>
      </c>
      <c r="BJ43" t="s">
        <v>360</v>
      </c>
      <c r="BR43">
        <v>1</v>
      </c>
      <c r="BT43">
        <v>1</v>
      </c>
      <c r="BU43" t="s">
        <v>21</v>
      </c>
      <c r="CJ43" s="13">
        <v>2</v>
      </c>
      <c r="CP43">
        <v>1</v>
      </c>
      <c r="EN43">
        <v>1</v>
      </c>
      <c r="EO43" s="13">
        <v>1</v>
      </c>
      <c r="ER43" s="13">
        <v>1</v>
      </c>
      <c r="ES43" s="13">
        <v>1</v>
      </c>
    </row>
    <row r="44" spans="1:156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F44" s="47" t="s">
        <v>809</v>
      </c>
      <c r="G44" s="52" t="s">
        <v>683</v>
      </c>
      <c r="L44" s="4">
        <v>1</v>
      </c>
      <c r="M44">
        <v>1</v>
      </c>
      <c r="O44" s="11" t="s">
        <v>320</v>
      </c>
      <c r="Q44">
        <v>1</v>
      </c>
      <c r="Y44" s="13">
        <v>1</v>
      </c>
      <c r="AE44">
        <v>1</v>
      </c>
      <c r="AF44">
        <v>1</v>
      </c>
      <c r="AH44" s="11" t="s">
        <v>465</v>
      </c>
      <c r="AN44" s="13">
        <v>3</v>
      </c>
      <c r="AX44">
        <v>1</v>
      </c>
      <c r="AY44">
        <v>1</v>
      </c>
      <c r="BB44" t="s">
        <v>507</v>
      </c>
      <c r="BR44">
        <v>1</v>
      </c>
      <c r="BT44">
        <v>1</v>
      </c>
      <c r="BU44" t="s">
        <v>21</v>
      </c>
      <c r="BV44" s="13">
        <v>3</v>
      </c>
      <c r="BY44" s="13">
        <v>1</v>
      </c>
      <c r="CA44" s="13">
        <v>1</v>
      </c>
      <c r="CD44" s="13">
        <v>1</v>
      </c>
      <c r="CE44" s="34"/>
      <c r="CO44" s="13">
        <v>1</v>
      </c>
      <c r="CR44">
        <v>1</v>
      </c>
      <c r="DT44" s="4">
        <v>1</v>
      </c>
      <c r="DV44">
        <v>1</v>
      </c>
      <c r="DX44">
        <v>1</v>
      </c>
      <c r="DY44">
        <v>1</v>
      </c>
      <c r="EA44" t="s">
        <v>10</v>
      </c>
      <c r="EH44">
        <v>1</v>
      </c>
      <c r="EI44" s="4">
        <v>1</v>
      </c>
      <c r="EK44">
        <v>1</v>
      </c>
      <c r="EM44" s="11" t="s">
        <v>549</v>
      </c>
      <c r="ER44" s="13">
        <v>1</v>
      </c>
    </row>
    <row r="45" spans="1:156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F45" s="47" t="s">
        <v>655</v>
      </c>
      <c r="G45" s="52" t="s">
        <v>684</v>
      </c>
      <c r="Y45" s="13">
        <v>1</v>
      </c>
      <c r="Z45" s="13">
        <v>1</v>
      </c>
      <c r="BE45" s="13">
        <v>1</v>
      </c>
      <c r="BR45">
        <v>1</v>
      </c>
      <c r="BS45">
        <v>1</v>
      </c>
      <c r="BU45" t="s">
        <v>320</v>
      </c>
      <c r="CA45" s="13">
        <v>1</v>
      </c>
      <c r="CC45">
        <v>1</v>
      </c>
      <c r="CO45" s="13">
        <v>1</v>
      </c>
      <c r="CS45" s="4">
        <v>2</v>
      </c>
      <c r="CU45">
        <v>1</v>
      </c>
      <c r="CV45">
        <v>1</v>
      </c>
      <c r="DI45">
        <v>1</v>
      </c>
      <c r="DT45" s="4">
        <v>1</v>
      </c>
      <c r="EG45" s="13">
        <v>1</v>
      </c>
      <c r="EP45" s="13">
        <v>1</v>
      </c>
    </row>
    <row r="46" spans="1:156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F46" s="47" t="s">
        <v>654</v>
      </c>
      <c r="G46" s="52" t="s">
        <v>685</v>
      </c>
      <c r="Q46">
        <v>1</v>
      </c>
      <c r="W46">
        <v>1</v>
      </c>
      <c r="X46" s="13">
        <v>1</v>
      </c>
      <c r="AA46" s="34">
        <v>1</v>
      </c>
      <c r="AB46">
        <v>1</v>
      </c>
      <c r="AD46" s="11" t="s">
        <v>461</v>
      </c>
      <c r="AE46">
        <v>1</v>
      </c>
      <c r="AF46">
        <v>1</v>
      </c>
      <c r="AH46" s="11" t="s">
        <v>465</v>
      </c>
      <c r="AS46">
        <v>1</v>
      </c>
      <c r="AU46">
        <v>1</v>
      </c>
      <c r="AW46" s="11" t="s">
        <v>350</v>
      </c>
      <c r="BD46">
        <v>1</v>
      </c>
      <c r="BF46">
        <v>1</v>
      </c>
      <c r="BH46">
        <v>1</v>
      </c>
      <c r="BJ46" t="s">
        <v>359</v>
      </c>
      <c r="BR46">
        <v>1</v>
      </c>
      <c r="BS46">
        <v>1</v>
      </c>
      <c r="BU46" t="s">
        <v>320</v>
      </c>
      <c r="CC46">
        <v>1</v>
      </c>
      <c r="CO46" s="13">
        <v>1</v>
      </c>
      <c r="CS46" s="4">
        <v>1</v>
      </c>
      <c r="CT46">
        <v>1</v>
      </c>
      <c r="DH46" s="13">
        <v>1</v>
      </c>
      <c r="DL46">
        <v>1</v>
      </c>
      <c r="DP46" s="34"/>
      <c r="DX46" s="34">
        <v>1</v>
      </c>
      <c r="DY46">
        <v>1</v>
      </c>
      <c r="EA46" t="s">
        <v>10</v>
      </c>
      <c r="EH46">
        <v>1</v>
      </c>
      <c r="ER46" s="13">
        <v>1</v>
      </c>
      <c r="ET46" s="34">
        <v>1</v>
      </c>
      <c r="EX46">
        <v>1</v>
      </c>
      <c r="EZ46" s="11" t="s">
        <v>559</v>
      </c>
    </row>
    <row r="47" spans="1:156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F47" s="47" t="s">
        <v>661</v>
      </c>
      <c r="G47" s="52" t="s">
        <v>667</v>
      </c>
      <c r="Q47">
        <v>1</v>
      </c>
      <c r="AN47" s="13">
        <v>1</v>
      </c>
      <c r="BK47" s="13">
        <v>1</v>
      </c>
      <c r="BL47" s="13">
        <v>1</v>
      </c>
      <c r="BR47">
        <v>1</v>
      </c>
      <c r="BS47">
        <v>1</v>
      </c>
      <c r="BU47" t="s">
        <v>320</v>
      </c>
      <c r="CE47" s="34"/>
      <c r="CP47">
        <v>1</v>
      </c>
      <c r="DO47" s="13">
        <v>1</v>
      </c>
      <c r="DT47" s="4">
        <v>1</v>
      </c>
      <c r="EI47" s="4">
        <v>1</v>
      </c>
      <c r="EJ47">
        <v>1</v>
      </c>
      <c r="EM47" s="11" t="s">
        <v>410</v>
      </c>
      <c r="EP47" s="13">
        <v>1</v>
      </c>
      <c r="EQ47">
        <v>1</v>
      </c>
      <c r="ET47">
        <v>1</v>
      </c>
      <c r="EX47">
        <v>1</v>
      </c>
      <c r="EZ47" s="11" t="s">
        <v>559</v>
      </c>
    </row>
    <row r="48" spans="1:156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F48" s="47" t="s">
        <v>661</v>
      </c>
      <c r="G48" s="52" t="s">
        <v>672</v>
      </c>
      <c r="L48" s="4">
        <v>1</v>
      </c>
      <c r="N48">
        <v>1</v>
      </c>
      <c r="O48" s="11" t="s">
        <v>21</v>
      </c>
      <c r="Q48">
        <v>1</v>
      </c>
      <c r="Z48" s="13">
        <v>1</v>
      </c>
      <c r="AN48" s="13">
        <v>1</v>
      </c>
      <c r="AO48">
        <v>1</v>
      </c>
      <c r="BC48" s="13">
        <v>1</v>
      </c>
      <c r="BD48">
        <v>1</v>
      </c>
      <c r="BE48" s="13">
        <v>1</v>
      </c>
      <c r="BF48" s="30">
        <v>1</v>
      </c>
      <c r="BG48">
        <v>1</v>
      </c>
      <c r="BJ48" t="s">
        <v>360</v>
      </c>
      <c r="BQ48" s="13">
        <v>1</v>
      </c>
      <c r="BR48">
        <v>1</v>
      </c>
      <c r="BS48">
        <v>1</v>
      </c>
      <c r="BU48" t="s">
        <v>320</v>
      </c>
      <c r="CD48" s="13">
        <v>1</v>
      </c>
      <c r="CE48">
        <v>1</v>
      </c>
      <c r="CF48">
        <v>1</v>
      </c>
      <c r="CH48" t="s">
        <v>528</v>
      </c>
      <c r="CI48" s="13">
        <v>1</v>
      </c>
      <c r="CK48" s="30">
        <v>1</v>
      </c>
      <c r="CL48">
        <v>1</v>
      </c>
      <c r="CN48" t="s">
        <v>7</v>
      </c>
      <c r="CQ48" s="13">
        <v>1</v>
      </c>
      <c r="CR48">
        <v>1</v>
      </c>
      <c r="DK48" s="13">
        <v>1</v>
      </c>
      <c r="DM48" s="13">
        <v>1</v>
      </c>
      <c r="DN48" s="13">
        <v>1</v>
      </c>
      <c r="DP48">
        <v>1</v>
      </c>
      <c r="DQ48">
        <v>1</v>
      </c>
      <c r="DS48" t="s">
        <v>397</v>
      </c>
      <c r="DT48" s="4">
        <v>1</v>
      </c>
      <c r="DU48" s="13">
        <v>1</v>
      </c>
      <c r="DW48" s="13">
        <v>1</v>
      </c>
      <c r="EC48" s="4">
        <v>1</v>
      </c>
      <c r="EE48" s="34">
        <v>1</v>
      </c>
      <c r="EG48" s="13">
        <v>1</v>
      </c>
      <c r="EH48">
        <v>1</v>
      </c>
      <c r="EI48" s="4">
        <v>1</v>
      </c>
      <c r="EJ48">
        <v>1</v>
      </c>
      <c r="EM48" s="11" t="s">
        <v>410</v>
      </c>
      <c r="EN48">
        <v>1</v>
      </c>
      <c r="ER48" s="13">
        <v>1</v>
      </c>
    </row>
    <row r="49" spans="1:156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F49" s="47"/>
      <c r="G49" s="52" t="s">
        <v>668</v>
      </c>
      <c r="X49" s="13">
        <v>1</v>
      </c>
      <c r="AE49">
        <v>1</v>
      </c>
      <c r="AF49">
        <v>1</v>
      </c>
      <c r="AH49" s="11" t="s">
        <v>465</v>
      </c>
      <c r="AS49">
        <v>1</v>
      </c>
      <c r="AV49">
        <v>1</v>
      </c>
      <c r="AW49" s="11" t="s">
        <v>478</v>
      </c>
      <c r="BF49">
        <v>1</v>
      </c>
      <c r="BG49">
        <v>1</v>
      </c>
      <c r="BJ49" t="s">
        <v>360</v>
      </c>
      <c r="BR49">
        <v>1</v>
      </c>
      <c r="BS49">
        <v>1</v>
      </c>
      <c r="BU49" t="s">
        <v>320</v>
      </c>
      <c r="BW49">
        <v>1</v>
      </c>
      <c r="BX49" s="13">
        <v>1</v>
      </c>
      <c r="BZ49" s="13">
        <v>1</v>
      </c>
      <c r="CB49" s="13">
        <v>2</v>
      </c>
      <c r="CD49" s="13">
        <v>1</v>
      </c>
      <c r="CE49">
        <v>1</v>
      </c>
      <c r="CG49">
        <v>1</v>
      </c>
      <c r="CH49" t="s">
        <v>527</v>
      </c>
      <c r="CO49" s="13">
        <v>1</v>
      </c>
      <c r="CQ49" s="13">
        <v>1</v>
      </c>
      <c r="DX49">
        <v>1</v>
      </c>
      <c r="DY49">
        <v>1</v>
      </c>
      <c r="EA49" t="s">
        <v>10</v>
      </c>
      <c r="EB49" s="13">
        <v>1</v>
      </c>
      <c r="EH49" s="30">
        <v>1</v>
      </c>
      <c r="EN49">
        <v>1</v>
      </c>
    </row>
    <row r="50" spans="1:156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F50" s="47"/>
      <c r="G50" s="52" t="s">
        <v>668</v>
      </c>
      <c r="P50" s="13">
        <v>1</v>
      </c>
      <c r="X50" s="13">
        <v>1</v>
      </c>
      <c r="AE50">
        <v>1</v>
      </c>
      <c r="AF50">
        <v>1</v>
      </c>
      <c r="AH50" s="11" t="s">
        <v>465</v>
      </c>
      <c r="AS50">
        <v>1</v>
      </c>
      <c r="AT50">
        <v>1</v>
      </c>
      <c r="AW50" s="11" t="s">
        <v>476</v>
      </c>
      <c r="BF50">
        <v>1</v>
      </c>
      <c r="BG50">
        <v>1</v>
      </c>
      <c r="BJ50" t="s">
        <v>360</v>
      </c>
      <c r="BM50">
        <v>1</v>
      </c>
      <c r="BN50">
        <v>1</v>
      </c>
      <c r="BP50" t="s">
        <v>516</v>
      </c>
      <c r="BQ50" s="13">
        <v>1</v>
      </c>
      <c r="CA50" s="13">
        <v>1</v>
      </c>
      <c r="CC50">
        <v>1</v>
      </c>
      <c r="CD50" s="13">
        <v>1</v>
      </c>
      <c r="CJ50" s="13">
        <v>2</v>
      </c>
      <c r="CK50">
        <v>2</v>
      </c>
      <c r="CL50">
        <v>1</v>
      </c>
      <c r="CM50">
        <v>1</v>
      </c>
      <c r="CN50" t="s">
        <v>317</v>
      </c>
      <c r="CO50" s="13">
        <v>1</v>
      </c>
      <c r="CQ50" s="13">
        <v>1</v>
      </c>
      <c r="CS50" s="4">
        <v>2</v>
      </c>
      <c r="CT50">
        <v>1</v>
      </c>
      <c r="DB50">
        <v>1</v>
      </c>
      <c r="DH50" s="13">
        <v>1</v>
      </c>
      <c r="DU50" s="13">
        <v>1</v>
      </c>
      <c r="DW50" s="13">
        <v>1</v>
      </c>
      <c r="DX50">
        <v>1</v>
      </c>
      <c r="DY50">
        <v>1</v>
      </c>
      <c r="EA50" t="s">
        <v>10</v>
      </c>
      <c r="EB50" s="13">
        <v>1</v>
      </c>
      <c r="EH50" s="30">
        <v>1</v>
      </c>
      <c r="EI50" s="4">
        <v>2</v>
      </c>
      <c r="EJ50">
        <v>1</v>
      </c>
      <c r="EK50">
        <v>1</v>
      </c>
      <c r="EM50" s="11" t="s">
        <v>548</v>
      </c>
      <c r="EN50">
        <v>1</v>
      </c>
      <c r="ES50" s="13">
        <v>1</v>
      </c>
    </row>
    <row r="51" spans="1:156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F51" s="47" t="s">
        <v>655</v>
      </c>
      <c r="G51" s="52" t="s">
        <v>686</v>
      </c>
      <c r="L51" s="4">
        <v>1</v>
      </c>
      <c r="N51">
        <v>1</v>
      </c>
      <c r="O51" s="11" t="s">
        <v>21</v>
      </c>
      <c r="Z51" s="13">
        <v>1</v>
      </c>
      <c r="AE51">
        <v>1</v>
      </c>
      <c r="AG51">
        <v>1</v>
      </c>
      <c r="AH51" s="11" t="s">
        <v>464</v>
      </c>
      <c r="AS51">
        <v>1</v>
      </c>
      <c r="AT51">
        <v>1</v>
      </c>
      <c r="AW51" s="11" t="s">
        <v>476</v>
      </c>
      <c r="BF51">
        <v>1</v>
      </c>
      <c r="BH51">
        <v>1</v>
      </c>
      <c r="BJ51" t="s">
        <v>359</v>
      </c>
      <c r="BK51" s="13">
        <v>1</v>
      </c>
      <c r="BL51" s="13">
        <v>1</v>
      </c>
      <c r="BW51">
        <v>1</v>
      </c>
      <c r="CD51" s="13">
        <v>1</v>
      </c>
      <c r="CI51" s="13">
        <v>1</v>
      </c>
      <c r="CO51" s="13">
        <v>1</v>
      </c>
      <c r="DH51" s="13">
        <v>1</v>
      </c>
      <c r="DT51" s="4">
        <v>1</v>
      </c>
      <c r="EG51" s="13">
        <v>1</v>
      </c>
      <c r="EH51" s="30">
        <v>1</v>
      </c>
    </row>
    <row r="52" spans="1:156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F52" s="47" t="s">
        <v>809</v>
      </c>
      <c r="G52" s="52" t="s">
        <v>687</v>
      </c>
      <c r="Q52">
        <v>1</v>
      </c>
      <c r="X52" s="13">
        <v>1</v>
      </c>
      <c r="AE52">
        <v>2</v>
      </c>
      <c r="AF52">
        <v>1</v>
      </c>
      <c r="AG52">
        <v>1</v>
      </c>
      <c r="AH52" s="11" t="s">
        <v>317</v>
      </c>
      <c r="BD52">
        <v>1</v>
      </c>
      <c r="BF52">
        <v>1</v>
      </c>
      <c r="BG52">
        <v>1</v>
      </c>
      <c r="BJ52" t="s">
        <v>360</v>
      </c>
      <c r="BL52" s="13">
        <v>1</v>
      </c>
      <c r="BW52">
        <v>1</v>
      </c>
      <c r="CD52" s="13">
        <v>1</v>
      </c>
      <c r="DH52" s="13">
        <v>1</v>
      </c>
      <c r="DN52" s="13">
        <v>1</v>
      </c>
      <c r="DP52">
        <v>1</v>
      </c>
      <c r="DR52">
        <v>1</v>
      </c>
      <c r="DS52" t="s">
        <v>398</v>
      </c>
      <c r="DW52" s="13">
        <v>1</v>
      </c>
    </row>
    <row r="53" spans="1:156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F53" s="47" t="s">
        <v>810</v>
      </c>
      <c r="G53" s="52" t="s">
        <v>688</v>
      </c>
      <c r="L53" s="4">
        <v>1</v>
      </c>
      <c r="M53">
        <v>1</v>
      </c>
      <c r="O53" s="11" t="s">
        <v>320</v>
      </c>
      <c r="AA53">
        <v>2</v>
      </c>
      <c r="AB53">
        <v>1</v>
      </c>
      <c r="AC53">
        <v>1</v>
      </c>
      <c r="AD53" s="11" t="s">
        <v>317</v>
      </c>
      <c r="AE53" s="30">
        <v>1</v>
      </c>
      <c r="AF53">
        <v>1</v>
      </c>
      <c r="AH53" s="11" t="s">
        <v>465</v>
      </c>
      <c r="BF53">
        <v>1</v>
      </c>
      <c r="BH53">
        <v>1</v>
      </c>
      <c r="BJ53" t="s">
        <v>359</v>
      </c>
      <c r="CC53">
        <v>1</v>
      </c>
      <c r="CO53" s="13">
        <v>1</v>
      </c>
      <c r="CP53">
        <v>1</v>
      </c>
      <c r="EI53" s="4">
        <v>1</v>
      </c>
      <c r="EK53">
        <v>1</v>
      </c>
      <c r="EM53" s="11" t="s">
        <v>549</v>
      </c>
      <c r="EO53" s="13">
        <v>1</v>
      </c>
    </row>
    <row r="54" spans="1:156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F54" s="47" t="s">
        <v>661</v>
      </c>
      <c r="G54" s="52" t="s">
        <v>667</v>
      </c>
      <c r="L54" s="4">
        <v>1</v>
      </c>
      <c r="M54">
        <v>1</v>
      </c>
      <c r="O54" s="11" t="s">
        <v>320</v>
      </c>
      <c r="Q54">
        <v>1</v>
      </c>
      <c r="W54">
        <v>1</v>
      </c>
      <c r="AA54">
        <v>2</v>
      </c>
      <c r="AB54">
        <v>1</v>
      </c>
      <c r="AC54">
        <v>1</v>
      </c>
      <c r="AD54" s="11" t="s">
        <v>317</v>
      </c>
      <c r="AX54">
        <v>1</v>
      </c>
      <c r="AY54">
        <v>1</v>
      </c>
      <c r="BB54" t="s">
        <v>507</v>
      </c>
      <c r="BL54" s="13">
        <v>1</v>
      </c>
      <c r="BR54">
        <v>1</v>
      </c>
      <c r="BT54">
        <v>1</v>
      </c>
      <c r="BU54" t="s">
        <v>21</v>
      </c>
      <c r="BV54" s="13">
        <v>1</v>
      </c>
      <c r="BW54">
        <v>1</v>
      </c>
      <c r="BZ54" s="13">
        <v>1</v>
      </c>
      <c r="CI54" s="13">
        <v>1</v>
      </c>
      <c r="DL54" s="34"/>
      <c r="DT54" s="4">
        <v>1</v>
      </c>
      <c r="DV54">
        <v>1</v>
      </c>
      <c r="EC54" s="4">
        <v>1</v>
      </c>
      <c r="EE54" s="34">
        <v>1</v>
      </c>
      <c r="EH54">
        <v>1</v>
      </c>
      <c r="EN54">
        <v>1</v>
      </c>
    </row>
    <row r="55" spans="1:156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 s="47" t="s">
        <v>809</v>
      </c>
      <c r="G55" s="52" t="s">
        <v>689</v>
      </c>
      <c r="H55">
        <v>1</v>
      </c>
      <c r="J55">
        <v>1</v>
      </c>
      <c r="K55" t="s">
        <v>319</v>
      </c>
      <c r="Q55">
        <v>1</v>
      </c>
      <c r="Y55" s="13">
        <v>1</v>
      </c>
      <c r="BF55">
        <v>1</v>
      </c>
      <c r="BG55">
        <v>1</v>
      </c>
      <c r="BJ55" t="s">
        <v>360</v>
      </c>
      <c r="BK55" s="13">
        <v>1</v>
      </c>
      <c r="BL55" s="13">
        <v>1</v>
      </c>
      <c r="BR55">
        <v>2</v>
      </c>
      <c r="BS55">
        <v>1</v>
      </c>
      <c r="BT55">
        <v>1</v>
      </c>
      <c r="BU55" t="s">
        <v>317</v>
      </c>
      <c r="BV55" s="13">
        <v>2</v>
      </c>
      <c r="BX55" s="13">
        <v>1</v>
      </c>
      <c r="CB55" s="13">
        <v>1</v>
      </c>
      <c r="CJ55" s="13">
        <v>1</v>
      </c>
      <c r="CK55">
        <v>1</v>
      </c>
      <c r="CM55">
        <v>1</v>
      </c>
      <c r="CN55" t="s">
        <v>10</v>
      </c>
      <c r="DE55" s="4">
        <v>1</v>
      </c>
      <c r="DK55" s="13">
        <v>1</v>
      </c>
      <c r="DN55" s="13">
        <v>1</v>
      </c>
      <c r="DV55">
        <v>1</v>
      </c>
      <c r="DW55" s="13">
        <v>1</v>
      </c>
      <c r="EB55" s="13">
        <v>1</v>
      </c>
      <c r="EH55">
        <v>1</v>
      </c>
      <c r="ER55" s="13">
        <v>1</v>
      </c>
    </row>
    <row r="56" spans="1:156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F56" s="47" t="s">
        <v>809</v>
      </c>
      <c r="G56" s="52" t="s">
        <v>690</v>
      </c>
      <c r="AE56">
        <v>2</v>
      </c>
      <c r="AF56">
        <v>1</v>
      </c>
      <c r="AG56">
        <v>1</v>
      </c>
      <c r="AH56" s="11" t="s">
        <v>317</v>
      </c>
      <c r="AS56">
        <v>1</v>
      </c>
      <c r="AT56">
        <v>1</v>
      </c>
      <c r="AW56" s="11" t="s">
        <v>476</v>
      </c>
      <c r="BR56">
        <v>1</v>
      </c>
      <c r="BS56">
        <v>1</v>
      </c>
      <c r="BU56" t="s">
        <v>320</v>
      </c>
      <c r="BV56" s="13">
        <v>1</v>
      </c>
      <c r="BY56" s="13">
        <v>1</v>
      </c>
      <c r="DK56" s="13">
        <v>1</v>
      </c>
      <c r="DP56">
        <v>1</v>
      </c>
      <c r="DR56">
        <v>1</v>
      </c>
      <c r="DS56" t="s">
        <v>398</v>
      </c>
      <c r="EB56" s="13">
        <v>1</v>
      </c>
      <c r="EH56">
        <v>1</v>
      </c>
      <c r="EI56" s="4">
        <v>1</v>
      </c>
      <c r="EJ56">
        <v>1</v>
      </c>
      <c r="EM56" s="11" t="s">
        <v>410</v>
      </c>
    </row>
    <row r="57" spans="1:156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F57" s="47"/>
      <c r="G57" s="52" t="s">
        <v>668</v>
      </c>
      <c r="Y57" s="13">
        <v>1</v>
      </c>
      <c r="AE57">
        <v>1</v>
      </c>
      <c r="AG57">
        <v>1</v>
      </c>
      <c r="AH57" s="11" t="s">
        <v>464</v>
      </c>
      <c r="AN57" s="13">
        <v>1</v>
      </c>
      <c r="BL57" s="13">
        <v>1</v>
      </c>
      <c r="BM57">
        <v>1</v>
      </c>
      <c r="BN57">
        <v>1</v>
      </c>
      <c r="BP57" t="s">
        <v>516</v>
      </c>
      <c r="BR57">
        <v>2</v>
      </c>
      <c r="BS57">
        <v>1</v>
      </c>
      <c r="BT57">
        <v>1</v>
      </c>
      <c r="BU57" t="s">
        <v>317</v>
      </c>
      <c r="BY57" s="13">
        <v>2</v>
      </c>
      <c r="CE57">
        <v>1</v>
      </c>
      <c r="CG57">
        <v>1</v>
      </c>
      <c r="CH57" t="s">
        <v>527</v>
      </c>
      <c r="DH57" s="13">
        <v>1</v>
      </c>
      <c r="DJ57" s="13">
        <v>1</v>
      </c>
      <c r="DU57" s="13">
        <v>1</v>
      </c>
      <c r="DW57" s="13">
        <v>1</v>
      </c>
      <c r="EB57" s="13">
        <v>1</v>
      </c>
      <c r="EH57">
        <v>1</v>
      </c>
      <c r="EI57" s="4">
        <v>1</v>
      </c>
      <c r="EJ57">
        <v>1</v>
      </c>
      <c r="EM57" s="11" t="s">
        <v>410</v>
      </c>
      <c r="EO57" s="13">
        <v>1</v>
      </c>
      <c r="ET57">
        <v>2</v>
      </c>
      <c r="EU57">
        <v>1</v>
      </c>
      <c r="EV57">
        <v>1</v>
      </c>
      <c r="EZ57" s="11" t="s">
        <v>568</v>
      </c>
    </row>
    <row r="58" spans="1:156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F58" s="47"/>
      <c r="G58" s="52" t="s">
        <v>668</v>
      </c>
      <c r="AS58">
        <v>1</v>
      </c>
      <c r="AT58">
        <v>1</v>
      </c>
      <c r="AW58" s="11" t="s">
        <v>476</v>
      </c>
      <c r="BF58">
        <v>1</v>
      </c>
      <c r="BG58">
        <v>1</v>
      </c>
      <c r="BJ58" t="s">
        <v>360</v>
      </c>
      <c r="BK58" s="13">
        <v>1</v>
      </c>
      <c r="BM58">
        <v>1</v>
      </c>
      <c r="BN58">
        <v>1</v>
      </c>
      <c r="BP58" t="s">
        <v>516</v>
      </c>
      <c r="BR58">
        <v>1</v>
      </c>
      <c r="BS58">
        <v>1</v>
      </c>
      <c r="BU58" t="s">
        <v>320</v>
      </c>
      <c r="CC58">
        <v>1</v>
      </c>
      <c r="CD58" s="13">
        <v>1</v>
      </c>
      <c r="CK58">
        <v>2</v>
      </c>
      <c r="CL58">
        <v>1</v>
      </c>
      <c r="CM58">
        <v>1</v>
      </c>
      <c r="CN58" t="s">
        <v>317</v>
      </c>
      <c r="CO58" s="13">
        <v>1</v>
      </c>
      <c r="CP58" s="30">
        <v>1</v>
      </c>
      <c r="CS58" s="4">
        <v>1</v>
      </c>
      <c r="CX58">
        <v>1</v>
      </c>
      <c r="DU58" s="13">
        <v>1</v>
      </c>
      <c r="DX58">
        <v>1</v>
      </c>
      <c r="DY58">
        <v>1</v>
      </c>
      <c r="EA58" t="s">
        <v>10</v>
      </c>
      <c r="EH58">
        <v>1</v>
      </c>
    </row>
    <row r="59" spans="1:156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F59" s="47" t="s">
        <v>809</v>
      </c>
      <c r="G59" s="52" t="s">
        <v>691</v>
      </c>
      <c r="L59" s="4">
        <v>1</v>
      </c>
      <c r="N59">
        <v>1</v>
      </c>
      <c r="O59" s="11" t="s">
        <v>21</v>
      </c>
      <c r="P59" s="13">
        <v>1</v>
      </c>
      <c r="R59" s="4">
        <v>1</v>
      </c>
      <c r="AO59">
        <v>1</v>
      </c>
      <c r="BR59">
        <v>2</v>
      </c>
      <c r="BS59">
        <v>1</v>
      </c>
      <c r="BT59">
        <v>1</v>
      </c>
      <c r="BU59" t="s">
        <v>317</v>
      </c>
      <c r="DL59">
        <v>1</v>
      </c>
      <c r="EI59" s="4">
        <v>1</v>
      </c>
      <c r="EK59">
        <v>1</v>
      </c>
      <c r="EM59" s="11" t="s">
        <v>549</v>
      </c>
    </row>
    <row r="60" spans="1:156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F60" s="47" t="s">
        <v>661</v>
      </c>
      <c r="G60" s="52" t="s">
        <v>692</v>
      </c>
      <c r="L60" s="4">
        <v>1</v>
      </c>
      <c r="N60">
        <v>1</v>
      </c>
      <c r="O60" s="11" t="s">
        <v>21</v>
      </c>
      <c r="P60" s="13">
        <v>1</v>
      </c>
      <c r="Q60" s="30">
        <v>1</v>
      </c>
      <c r="W60">
        <v>1</v>
      </c>
      <c r="AI60">
        <v>1</v>
      </c>
      <c r="AJ60">
        <v>1</v>
      </c>
      <c r="AM60" s="11" t="s">
        <v>495</v>
      </c>
      <c r="BD60">
        <v>1</v>
      </c>
      <c r="BE60" s="13">
        <v>1</v>
      </c>
      <c r="BF60">
        <v>1</v>
      </c>
      <c r="BH60">
        <v>1</v>
      </c>
      <c r="BJ60" t="s">
        <v>359</v>
      </c>
      <c r="BK60" s="13">
        <v>1</v>
      </c>
      <c r="BL60" s="13">
        <v>1</v>
      </c>
      <c r="BM60" s="30">
        <v>1</v>
      </c>
      <c r="BO60">
        <v>1</v>
      </c>
      <c r="BP60" t="s">
        <v>517</v>
      </c>
      <c r="BR60">
        <v>2</v>
      </c>
      <c r="BS60">
        <v>1</v>
      </c>
      <c r="BT60">
        <v>1</v>
      </c>
      <c r="BU60" t="s">
        <v>317</v>
      </c>
      <c r="BV60" s="13">
        <v>1</v>
      </c>
      <c r="CP60">
        <v>1</v>
      </c>
      <c r="CR60">
        <v>1</v>
      </c>
      <c r="DI60">
        <v>1</v>
      </c>
      <c r="DJ60" s="13">
        <v>1</v>
      </c>
      <c r="DT60" s="4">
        <v>1</v>
      </c>
      <c r="DW60" s="13">
        <v>1</v>
      </c>
      <c r="DX60">
        <v>1</v>
      </c>
      <c r="DY60">
        <v>1</v>
      </c>
      <c r="EA60" t="s">
        <v>10</v>
      </c>
      <c r="EH60">
        <v>1</v>
      </c>
      <c r="EI60" s="4">
        <v>1</v>
      </c>
      <c r="EJ60">
        <v>1</v>
      </c>
      <c r="EM60" s="11" t="s">
        <v>410</v>
      </c>
      <c r="ES60" s="13">
        <v>1</v>
      </c>
    </row>
    <row r="61" spans="1:156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F61" s="47" t="s">
        <v>810</v>
      </c>
      <c r="G61" s="52" t="s">
        <v>693</v>
      </c>
      <c r="L61" s="4">
        <v>1</v>
      </c>
      <c r="M61">
        <v>1</v>
      </c>
      <c r="O61" s="11" t="s">
        <v>320</v>
      </c>
      <c r="Z61" s="13">
        <v>1</v>
      </c>
      <c r="AA61">
        <v>1</v>
      </c>
      <c r="AC61">
        <v>1</v>
      </c>
      <c r="AD61" s="11" t="s">
        <v>319</v>
      </c>
      <c r="AI61">
        <v>2</v>
      </c>
      <c r="AK61">
        <v>1</v>
      </c>
      <c r="AM61" s="11" t="s">
        <v>494</v>
      </c>
      <c r="AN61" s="13">
        <v>1</v>
      </c>
      <c r="BC61" s="13">
        <v>1</v>
      </c>
      <c r="BF61">
        <v>2</v>
      </c>
      <c r="BG61">
        <v>1</v>
      </c>
      <c r="BH61">
        <v>1</v>
      </c>
      <c r="BJ61" t="s">
        <v>487</v>
      </c>
      <c r="BR61">
        <v>1</v>
      </c>
      <c r="BS61">
        <v>1</v>
      </c>
      <c r="BU61" t="s">
        <v>320</v>
      </c>
      <c r="CK61">
        <v>1</v>
      </c>
      <c r="CM61">
        <v>1</v>
      </c>
      <c r="CN61" t="s">
        <v>10</v>
      </c>
      <c r="CQ61" s="13">
        <v>1</v>
      </c>
      <c r="DD61" s="13">
        <v>2</v>
      </c>
      <c r="DE61" s="4">
        <v>1</v>
      </c>
      <c r="DF61">
        <v>1</v>
      </c>
      <c r="EH61">
        <v>1</v>
      </c>
      <c r="ET61">
        <v>1</v>
      </c>
      <c r="EV61">
        <v>1</v>
      </c>
      <c r="EZ61" s="11" t="s">
        <v>561</v>
      </c>
    </row>
    <row r="62" spans="1:156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F62" s="47" t="s">
        <v>810</v>
      </c>
      <c r="G62" s="52" t="s">
        <v>694</v>
      </c>
      <c r="L62" s="4">
        <v>2</v>
      </c>
      <c r="M62">
        <v>1</v>
      </c>
      <c r="N62">
        <v>1</v>
      </c>
      <c r="O62" s="11" t="s">
        <v>317</v>
      </c>
      <c r="Z62" s="13">
        <v>1</v>
      </c>
      <c r="AE62">
        <v>1</v>
      </c>
      <c r="AF62">
        <v>1</v>
      </c>
      <c r="AH62" s="11" t="s">
        <v>465</v>
      </c>
      <c r="AI62">
        <v>1</v>
      </c>
      <c r="AK62">
        <v>1</v>
      </c>
      <c r="AM62" s="11" t="s">
        <v>494</v>
      </c>
      <c r="AS62">
        <v>1</v>
      </c>
      <c r="AT62">
        <v>1</v>
      </c>
      <c r="AW62" s="11" t="s">
        <v>476</v>
      </c>
      <c r="BE62" s="13">
        <v>1</v>
      </c>
      <c r="BF62">
        <v>1</v>
      </c>
      <c r="BH62">
        <v>1</v>
      </c>
      <c r="BJ62" t="s">
        <v>359</v>
      </c>
      <c r="CC62">
        <v>1</v>
      </c>
      <c r="CI62" s="13">
        <v>1</v>
      </c>
      <c r="CK62">
        <v>2</v>
      </c>
      <c r="CL62">
        <v>1</v>
      </c>
      <c r="CM62">
        <v>1</v>
      </c>
      <c r="CN62" t="s">
        <v>317</v>
      </c>
      <c r="DT62" s="4">
        <v>1</v>
      </c>
      <c r="DV62">
        <v>1</v>
      </c>
      <c r="DX62">
        <v>1</v>
      </c>
      <c r="DY62">
        <v>1</v>
      </c>
      <c r="EA62" t="s">
        <v>10</v>
      </c>
      <c r="EQ62">
        <v>1</v>
      </c>
      <c r="ET62">
        <v>2</v>
      </c>
      <c r="EX62">
        <v>1</v>
      </c>
      <c r="EY62">
        <v>1</v>
      </c>
      <c r="EZ62" s="11" t="s">
        <v>567</v>
      </c>
    </row>
    <row r="63" spans="1:156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 s="47" t="s">
        <v>655</v>
      </c>
      <c r="G63" s="52" t="s">
        <v>675</v>
      </c>
      <c r="H63">
        <v>1</v>
      </c>
      <c r="J63">
        <v>1</v>
      </c>
      <c r="K63" t="s">
        <v>319</v>
      </c>
      <c r="L63" s="4">
        <v>1</v>
      </c>
      <c r="M63">
        <v>1</v>
      </c>
      <c r="O63" s="11" t="s">
        <v>320</v>
      </c>
      <c r="R63" s="4">
        <v>1</v>
      </c>
      <c r="Y63" s="13">
        <v>1</v>
      </c>
      <c r="AE63">
        <v>1</v>
      </c>
      <c r="AF63">
        <v>1</v>
      </c>
      <c r="AH63" s="11" t="s">
        <v>465</v>
      </c>
      <c r="AI63">
        <v>1</v>
      </c>
      <c r="AJ63">
        <v>1</v>
      </c>
      <c r="AM63" s="11" t="s">
        <v>495</v>
      </c>
      <c r="AO63">
        <v>1</v>
      </c>
      <c r="AX63">
        <v>1</v>
      </c>
      <c r="BA63">
        <v>1</v>
      </c>
      <c r="BB63" t="s">
        <v>508</v>
      </c>
      <c r="BC63" s="13">
        <v>1</v>
      </c>
      <c r="BK63" s="13">
        <v>1</v>
      </c>
      <c r="BL63" s="13">
        <v>1</v>
      </c>
      <c r="BR63">
        <v>2</v>
      </c>
      <c r="BS63">
        <v>1</v>
      </c>
      <c r="BT63">
        <v>1</v>
      </c>
      <c r="BU63" t="s">
        <v>317</v>
      </c>
      <c r="BV63" s="13">
        <v>1</v>
      </c>
      <c r="CD63" s="13">
        <v>1</v>
      </c>
      <c r="CK63">
        <v>1</v>
      </c>
      <c r="CL63">
        <v>1</v>
      </c>
      <c r="CN63" t="s">
        <v>7</v>
      </c>
      <c r="CQ63" s="13">
        <v>1</v>
      </c>
      <c r="CS63" s="4">
        <v>2</v>
      </c>
      <c r="DA63">
        <v>1</v>
      </c>
      <c r="DB63">
        <v>1</v>
      </c>
      <c r="DD63" s="13">
        <v>1</v>
      </c>
      <c r="DT63" s="4">
        <v>1</v>
      </c>
      <c r="DU63" s="13">
        <v>1</v>
      </c>
      <c r="EH63">
        <v>1</v>
      </c>
      <c r="EI63" s="4">
        <v>1</v>
      </c>
      <c r="EK63">
        <v>1</v>
      </c>
      <c r="EM63" s="11" t="s">
        <v>549</v>
      </c>
      <c r="EO63" s="13">
        <v>1</v>
      </c>
      <c r="ET63">
        <v>2</v>
      </c>
      <c r="EX63">
        <v>1</v>
      </c>
      <c r="EY63">
        <v>1</v>
      </c>
      <c r="EZ63" s="11" t="s">
        <v>567</v>
      </c>
    </row>
    <row r="64" spans="1:156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F64" s="47"/>
      <c r="G64" s="52" t="s">
        <v>668</v>
      </c>
      <c r="L64" s="4">
        <v>2</v>
      </c>
      <c r="M64">
        <v>1</v>
      </c>
      <c r="N64">
        <v>1</v>
      </c>
      <c r="O64" s="11" t="s">
        <v>317</v>
      </c>
      <c r="BL64" s="13">
        <v>1</v>
      </c>
      <c r="CB64" s="13">
        <v>1</v>
      </c>
      <c r="CK64">
        <v>1</v>
      </c>
      <c r="CM64">
        <v>1</v>
      </c>
      <c r="CN64" t="s">
        <v>10</v>
      </c>
      <c r="CQ64" s="13">
        <v>1</v>
      </c>
      <c r="DH64" s="13">
        <v>1</v>
      </c>
      <c r="DJ64" s="13">
        <v>1</v>
      </c>
      <c r="DT64" s="4">
        <v>1</v>
      </c>
    </row>
    <row r="65" spans="1:156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F65" s="47" t="s">
        <v>810</v>
      </c>
      <c r="G65" s="52" t="s">
        <v>695</v>
      </c>
      <c r="L65" s="4">
        <v>1</v>
      </c>
      <c r="M65">
        <v>1</v>
      </c>
      <c r="O65" s="11" t="s">
        <v>320</v>
      </c>
      <c r="P65" s="13">
        <v>1</v>
      </c>
      <c r="Z65" s="13">
        <v>1</v>
      </c>
      <c r="AE65">
        <v>1</v>
      </c>
      <c r="AG65">
        <v>1</v>
      </c>
      <c r="AH65" s="11" t="s">
        <v>464</v>
      </c>
      <c r="AS65">
        <v>2</v>
      </c>
      <c r="AT65">
        <v>1</v>
      </c>
      <c r="AV65">
        <v>1</v>
      </c>
      <c r="AW65" s="11" t="s">
        <v>477</v>
      </c>
      <c r="BD65">
        <v>1</v>
      </c>
      <c r="BE65" s="13">
        <v>1</v>
      </c>
      <c r="BF65">
        <v>2</v>
      </c>
      <c r="BG65">
        <v>1</v>
      </c>
      <c r="BH65">
        <v>1</v>
      </c>
      <c r="BJ65" t="s">
        <v>487</v>
      </c>
      <c r="BK65" s="13">
        <v>1</v>
      </c>
      <c r="BR65">
        <v>2</v>
      </c>
      <c r="BS65">
        <v>1</v>
      </c>
      <c r="BT65">
        <v>1</v>
      </c>
      <c r="BU65" t="s">
        <v>317</v>
      </c>
      <c r="BW65">
        <v>1</v>
      </c>
      <c r="BX65" s="13">
        <v>1</v>
      </c>
      <c r="CB65" s="13">
        <v>1</v>
      </c>
      <c r="CC65">
        <v>1</v>
      </c>
      <c r="CD65" s="13">
        <v>1</v>
      </c>
      <c r="CE65" s="42">
        <v>1</v>
      </c>
      <c r="CG65">
        <v>1</v>
      </c>
      <c r="CH65" t="s">
        <v>527</v>
      </c>
      <c r="CK65">
        <v>2</v>
      </c>
      <c r="CL65">
        <v>1</v>
      </c>
      <c r="CM65">
        <v>1</v>
      </c>
      <c r="CN65" t="s">
        <v>317</v>
      </c>
      <c r="CO65" s="13">
        <v>1</v>
      </c>
      <c r="DN65" s="13">
        <v>1</v>
      </c>
      <c r="DP65">
        <v>2</v>
      </c>
      <c r="DQ65">
        <v>1</v>
      </c>
      <c r="DR65">
        <v>1</v>
      </c>
      <c r="DS65" t="s">
        <v>317</v>
      </c>
      <c r="DX65">
        <v>2</v>
      </c>
      <c r="DY65">
        <v>1</v>
      </c>
      <c r="DZ65">
        <v>1</v>
      </c>
      <c r="EA65" t="s">
        <v>317</v>
      </c>
      <c r="EI65" s="4">
        <v>1</v>
      </c>
      <c r="EJ65">
        <v>1</v>
      </c>
      <c r="EM65" s="11" t="s">
        <v>410</v>
      </c>
      <c r="ER65" s="13">
        <v>1</v>
      </c>
      <c r="ET65">
        <v>1</v>
      </c>
      <c r="EV65">
        <v>1</v>
      </c>
      <c r="EZ65" s="11" t="s">
        <v>561</v>
      </c>
    </row>
    <row r="66" spans="1:156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 s="47" t="s">
        <v>655</v>
      </c>
      <c r="G66" s="52" t="s">
        <v>696</v>
      </c>
      <c r="H66">
        <v>1</v>
      </c>
      <c r="J66">
        <v>1</v>
      </c>
      <c r="K66" t="s">
        <v>319</v>
      </c>
      <c r="P66" s="13">
        <v>1</v>
      </c>
      <c r="Q66">
        <v>1</v>
      </c>
      <c r="S66" s="4">
        <v>1</v>
      </c>
      <c r="U66" s="34">
        <v>1</v>
      </c>
      <c r="V66" s="11" t="s">
        <v>326</v>
      </c>
      <c r="X66" s="13">
        <v>1</v>
      </c>
      <c r="Y66" s="13">
        <v>1</v>
      </c>
      <c r="AE66">
        <v>1</v>
      </c>
      <c r="AF66">
        <v>1</v>
      </c>
      <c r="AH66" s="11" t="s">
        <v>465</v>
      </c>
      <c r="AO66">
        <v>1</v>
      </c>
      <c r="AS66">
        <v>1</v>
      </c>
      <c r="AU66">
        <v>1</v>
      </c>
      <c r="AW66" s="11" t="s">
        <v>350</v>
      </c>
      <c r="BD66">
        <v>1</v>
      </c>
      <c r="BM66">
        <v>1</v>
      </c>
      <c r="BN66">
        <v>1</v>
      </c>
      <c r="BP66" t="s">
        <v>516</v>
      </c>
      <c r="BR66">
        <v>1</v>
      </c>
      <c r="BT66">
        <v>1</v>
      </c>
      <c r="BU66" t="s">
        <v>21</v>
      </c>
      <c r="BW66">
        <v>1</v>
      </c>
      <c r="BX66" s="13">
        <v>1</v>
      </c>
      <c r="CC66">
        <v>1</v>
      </c>
      <c r="CO66" s="13">
        <v>1</v>
      </c>
      <c r="CS66" s="4">
        <v>1</v>
      </c>
      <c r="CV66">
        <v>1</v>
      </c>
      <c r="DE66" s="4">
        <v>1</v>
      </c>
      <c r="DH66" s="13">
        <v>1</v>
      </c>
      <c r="DJ66" s="13">
        <v>1</v>
      </c>
      <c r="DT66" s="4">
        <v>1</v>
      </c>
      <c r="DX66">
        <v>1</v>
      </c>
      <c r="DY66">
        <v>1</v>
      </c>
      <c r="EA66" t="s">
        <v>10</v>
      </c>
      <c r="EH66">
        <v>1</v>
      </c>
    </row>
    <row r="67" spans="1:156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F67" s="47" t="s">
        <v>809</v>
      </c>
      <c r="G67" s="52" t="s">
        <v>697</v>
      </c>
      <c r="R67" s="4">
        <v>1</v>
      </c>
      <c r="AA67">
        <v>1</v>
      </c>
      <c r="AB67">
        <v>1</v>
      </c>
      <c r="AD67" s="11" t="s">
        <v>461</v>
      </c>
      <c r="AE67">
        <v>1</v>
      </c>
      <c r="AF67">
        <v>1</v>
      </c>
      <c r="AH67" s="11" t="s">
        <v>465</v>
      </c>
      <c r="AN67" s="13">
        <v>2</v>
      </c>
      <c r="BD67">
        <v>1</v>
      </c>
      <c r="BF67">
        <v>1</v>
      </c>
      <c r="BG67">
        <v>1</v>
      </c>
      <c r="BJ67" t="s">
        <v>360</v>
      </c>
      <c r="BK67" s="13">
        <v>1</v>
      </c>
      <c r="BR67">
        <v>1</v>
      </c>
      <c r="BS67">
        <v>1</v>
      </c>
      <c r="BU67" t="s">
        <v>320</v>
      </c>
      <c r="BV67" s="13">
        <v>1</v>
      </c>
      <c r="BX67" s="13">
        <v>1</v>
      </c>
      <c r="BZ67" s="13">
        <v>1</v>
      </c>
      <c r="CC67">
        <v>1</v>
      </c>
      <c r="CK67">
        <v>1</v>
      </c>
      <c r="CM67">
        <v>1</v>
      </c>
      <c r="CN67" t="s">
        <v>10</v>
      </c>
      <c r="CS67" s="4">
        <v>2</v>
      </c>
      <c r="CU67">
        <v>1</v>
      </c>
      <c r="CX67">
        <v>1</v>
      </c>
      <c r="DV67">
        <v>1</v>
      </c>
      <c r="DX67">
        <v>1</v>
      </c>
      <c r="DY67">
        <v>1</v>
      </c>
      <c r="EA67" t="s">
        <v>10</v>
      </c>
      <c r="EI67" s="4">
        <v>1</v>
      </c>
      <c r="EJ67">
        <v>1</v>
      </c>
      <c r="EM67" s="11" t="s">
        <v>410</v>
      </c>
    </row>
    <row r="68" spans="1:156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F68" s="47" t="s">
        <v>655</v>
      </c>
      <c r="G68" s="52" t="s">
        <v>698</v>
      </c>
      <c r="R68" s="4">
        <v>1</v>
      </c>
      <c r="AE68">
        <v>1</v>
      </c>
      <c r="AF68">
        <v>1</v>
      </c>
      <c r="AH68" s="11" t="s">
        <v>465</v>
      </c>
      <c r="AN68" s="13" t="s">
        <v>618</v>
      </c>
      <c r="AO68">
        <v>1</v>
      </c>
      <c r="BF68">
        <v>2</v>
      </c>
      <c r="BG68">
        <v>1</v>
      </c>
      <c r="BI68">
        <v>1</v>
      </c>
      <c r="BJ68" t="s">
        <v>488</v>
      </c>
      <c r="BV68" s="13">
        <v>1</v>
      </c>
      <c r="BY68" s="13">
        <v>1</v>
      </c>
      <c r="DV68">
        <v>1</v>
      </c>
      <c r="EG68" s="13">
        <v>1</v>
      </c>
    </row>
    <row r="69" spans="1:156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F69" s="47" t="s">
        <v>809</v>
      </c>
      <c r="G69" s="52" t="s">
        <v>699</v>
      </c>
      <c r="L69" s="4">
        <v>2</v>
      </c>
      <c r="M69">
        <v>1</v>
      </c>
      <c r="N69">
        <v>1</v>
      </c>
      <c r="O69" s="11" t="s">
        <v>317</v>
      </c>
      <c r="AE69">
        <v>2</v>
      </c>
      <c r="AF69">
        <v>1</v>
      </c>
      <c r="AG69">
        <v>1</v>
      </c>
      <c r="AH69" s="11" t="s">
        <v>317</v>
      </c>
      <c r="BE69" s="13">
        <v>1</v>
      </c>
      <c r="BF69">
        <v>1</v>
      </c>
      <c r="BH69">
        <v>1</v>
      </c>
      <c r="BJ69" t="s">
        <v>359</v>
      </c>
      <c r="BK69" s="13">
        <v>1</v>
      </c>
      <c r="CK69">
        <v>1</v>
      </c>
      <c r="CL69">
        <v>1</v>
      </c>
      <c r="CN69" t="s">
        <v>7</v>
      </c>
      <c r="DP69">
        <v>1</v>
      </c>
      <c r="DR69">
        <v>1</v>
      </c>
      <c r="DS69" t="s">
        <v>398</v>
      </c>
      <c r="EH69">
        <v>1</v>
      </c>
      <c r="EI69" s="4">
        <v>1</v>
      </c>
      <c r="EK69">
        <v>1</v>
      </c>
      <c r="EM69" s="11" t="s">
        <v>549</v>
      </c>
    </row>
    <row r="70" spans="1:156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F70" s="47" t="s">
        <v>655</v>
      </c>
      <c r="G70" s="52" t="s">
        <v>700</v>
      </c>
      <c r="L70" s="4">
        <v>1</v>
      </c>
      <c r="M70">
        <v>1</v>
      </c>
      <c r="O70" s="11" t="s">
        <v>320</v>
      </c>
      <c r="Q70">
        <v>1</v>
      </c>
      <c r="AE70">
        <v>1</v>
      </c>
      <c r="AF70">
        <v>1</v>
      </c>
      <c r="AH70" s="11" t="s">
        <v>465</v>
      </c>
      <c r="AS70">
        <v>2</v>
      </c>
      <c r="AT70">
        <v>1</v>
      </c>
      <c r="AU70">
        <v>1</v>
      </c>
      <c r="AW70" s="11" t="s">
        <v>479</v>
      </c>
      <c r="BD70">
        <v>1</v>
      </c>
      <c r="BE70" s="13">
        <v>1</v>
      </c>
      <c r="BR70">
        <v>1</v>
      </c>
      <c r="BS70">
        <v>1</v>
      </c>
      <c r="BU70" t="s">
        <v>320</v>
      </c>
      <c r="CD70" s="13">
        <v>1</v>
      </c>
      <c r="CI70" s="13">
        <v>1</v>
      </c>
      <c r="CK70">
        <v>2</v>
      </c>
      <c r="CL70">
        <v>1</v>
      </c>
      <c r="CM70">
        <v>1</v>
      </c>
      <c r="CN70" t="s">
        <v>317</v>
      </c>
      <c r="CP70" s="30">
        <v>1</v>
      </c>
      <c r="CQ70" s="13">
        <v>1</v>
      </c>
      <c r="DE70" s="4">
        <v>2</v>
      </c>
      <c r="DF70">
        <v>2</v>
      </c>
      <c r="EH70">
        <v>1</v>
      </c>
      <c r="EI70" s="4">
        <v>1</v>
      </c>
      <c r="EJ70">
        <v>1</v>
      </c>
      <c r="EM70" s="11" t="s">
        <v>410</v>
      </c>
      <c r="ET70">
        <v>1</v>
      </c>
      <c r="EY70">
        <v>1</v>
      </c>
      <c r="EZ70" s="11" t="s">
        <v>562</v>
      </c>
    </row>
    <row r="71" spans="1:156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 s="47" t="s">
        <v>661</v>
      </c>
      <c r="G71" s="52" t="s">
        <v>701</v>
      </c>
      <c r="H71">
        <v>1</v>
      </c>
      <c r="J71">
        <v>1</v>
      </c>
      <c r="K71" t="s">
        <v>319</v>
      </c>
      <c r="L71" s="4">
        <v>2</v>
      </c>
      <c r="M71">
        <v>1</v>
      </c>
      <c r="N71">
        <v>1</v>
      </c>
      <c r="O71" s="11" t="s">
        <v>317</v>
      </c>
      <c r="Q71" s="30">
        <v>1</v>
      </c>
      <c r="W71">
        <v>1</v>
      </c>
      <c r="X71" s="13">
        <v>1</v>
      </c>
      <c r="Y71" s="13">
        <v>1</v>
      </c>
      <c r="AA71" s="45">
        <v>1</v>
      </c>
      <c r="AB71">
        <v>1</v>
      </c>
      <c r="AD71" s="11" t="s">
        <v>461</v>
      </c>
      <c r="AE71">
        <v>1</v>
      </c>
      <c r="AF71">
        <v>1</v>
      </c>
      <c r="AH71" s="11" t="s">
        <v>465</v>
      </c>
      <c r="BC71" s="13">
        <v>1</v>
      </c>
      <c r="BE71" s="13">
        <v>1</v>
      </c>
      <c r="BF71">
        <v>2</v>
      </c>
      <c r="BG71">
        <v>1</v>
      </c>
      <c r="BH71">
        <v>1</v>
      </c>
      <c r="BJ71" t="s">
        <v>487</v>
      </c>
      <c r="BR71">
        <v>1</v>
      </c>
      <c r="BS71">
        <v>1</v>
      </c>
      <c r="BU71" t="s">
        <v>320</v>
      </c>
      <c r="BW71">
        <v>2</v>
      </c>
      <c r="BY71" s="13">
        <v>1</v>
      </c>
      <c r="BZ71" s="13">
        <v>1</v>
      </c>
      <c r="CA71" s="13">
        <v>1</v>
      </c>
      <c r="CK71">
        <v>1</v>
      </c>
      <c r="CL71">
        <v>1</v>
      </c>
      <c r="CN71" t="s">
        <v>7</v>
      </c>
      <c r="CO71" s="13">
        <v>1</v>
      </c>
      <c r="CS71" s="4">
        <v>1</v>
      </c>
      <c r="CY71">
        <v>1</v>
      </c>
      <c r="DE71" s="4">
        <v>1</v>
      </c>
      <c r="DF71">
        <v>1</v>
      </c>
      <c r="DI71">
        <v>1</v>
      </c>
      <c r="DL71">
        <v>2</v>
      </c>
      <c r="DP71">
        <v>1</v>
      </c>
      <c r="DQ71">
        <v>1</v>
      </c>
      <c r="DS71" t="s">
        <v>397</v>
      </c>
      <c r="DV71">
        <v>1</v>
      </c>
      <c r="EC71" s="4">
        <v>1</v>
      </c>
      <c r="EE71" s="34">
        <v>1</v>
      </c>
      <c r="EI71" s="4">
        <v>1</v>
      </c>
      <c r="EJ71">
        <v>1</v>
      </c>
      <c r="EM71" s="11" t="s">
        <v>410</v>
      </c>
      <c r="EP71" s="13">
        <v>1</v>
      </c>
      <c r="ER71" s="13">
        <v>1</v>
      </c>
      <c r="ES71" s="13">
        <v>1</v>
      </c>
    </row>
    <row r="72" spans="1:156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F72" s="47" t="s">
        <v>810</v>
      </c>
      <c r="G72" s="52" t="s">
        <v>702</v>
      </c>
      <c r="L72" s="4">
        <v>1</v>
      </c>
      <c r="M72">
        <v>1</v>
      </c>
      <c r="N72">
        <v>1</v>
      </c>
      <c r="O72" s="11" t="s">
        <v>317</v>
      </c>
      <c r="Z72" s="13">
        <v>1</v>
      </c>
      <c r="AE72">
        <v>2</v>
      </c>
      <c r="AF72">
        <v>1</v>
      </c>
      <c r="AG72">
        <v>1</v>
      </c>
      <c r="AH72" s="11" t="s">
        <v>317</v>
      </c>
      <c r="AO72">
        <v>1</v>
      </c>
      <c r="AS72">
        <v>2</v>
      </c>
      <c r="AT72">
        <v>1</v>
      </c>
      <c r="AV72">
        <v>1</v>
      </c>
      <c r="AW72" s="11" t="s">
        <v>477</v>
      </c>
      <c r="AX72" s="30">
        <v>2</v>
      </c>
      <c r="AY72">
        <v>1</v>
      </c>
      <c r="BA72">
        <v>1</v>
      </c>
      <c r="BB72" t="s">
        <v>510</v>
      </c>
      <c r="BE72" s="13">
        <v>1</v>
      </c>
      <c r="BK72" s="13">
        <v>1</v>
      </c>
      <c r="BM72">
        <v>1</v>
      </c>
      <c r="BN72">
        <v>1</v>
      </c>
      <c r="BP72" t="s">
        <v>516</v>
      </c>
      <c r="BR72">
        <v>2</v>
      </c>
      <c r="BS72">
        <v>1</v>
      </c>
      <c r="BT72">
        <v>1</v>
      </c>
      <c r="BU72" t="s">
        <v>317</v>
      </c>
      <c r="BX72" s="13">
        <v>1</v>
      </c>
      <c r="CC72">
        <v>1</v>
      </c>
      <c r="CJ72" s="13">
        <v>1</v>
      </c>
      <c r="CK72">
        <v>1</v>
      </c>
      <c r="CL72">
        <v>1</v>
      </c>
      <c r="CN72" t="s">
        <v>7</v>
      </c>
      <c r="CO72" s="13">
        <v>1</v>
      </c>
      <c r="CP72" s="30">
        <v>1</v>
      </c>
      <c r="DM72" s="13">
        <v>1</v>
      </c>
      <c r="DN72" s="13">
        <v>1</v>
      </c>
      <c r="DX72">
        <v>1</v>
      </c>
      <c r="DY72">
        <v>1</v>
      </c>
      <c r="EA72" t="s">
        <v>10</v>
      </c>
      <c r="EI72" s="4">
        <v>2</v>
      </c>
      <c r="EJ72">
        <v>1</v>
      </c>
      <c r="EK72">
        <v>1</v>
      </c>
      <c r="EM72" s="11" t="s">
        <v>548</v>
      </c>
      <c r="EP72" s="13">
        <v>1</v>
      </c>
      <c r="EQ72">
        <v>1</v>
      </c>
      <c r="ES72" s="13">
        <v>1</v>
      </c>
    </row>
    <row r="73" spans="1:156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F73" s="47" t="s">
        <v>809</v>
      </c>
      <c r="G73" s="52" t="s">
        <v>703</v>
      </c>
      <c r="Z73" s="13">
        <v>1</v>
      </c>
      <c r="AN73" s="13">
        <v>1</v>
      </c>
      <c r="AO73">
        <v>1</v>
      </c>
      <c r="CC73">
        <v>1</v>
      </c>
      <c r="CJ73" s="13">
        <v>1</v>
      </c>
      <c r="DO73" s="13">
        <v>1</v>
      </c>
      <c r="ER73" s="13">
        <v>1</v>
      </c>
    </row>
    <row r="74" spans="1:156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F74" s="47" t="s">
        <v>810</v>
      </c>
      <c r="G74" s="52" t="s">
        <v>704</v>
      </c>
      <c r="L74" s="4">
        <v>1</v>
      </c>
      <c r="M74">
        <v>1</v>
      </c>
      <c r="O74" s="11" t="s">
        <v>320</v>
      </c>
      <c r="R74" s="4">
        <v>1</v>
      </c>
      <c r="AA74">
        <v>1</v>
      </c>
      <c r="AC74">
        <v>1</v>
      </c>
      <c r="AD74" s="11" t="s">
        <v>319</v>
      </c>
      <c r="AN74" s="13">
        <v>1</v>
      </c>
      <c r="BF74">
        <v>1</v>
      </c>
      <c r="BG74">
        <v>1</v>
      </c>
      <c r="BJ74" t="s">
        <v>360</v>
      </c>
      <c r="BK74" s="13">
        <v>1</v>
      </c>
      <c r="CQ74" s="13">
        <v>1</v>
      </c>
      <c r="DT74" s="4">
        <v>1</v>
      </c>
      <c r="DX74">
        <v>1</v>
      </c>
      <c r="DY74">
        <v>1</v>
      </c>
      <c r="EA74" t="s">
        <v>10</v>
      </c>
    </row>
    <row r="75" spans="1:156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 s="47" t="s">
        <v>661</v>
      </c>
      <c r="G75" s="52" t="s">
        <v>705</v>
      </c>
      <c r="H75">
        <v>1</v>
      </c>
      <c r="I75">
        <v>1</v>
      </c>
      <c r="K75" t="s">
        <v>318</v>
      </c>
      <c r="Q75">
        <v>1</v>
      </c>
      <c r="Z75" s="13">
        <v>1</v>
      </c>
      <c r="AE75">
        <v>1</v>
      </c>
      <c r="AF75">
        <v>1</v>
      </c>
      <c r="AH75" s="11" t="s">
        <v>465</v>
      </c>
      <c r="AI75">
        <v>3</v>
      </c>
      <c r="AJ75">
        <v>1</v>
      </c>
      <c r="AK75">
        <v>1</v>
      </c>
      <c r="AM75" s="11" t="s">
        <v>317</v>
      </c>
      <c r="AN75" s="13">
        <v>1</v>
      </c>
      <c r="AS75">
        <v>2</v>
      </c>
      <c r="AT75">
        <v>1</v>
      </c>
      <c r="AV75">
        <v>1</v>
      </c>
      <c r="AW75" s="11" t="s">
        <v>477</v>
      </c>
      <c r="BC75" s="13">
        <v>1</v>
      </c>
      <c r="BD75">
        <v>1</v>
      </c>
      <c r="BE75" s="13">
        <v>1</v>
      </c>
      <c r="BL75" s="13">
        <v>1</v>
      </c>
      <c r="BR75">
        <v>1</v>
      </c>
      <c r="BS75">
        <v>1</v>
      </c>
      <c r="BU75" t="s">
        <v>320</v>
      </c>
      <c r="BV75" s="13">
        <v>1</v>
      </c>
      <c r="BW75">
        <v>1</v>
      </c>
      <c r="BX75" s="13">
        <v>1</v>
      </c>
      <c r="CC75">
        <v>1</v>
      </c>
      <c r="CI75" s="13">
        <v>1</v>
      </c>
      <c r="CP75">
        <v>1</v>
      </c>
      <c r="CR75">
        <v>1</v>
      </c>
      <c r="CS75" s="4">
        <v>2</v>
      </c>
      <c r="CU75">
        <v>1</v>
      </c>
      <c r="CX75">
        <v>1</v>
      </c>
      <c r="DI75">
        <v>1</v>
      </c>
      <c r="DO75" s="13">
        <v>1</v>
      </c>
      <c r="DP75">
        <v>1</v>
      </c>
      <c r="DQ75">
        <v>1</v>
      </c>
      <c r="DS75" t="s">
        <v>397</v>
      </c>
      <c r="DT75" s="4">
        <v>1</v>
      </c>
      <c r="DU75" s="13">
        <v>1</v>
      </c>
      <c r="DW75" s="13">
        <v>1</v>
      </c>
      <c r="DX75" s="45">
        <v>1</v>
      </c>
      <c r="DZ75">
        <v>1</v>
      </c>
      <c r="EA75" t="s">
        <v>7</v>
      </c>
      <c r="EN75">
        <v>1</v>
      </c>
      <c r="EP75" s="13">
        <v>1</v>
      </c>
    </row>
    <row r="76" spans="1:156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 s="47" t="s">
        <v>661</v>
      </c>
      <c r="G76" s="52" t="s">
        <v>706</v>
      </c>
      <c r="H76">
        <v>1</v>
      </c>
      <c r="I76">
        <v>1</v>
      </c>
      <c r="K76" t="s">
        <v>318</v>
      </c>
      <c r="L76" s="4">
        <v>1</v>
      </c>
      <c r="M76">
        <v>1</v>
      </c>
      <c r="O76" s="11" t="s">
        <v>320</v>
      </c>
      <c r="W76">
        <v>2</v>
      </c>
      <c r="X76" s="13">
        <v>1</v>
      </c>
      <c r="Y76" s="13">
        <v>1</v>
      </c>
      <c r="AE76">
        <v>1</v>
      </c>
      <c r="AF76">
        <v>1</v>
      </c>
      <c r="AH76" s="11" t="s">
        <v>465</v>
      </c>
      <c r="AI76">
        <v>2</v>
      </c>
      <c r="AK76">
        <v>1</v>
      </c>
      <c r="AM76" s="11" t="s">
        <v>494</v>
      </c>
      <c r="AN76" s="13">
        <v>2</v>
      </c>
      <c r="AO76">
        <v>1</v>
      </c>
      <c r="AS76">
        <v>1</v>
      </c>
      <c r="AT76">
        <v>1</v>
      </c>
      <c r="AW76" s="11" t="s">
        <v>476</v>
      </c>
      <c r="BC76" s="13">
        <v>1</v>
      </c>
      <c r="BD76">
        <v>1</v>
      </c>
      <c r="BL76" s="13">
        <v>1</v>
      </c>
      <c r="BR76">
        <v>1</v>
      </c>
      <c r="BS76">
        <v>1</v>
      </c>
      <c r="BU76" t="s">
        <v>320</v>
      </c>
      <c r="BW76">
        <v>1</v>
      </c>
      <c r="BX76" s="13">
        <v>1</v>
      </c>
      <c r="BY76" s="13">
        <v>4</v>
      </c>
      <c r="CD76" s="13">
        <v>1</v>
      </c>
      <c r="CE76" s="42">
        <v>1</v>
      </c>
      <c r="CG76">
        <v>1</v>
      </c>
      <c r="CH76" t="s">
        <v>527</v>
      </c>
      <c r="CI76" s="13">
        <v>1</v>
      </c>
      <c r="CS76" s="4">
        <v>1</v>
      </c>
      <c r="CY76">
        <v>1</v>
      </c>
      <c r="DD76" s="13">
        <v>1</v>
      </c>
      <c r="DE76" s="4">
        <v>1</v>
      </c>
      <c r="DF76">
        <v>1</v>
      </c>
      <c r="DI76">
        <v>1</v>
      </c>
      <c r="DL76">
        <v>1</v>
      </c>
      <c r="DN76" s="13">
        <v>1</v>
      </c>
      <c r="DP76">
        <v>1</v>
      </c>
      <c r="DR76">
        <v>1</v>
      </c>
      <c r="DS76" t="s">
        <v>398</v>
      </c>
      <c r="DW76" s="13">
        <v>1</v>
      </c>
      <c r="EB76" s="13">
        <v>1</v>
      </c>
      <c r="EC76" s="4">
        <v>2</v>
      </c>
      <c r="ED76" s="34">
        <v>1</v>
      </c>
      <c r="EE76" s="34">
        <v>1</v>
      </c>
      <c r="EG76" s="13">
        <v>1</v>
      </c>
      <c r="EH76">
        <v>1</v>
      </c>
      <c r="EN76">
        <v>1</v>
      </c>
      <c r="EP76" s="13">
        <v>1</v>
      </c>
      <c r="ER76" s="13">
        <v>1</v>
      </c>
    </row>
    <row r="77" spans="1:156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F77" s="47" t="s">
        <v>661</v>
      </c>
      <c r="G77" s="52" t="s">
        <v>667</v>
      </c>
      <c r="L77" s="4">
        <v>1</v>
      </c>
      <c r="N77">
        <v>1</v>
      </c>
      <c r="O77" s="11" t="s">
        <v>21</v>
      </c>
      <c r="Y77" s="13">
        <v>1</v>
      </c>
      <c r="AA77">
        <v>1</v>
      </c>
      <c r="AB77">
        <v>1</v>
      </c>
      <c r="AD77" s="11" t="s">
        <v>461</v>
      </c>
      <c r="AE77">
        <v>1</v>
      </c>
      <c r="AF77">
        <v>1</v>
      </c>
      <c r="AH77" s="11" t="s">
        <v>465</v>
      </c>
      <c r="AI77">
        <v>1</v>
      </c>
      <c r="AK77">
        <v>1</v>
      </c>
      <c r="AM77" s="11" t="s">
        <v>494</v>
      </c>
      <c r="AX77">
        <v>1</v>
      </c>
      <c r="AY77">
        <v>1</v>
      </c>
      <c r="BB77" t="s">
        <v>507</v>
      </c>
      <c r="BC77" s="13">
        <v>1</v>
      </c>
      <c r="BD77">
        <v>1</v>
      </c>
      <c r="BL77" s="13">
        <v>1</v>
      </c>
      <c r="BQ77" s="13">
        <v>1</v>
      </c>
      <c r="BR77">
        <v>2</v>
      </c>
      <c r="BS77">
        <v>1</v>
      </c>
      <c r="BT77">
        <v>1</v>
      </c>
      <c r="BU77" t="s">
        <v>317</v>
      </c>
      <c r="BY77" s="13">
        <v>3</v>
      </c>
      <c r="CI77" s="13">
        <v>1</v>
      </c>
      <c r="CP77">
        <v>1</v>
      </c>
      <c r="CQ77" s="13">
        <v>1</v>
      </c>
      <c r="CS77" s="4">
        <v>2</v>
      </c>
      <c r="CT77">
        <v>1</v>
      </c>
      <c r="DB77">
        <v>1</v>
      </c>
      <c r="DH77" s="13">
        <v>1</v>
      </c>
      <c r="DI77">
        <v>1</v>
      </c>
      <c r="DJ77" s="13">
        <v>1</v>
      </c>
      <c r="DN77" s="13">
        <v>1</v>
      </c>
      <c r="DO77" s="13">
        <v>1</v>
      </c>
      <c r="DP77" s="42">
        <v>1</v>
      </c>
      <c r="DR77">
        <v>1</v>
      </c>
      <c r="DS77" t="s">
        <v>398</v>
      </c>
      <c r="DW77" s="13">
        <v>1</v>
      </c>
      <c r="EC77" s="4">
        <v>1</v>
      </c>
      <c r="ED77" s="34">
        <v>1</v>
      </c>
      <c r="EG77" s="13">
        <v>1</v>
      </c>
      <c r="EH77">
        <v>1</v>
      </c>
      <c r="EI77" s="4">
        <v>1</v>
      </c>
      <c r="EJ77">
        <v>1</v>
      </c>
      <c r="EM77" s="11" t="s">
        <v>410</v>
      </c>
      <c r="ER77" s="13">
        <v>1</v>
      </c>
      <c r="ES77" s="13">
        <v>1</v>
      </c>
      <c r="ET77">
        <v>1</v>
      </c>
      <c r="EX77">
        <v>1</v>
      </c>
      <c r="EZ77" s="11" t="s">
        <v>559</v>
      </c>
    </row>
    <row r="78" spans="1:156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F78" s="47" t="s">
        <v>810</v>
      </c>
      <c r="G78" s="52" t="s">
        <v>707</v>
      </c>
      <c r="Q78">
        <v>1</v>
      </c>
      <c r="X78" s="13">
        <v>1</v>
      </c>
      <c r="Y78" s="13">
        <v>1</v>
      </c>
      <c r="AE78">
        <v>1</v>
      </c>
      <c r="AF78">
        <v>1</v>
      </c>
      <c r="AH78" s="11" t="s">
        <v>465</v>
      </c>
      <c r="BC78" s="13">
        <v>1</v>
      </c>
      <c r="BK78" s="13">
        <v>1</v>
      </c>
      <c r="BL78" s="13">
        <v>1</v>
      </c>
      <c r="CO78" s="13">
        <v>1</v>
      </c>
      <c r="CP78">
        <v>1</v>
      </c>
      <c r="CQ78" s="13">
        <v>1</v>
      </c>
      <c r="CR78" s="30">
        <v>1</v>
      </c>
      <c r="CS78" s="43">
        <v>1</v>
      </c>
      <c r="CT78" s="30"/>
      <c r="CU78" s="30"/>
      <c r="CV78" s="30"/>
      <c r="CW78" s="30"/>
      <c r="CX78" s="30"/>
      <c r="CY78" s="30">
        <v>1</v>
      </c>
      <c r="CZ78" s="30"/>
      <c r="DA78" s="30"/>
      <c r="DB78" s="30"/>
      <c r="DC78" s="30"/>
      <c r="DD78" s="42"/>
      <c r="DE78" s="43"/>
      <c r="DF78" s="30"/>
      <c r="DG78" s="30"/>
      <c r="DH78" s="13">
        <v>1</v>
      </c>
      <c r="DI78">
        <v>1</v>
      </c>
      <c r="DT78" s="4">
        <v>1</v>
      </c>
      <c r="DW78" s="13">
        <v>1</v>
      </c>
      <c r="EH78">
        <v>1</v>
      </c>
      <c r="EO78" s="13">
        <v>1</v>
      </c>
      <c r="ER78" s="13">
        <v>1</v>
      </c>
    </row>
    <row r="79" spans="1:156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 s="47" t="s">
        <v>655</v>
      </c>
      <c r="G79" s="52" t="s">
        <v>708</v>
      </c>
      <c r="H79">
        <v>2</v>
      </c>
      <c r="I79">
        <v>1</v>
      </c>
      <c r="J79">
        <v>1</v>
      </c>
      <c r="K79" t="s">
        <v>317</v>
      </c>
      <c r="L79" s="4">
        <v>1</v>
      </c>
      <c r="M79" s="30">
        <v>1</v>
      </c>
      <c r="O79" s="11" t="s">
        <v>320</v>
      </c>
      <c r="Q79">
        <v>1</v>
      </c>
      <c r="R79" s="4">
        <v>1</v>
      </c>
      <c r="X79" s="13">
        <v>1</v>
      </c>
      <c r="Y79" s="13">
        <v>1</v>
      </c>
      <c r="AA79">
        <v>1</v>
      </c>
      <c r="AB79">
        <v>1</v>
      </c>
      <c r="AD79" s="11" t="s">
        <v>461</v>
      </c>
      <c r="AS79">
        <v>1</v>
      </c>
      <c r="AT79">
        <v>1</v>
      </c>
      <c r="AW79" s="11" t="s">
        <v>476</v>
      </c>
      <c r="BC79" s="13">
        <v>1</v>
      </c>
      <c r="BL79" s="13">
        <v>1</v>
      </c>
      <c r="BR79">
        <v>1</v>
      </c>
      <c r="BS79">
        <v>1</v>
      </c>
      <c r="BU79" t="s">
        <v>320</v>
      </c>
      <c r="BV79" s="13">
        <v>1</v>
      </c>
      <c r="CE79">
        <v>1</v>
      </c>
      <c r="CG79">
        <v>1</v>
      </c>
      <c r="CH79" t="s">
        <v>527</v>
      </c>
      <c r="CI79" s="13">
        <v>1</v>
      </c>
      <c r="DL79">
        <v>1</v>
      </c>
      <c r="EI79" s="4">
        <v>1</v>
      </c>
      <c r="EJ79">
        <v>1</v>
      </c>
      <c r="EM79" s="11" t="s">
        <v>410</v>
      </c>
      <c r="EO79" s="13">
        <v>1</v>
      </c>
    </row>
    <row r="80" spans="1:156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F80" s="47" t="s">
        <v>661</v>
      </c>
      <c r="G80" s="52" t="s">
        <v>709</v>
      </c>
      <c r="Q80">
        <v>1</v>
      </c>
      <c r="W80">
        <v>1</v>
      </c>
      <c r="AE80">
        <v>1</v>
      </c>
      <c r="AF80">
        <v>1</v>
      </c>
      <c r="AH80" s="11" t="s">
        <v>465</v>
      </c>
      <c r="BF80">
        <v>1</v>
      </c>
      <c r="BG80">
        <v>1</v>
      </c>
      <c r="BJ80" t="s">
        <v>360</v>
      </c>
      <c r="BK80" s="13">
        <v>1</v>
      </c>
      <c r="BW80">
        <v>1</v>
      </c>
      <c r="BY80" s="13">
        <v>2</v>
      </c>
      <c r="CB80" s="13">
        <v>1</v>
      </c>
      <c r="CE80">
        <v>1</v>
      </c>
      <c r="CG80">
        <v>1</v>
      </c>
      <c r="CH80" t="s">
        <v>527</v>
      </c>
      <c r="CO80" s="13">
        <v>1</v>
      </c>
    </row>
    <row r="81" spans="1:156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F81" s="47" t="s">
        <v>661</v>
      </c>
      <c r="G81" s="52" t="s">
        <v>710</v>
      </c>
      <c r="X81" s="13">
        <v>1</v>
      </c>
      <c r="Z81" s="13">
        <v>1</v>
      </c>
      <c r="AE81">
        <v>1</v>
      </c>
      <c r="AG81">
        <v>1</v>
      </c>
      <c r="AH81" s="11" t="s">
        <v>464</v>
      </c>
      <c r="AS81">
        <v>1</v>
      </c>
      <c r="AV81">
        <v>1</v>
      </c>
      <c r="AW81" s="11" t="s">
        <v>478</v>
      </c>
      <c r="BR81">
        <v>2</v>
      </c>
      <c r="BS81">
        <v>1</v>
      </c>
      <c r="BT81">
        <v>1</v>
      </c>
      <c r="BU81" t="s">
        <v>317</v>
      </c>
      <c r="BY81" s="13">
        <v>1</v>
      </c>
      <c r="CC81">
        <v>1</v>
      </c>
      <c r="CD81" s="13">
        <v>1</v>
      </c>
      <c r="CK81">
        <v>1</v>
      </c>
      <c r="CL81">
        <v>1</v>
      </c>
      <c r="CN81" t="s">
        <v>7</v>
      </c>
      <c r="CS81" s="4">
        <v>1</v>
      </c>
      <c r="CU81">
        <v>1</v>
      </c>
      <c r="DT81" s="4">
        <v>1</v>
      </c>
      <c r="DU81" s="13">
        <v>1</v>
      </c>
      <c r="EC81" s="4">
        <v>2</v>
      </c>
      <c r="ED81" s="34">
        <v>1</v>
      </c>
      <c r="EE81" s="34">
        <v>1</v>
      </c>
      <c r="EI81" s="4">
        <v>1</v>
      </c>
      <c r="EK81">
        <v>1</v>
      </c>
      <c r="EM81" s="11" t="s">
        <v>549</v>
      </c>
      <c r="EO81" s="13">
        <v>1</v>
      </c>
      <c r="ET81">
        <v>1</v>
      </c>
      <c r="EY81">
        <v>1</v>
      </c>
      <c r="EZ81" s="11" t="s">
        <v>562</v>
      </c>
    </row>
    <row r="82" spans="1:156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F82" s="47" t="s">
        <v>810</v>
      </c>
      <c r="G82" s="52" t="s">
        <v>711</v>
      </c>
      <c r="Z82" s="13">
        <v>1</v>
      </c>
      <c r="AE82">
        <v>1</v>
      </c>
      <c r="AF82">
        <v>1</v>
      </c>
      <c r="AH82" s="11" t="s">
        <v>465</v>
      </c>
      <c r="AS82">
        <v>1</v>
      </c>
      <c r="AT82">
        <v>1</v>
      </c>
      <c r="AW82" s="11" t="s">
        <v>476</v>
      </c>
      <c r="BK82" s="13">
        <v>1</v>
      </c>
      <c r="BW82">
        <v>1</v>
      </c>
      <c r="CC82">
        <v>1</v>
      </c>
      <c r="CK82">
        <v>1</v>
      </c>
      <c r="CL82">
        <v>1</v>
      </c>
      <c r="CN82" t="s">
        <v>7</v>
      </c>
      <c r="DM82" s="13">
        <v>1</v>
      </c>
      <c r="EH82">
        <v>1</v>
      </c>
      <c r="EI82" s="4">
        <v>1</v>
      </c>
      <c r="EJ82">
        <v>1</v>
      </c>
      <c r="EM82" s="11" t="s">
        <v>410</v>
      </c>
    </row>
    <row r="83" spans="1:156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F83" s="48" t="s">
        <v>809</v>
      </c>
      <c r="G83" s="52" t="s">
        <v>712</v>
      </c>
      <c r="L83" s="4">
        <v>2</v>
      </c>
      <c r="M83">
        <v>1</v>
      </c>
      <c r="N83">
        <v>1</v>
      </c>
      <c r="O83" s="11" t="s">
        <v>317</v>
      </c>
      <c r="BF83">
        <v>1</v>
      </c>
      <c r="BG83">
        <v>1</v>
      </c>
      <c r="BJ83" t="s">
        <v>360</v>
      </c>
      <c r="BV83" s="13">
        <v>1</v>
      </c>
      <c r="BW83">
        <v>1</v>
      </c>
      <c r="BY83" s="13">
        <v>2</v>
      </c>
      <c r="BZ83" s="13">
        <v>1</v>
      </c>
      <c r="CB83" s="13">
        <v>2</v>
      </c>
      <c r="CR83">
        <v>1</v>
      </c>
      <c r="DL83">
        <v>1</v>
      </c>
      <c r="DV83">
        <v>1</v>
      </c>
      <c r="DX83">
        <v>1</v>
      </c>
      <c r="DY83">
        <v>1</v>
      </c>
      <c r="EA83" t="s">
        <v>10</v>
      </c>
      <c r="EB83" s="13">
        <v>1</v>
      </c>
      <c r="EC83" s="4">
        <v>2</v>
      </c>
      <c r="ED83" s="34">
        <v>1</v>
      </c>
      <c r="EE83" s="34">
        <v>1</v>
      </c>
      <c r="EH83" s="30">
        <v>1</v>
      </c>
      <c r="EI83" s="4">
        <v>1</v>
      </c>
      <c r="EJ83">
        <v>1</v>
      </c>
      <c r="EM83" s="11" t="s">
        <v>410</v>
      </c>
      <c r="ER83" s="13">
        <v>1</v>
      </c>
      <c r="ET83">
        <v>1</v>
      </c>
      <c r="EX83">
        <v>1</v>
      </c>
      <c r="EZ83" s="11" t="s">
        <v>559</v>
      </c>
    </row>
    <row r="84" spans="1:156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F84" s="47" t="s">
        <v>809</v>
      </c>
      <c r="G84" s="52" t="s">
        <v>713</v>
      </c>
      <c r="L84" s="4">
        <v>1</v>
      </c>
      <c r="N84">
        <v>1</v>
      </c>
      <c r="O84" s="11" t="s">
        <v>21</v>
      </c>
      <c r="P84" s="13">
        <v>1</v>
      </c>
      <c r="X84" s="13">
        <v>1</v>
      </c>
      <c r="Y84" s="13">
        <v>1</v>
      </c>
      <c r="Z84" s="13">
        <v>1</v>
      </c>
      <c r="AA84" s="34"/>
      <c r="AE84">
        <v>1</v>
      </c>
      <c r="AF84">
        <v>1</v>
      </c>
      <c r="AH84" s="11" t="s">
        <v>465</v>
      </c>
      <c r="AO84">
        <v>1</v>
      </c>
      <c r="AS84">
        <v>1</v>
      </c>
      <c r="AT84">
        <v>1</v>
      </c>
      <c r="AW84" s="11" t="s">
        <v>476</v>
      </c>
      <c r="AX84">
        <v>1</v>
      </c>
      <c r="BA84">
        <v>1</v>
      </c>
      <c r="BB84" t="s">
        <v>508</v>
      </c>
      <c r="BD84">
        <v>1</v>
      </c>
      <c r="BE84" s="13">
        <v>1</v>
      </c>
      <c r="BK84" s="13">
        <v>1</v>
      </c>
      <c r="BQ84" s="13">
        <v>1</v>
      </c>
      <c r="BR84">
        <v>2</v>
      </c>
      <c r="BS84">
        <v>1</v>
      </c>
      <c r="BT84">
        <v>1</v>
      </c>
      <c r="BU84" t="s">
        <v>317</v>
      </c>
      <c r="BV84" s="13">
        <v>2</v>
      </c>
      <c r="BY84" s="13">
        <v>1</v>
      </c>
      <c r="CD84" s="13">
        <v>1</v>
      </c>
      <c r="CK84">
        <v>1</v>
      </c>
      <c r="CL84">
        <v>1</v>
      </c>
      <c r="CN84" t="s">
        <v>7</v>
      </c>
      <c r="CO84" s="13">
        <v>1</v>
      </c>
      <c r="CP84" s="30">
        <v>1</v>
      </c>
      <c r="CQ84" s="13">
        <v>1</v>
      </c>
      <c r="CS84" s="4">
        <v>1</v>
      </c>
      <c r="CV84">
        <v>1</v>
      </c>
      <c r="DT84" s="4">
        <v>1</v>
      </c>
      <c r="DU84" s="13">
        <v>1</v>
      </c>
      <c r="DX84">
        <v>1</v>
      </c>
      <c r="DY84">
        <v>1</v>
      </c>
      <c r="EA84" t="s">
        <v>10</v>
      </c>
      <c r="EG84" s="13">
        <v>1</v>
      </c>
      <c r="EH84">
        <v>1</v>
      </c>
      <c r="EI84" s="4">
        <v>1</v>
      </c>
      <c r="EJ84">
        <v>1</v>
      </c>
      <c r="EM84" s="11" t="s">
        <v>410</v>
      </c>
      <c r="EQ84">
        <v>1</v>
      </c>
      <c r="ER84" s="13">
        <v>1</v>
      </c>
      <c r="ET84" s="34">
        <v>1</v>
      </c>
      <c r="EX84">
        <v>1</v>
      </c>
      <c r="EZ84" s="11" t="s">
        <v>559</v>
      </c>
    </row>
    <row r="85" spans="1:156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F85" s="47"/>
      <c r="G85" s="52" t="s">
        <v>668</v>
      </c>
      <c r="AE85">
        <v>1</v>
      </c>
      <c r="AG85">
        <v>1</v>
      </c>
      <c r="AH85" s="11" t="s">
        <v>464</v>
      </c>
      <c r="BD85">
        <v>1</v>
      </c>
      <c r="BK85" s="13">
        <v>1</v>
      </c>
      <c r="BR85">
        <v>1</v>
      </c>
      <c r="BS85">
        <v>1</v>
      </c>
      <c r="BU85" t="s">
        <v>320</v>
      </c>
      <c r="CD85" s="13">
        <v>1</v>
      </c>
      <c r="CQ85" s="13">
        <v>1</v>
      </c>
      <c r="DU85" s="13">
        <v>1</v>
      </c>
      <c r="EG85" s="13">
        <v>1</v>
      </c>
    </row>
    <row r="86" spans="1:156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F86" s="47" t="s">
        <v>661</v>
      </c>
      <c r="G86" s="52" t="s">
        <v>714</v>
      </c>
      <c r="L86" s="4">
        <v>1</v>
      </c>
      <c r="N86">
        <v>1</v>
      </c>
      <c r="O86" s="11" t="s">
        <v>21</v>
      </c>
      <c r="AE86">
        <v>1</v>
      </c>
      <c r="AF86">
        <v>1</v>
      </c>
      <c r="AH86" s="11" t="s">
        <v>465</v>
      </c>
      <c r="AS86">
        <v>1</v>
      </c>
      <c r="AT86">
        <v>1</v>
      </c>
      <c r="AW86" s="11" t="s">
        <v>476</v>
      </c>
      <c r="BD86">
        <v>1</v>
      </c>
      <c r="BE86" s="13">
        <v>1</v>
      </c>
      <c r="BF86">
        <v>1</v>
      </c>
      <c r="BG86">
        <v>1</v>
      </c>
      <c r="BJ86" t="s">
        <v>360</v>
      </c>
      <c r="BV86" s="13">
        <v>1</v>
      </c>
      <c r="CB86" s="13">
        <v>1</v>
      </c>
      <c r="CE86">
        <v>1</v>
      </c>
      <c r="CG86">
        <v>1</v>
      </c>
      <c r="CH86" t="s">
        <v>527</v>
      </c>
      <c r="CI86" s="13">
        <v>1</v>
      </c>
      <c r="CK86" s="30">
        <v>1</v>
      </c>
      <c r="CM86">
        <v>1</v>
      </c>
      <c r="CN86" t="s">
        <v>10</v>
      </c>
      <c r="CS86" s="4">
        <v>1</v>
      </c>
      <c r="DB86">
        <v>1</v>
      </c>
      <c r="DJ86" s="13">
        <v>1</v>
      </c>
      <c r="DT86" s="4">
        <v>1</v>
      </c>
      <c r="DV86">
        <v>1</v>
      </c>
      <c r="DW86" s="13">
        <v>1</v>
      </c>
      <c r="DX86" s="45">
        <v>1</v>
      </c>
      <c r="DY86">
        <v>1</v>
      </c>
      <c r="EA86" t="s">
        <v>10</v>
      </c>
      <c r="EC86" s="4">
        <v>1</v>
      </c>
      <c r="EE86" s="34">
        <v>1</v>
      </c>
      <c r="EI86" s="4">
        <v>1</v>
      </c>
      <c r="EJ86">
        <v>1</v>
      </c>
      <c r="EM86" s="11" t="s">
        <v>410</v>
      </c>
      <c r="EO86" s="13">
        <v>1</v>
      </c>
      <c r="ET86">
        <v>1</v>
      </c>
      <c r="EX86">
        <v>1</v>
      </c>
      <c r="EZ86" s="11" t="s">
        <v>559</v>
      </c>
    </row>
    <row r="87" spans="1:156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F87" s="47" t="s">
        <v>661</v>
      </c>
      <c r="G87" s="52" t="s">
        <v>715</v>
      </c>
      <c r="L87" s="4">
        <v>2</v>
      </c>
      <c r="M87">
        <v>1</v>
      </c>
      <c r="N87">
        <v>1</v>
      </c>
      <c r="O87" s="11" t="s">
        <v>317</v>
      </c>
      <c r="S87" s="4">
        <v>1</v>
      </c>
      <c r="U87" s="34">
        <v>1</v>
      </c>
      <c r="V87" s="11" t="s">
        <v>326</v>
      </c>
      <c r="X87" s="13">
        <v>1</v>
      </c>
      <c r="AE87">
        <v>1</v>
      </c>
      <c r="AF87">
        <v>1</v>
      </c>
      <c r="AH87" s="11" t="s">
        <v>465</v>
      </c>
      <c r="AO87">
        <v>1</v>
      </c>
      <c r="AX87">
        <v>1</v>
      </c>
      <c r="BA87">
        <v>1</v>
      </c>
      <c r="BB87" t="s">
        <v>508</v>
      </c>
      <c r="BC87" s="13">
        <v>1</v>
      </c>
      <c r="BE87" s="13">
        <v>1</v>
      </c>
      <c r="BF87">
        <v>2</v>
      </c>
      <c r="BG87">
        <v>1</v>
      </c>
      <c r="BH87">
        <v>1</v>
      </c>
      <c r="BJ87" t="s">
        <v>487</v>
      </c>
      <c r="BK87" s="13">
        <v>1</v>
      </c>
      <c r="BL87" s="13">
        <v>1</v>
      </c>
      <c r="BR87">
        <v>2</v>
      </c>
      <c r="BS87">
        <v>1</v>
      </c>
      <c r="BT87">
        <v>1</v>
      </c>
      <c r="BU87" t="s">
        <v>317</v>
      </c>
      <c r="BW87">
        <v>1</v>
      </c>
      <c r="CD87" s="13">
        <v>1</v>
      </c>
      <c r="CK87" s="30">
        <v>1</v>
      </c>
      <c r="CM87">
        <v>1</v>
      </c>
      <c r="CN87" t="s">
        <v>10</v>
      </c>
      <c r="CP87">
        <v>1</v>
      </c>
      <c r="CQ87" s="13">
        <v>1</v>
      </c>
      <c r="DD87" s="13">
        <v>2</v>
      </c>
      <c r="DT87" s="4">
        <v>1</v>
      </c>
      <c r="DX87" s="34">
        <v>1</v>
      </c>
      <c r="DY87">
        <v>1</v>
      </c>
      <c r="EA87" t="s">
        <v>10</v>
      </c>
      <c r="EH87">
        <v>1</v>
      </c>
      <c r="EO87" s="13">
        <v>1</v>
      </c>
      <c r="EP87" s="13">
        <v>1</v>
      </c>
      <c r="ES87" s="13">
        <v>1</v>
      </c>
      <c r="ET87">
        <v>2</v>
      </c>
      <c r="EV87">
        <v>1</v>
      </c>
      <c r="EY87">
        <v>1</v>
      </c>
      <c r="EZ87" s="11" t="s">
        <v>569</v>
      </c>
    </row>
    <row r="88" spans="1:156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F88" s="47" t="s">
        <v>661</v>
      </c>
      <c r="G88" s="52" t="s">
        <v>716</v>
      </c>
      <c r="L88" s="4">
        <v>1</v>
      </c>
      <c r="M88">
        <v>1</v>
      </c>
      <c r="O88" s="11" t="s">
        <v>320</v>
      </c>
      <c r="Q88">
        <v>1</v>
      </c>
      <c r="R88" s="4">
        <v>1</v>
      </c>
      <c r="AE88">
        <v>1</v>
      </c>
      <c r="AF88">
        <v>1</v>
      </c>
      <c r="AH88" s="11" t="s">
        <v>465</v>
      </c>
      <c r="AI88">
        <v>1</v>
      </c>
      <c r="AJ88">
        <v>1</v>
      </c>
      <c r="AM88" s="11" t="s">
        <v>495</v>
      </c>
      <c r="BE88" s="13">
        <v>1</v>
      </c>
      <c r="BF88">
        <v>1</v>
      </c>
      <c r="BH88">
        <v>1</v>
      </c>
      <c r="BJ88" t="s">
        <v>359</v>
      </c>
      <c r="BK88" s="13">
        <v>1</v>
      </c>
      <c r="BQ88" s="13">
        <v>1</v>
      </c>
      <c r="BX88" s="13">
        <v>1</v>
      </c>
      <c r="CA88" s="13">
        <v>1</v>
      </c>
      <c r="CB88" s="13">
        <v>1</v>
      </c>
      <c r="CE88">
        <v>1</v>
      </c>
      <c r="CG88">
        <v>1</v>
      </c>
      <c r="CH88" t="s">
        <v>527</v>
      </c>
      <c r="CS88" s="4">
        <v>1</v>
      </c>
      <c r="CW88">
        <v>1</v>
      </c>
      <c r="DE88" s="4">
        <v>1</v>
      </c>
      <c r="DT88" s="4">
        <v>1</v>
      </c>
      <c r="EB88" s="13">
        <v>1</v>
      </c>
      <c r="EI88" s="4">
        <v>1</v>
      </c>
      <c r="EL88">
        <v>1</v>
      </c>
      <c r="EM88" s="11" t="s">
        <v>550</v>
      </c>
      <c r="EN88">
        <v>1</v>
      </c>
      <c r="EP88" s="13">
        <v>1</v>
      </c>
      <c r="ET88">
        <v>1</v>
      </c>
      <c r="EX88">
        <v>1</v>
      </c>
      <c r="EZ88" s="11" t="s">
        <v>559</v>
      </c>
    </row>
    <row r="89" spans="1:156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F89" s="47" t="s">
        <v>655</v>
      </c>
      <c r="G89" s="52" t="s">
        <v>675</v>
      </c>
      <c r="L89" s="4">
        <v>1</v>
      </c>
      <c r="M89">
        <v>1</v>
      </c>
      <c r="O89" s="11" t="s">
        <v>320</v>
      </c>
      <c r="Z89" s="13">
        <v>1</v>
      </c>
      <c r="AE89">
        <v>1</v>
      </c>
      <c r="AF89">
        <v>1</v>
      </c>
      <c r="AH89" s="11" t="s">
        <v>465</v>
      </c>
      <c r="AO89">
        <v>1</v>
      </c>
      <c r="BV89" s="13">
        <v>1</v>
      </c>
      <c r="BW89">
        <v>1</v>
      </c>
      <c r="CE89">
        <v>1</v>
      </c>
      <c r="CG89">
        <v>1</v>
      </c>
      <c r="CH89" t="s">
        <v>527</v>
      </c>
      <c r="CJ89" s="13">
        <v>1</v>
      </c>
      <c r="CQ89" s="13">
        <v>1</v>
      </c>
      <c r="CS89" s="4">
        <v>2</v>
      </c>
      <c r="CY89">
        <v>1</v>
      </c>
      <c r="DB89">
        <v>1</v>
      </c>
      <c r="DJ89" s="13">
        <v>1</v>
      </c>
      <c r="DP89">
        <v>1</v>
      </c>
      <c r="DQ89">
        <v>1</v>
      </c>
      <c r="DS89" t="s">
        <v>397</v>
      </c>
      <c r="EC89" s="4">
        <v>1</v>
      </c>
      <c r="ED89" s="34">
        <v>1</v>
      </c>
      <c r="EH89">
        <v>1</v>
      </c>
      <c r="EI89" s="4">
        <v>1</v>
      </c>
      <c r="EJ89">
        <v>1</v>
      </c>
      <c r="EM89" s="11" t="s">
        <v>410</v>
      </c>
      <c r="EP89" s="13">
        <v>1</v>
      </c>
      <c r="ET89">
        <v>2</v>
      </c>
      <c r="EV89">
        <v>1</v>
      </c>
      <c r="EY89">
        <v>1</v>
      </c>
      <c r="EZ89" s="11" t="s">
        <v>569</v>
      </c>
    </row>
    <row r="90" spans="1:156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F90" s="47" t="s">
        <v>810</v>
      </c>
      <c r="G90" s="52" t="s">
        <v>717</v>
      </c>
      <c r="AO90">
        <v>1</v>
      </c>
      <c r="CC90">
        <v>1</v>
      </c>
      <c r="CE90">
        <v>1</v>
      </c>
      <c r="CG90">
        <v>1</v>
      </c>
      <c r="CH90" t="s">
        <v>527</v>
      </c>
      <c r="CO90" s="13">
        <v>1</v>
      </c>
      <c r="DJ90" s="13">
        <v>1</v>
      </c>
      <c r="DW90" s="13">
        <v>1</v>
      </c>
      <c r="DX90">
        <v>1</v>
      </c>
      <c r="DZ90">
        <v>1</v>
      </c>
      <c r="EA90" t="s">
        <v>7</v>
      </c>
      <c r="EI90" s="4">
        <v>2</v>
      </c>
      <c r="EJ90">
        <v>1</v>
      </c>
      <c r="EK90">
        <v>1</v>
      </c>
      <c r="EM90" s="11" t="s">
        <v>548</v>
      </c>
      <c r="EP90" s="13">
        <v>1</v>
      </c>
    </row>
    <row r="91" spans="1:156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F91" s="47" t="s">
        <v>655</v>
      </c>
      <c r="G91" s="52" t="s">
        <v>675</v>
      </c>
      <c r="L91" s="4">
        <v>1</v>
      </c>
      <c r="N91">
        <v>1</v>
      </c>
      <c r="O91" s="11" t="s">
        <v>21</v>
      </c>
      <c r="Q91">
        <v>1</v>
      </c>
      <c r="S91" s="4">
        <v>1</v>
      </c>
      <c r="U91" s="34">
        <v>1</v>
      </c>
      <c r="V91" s="11" t="s">
        <v>326</v>
      </c>
      <c r="X91" s="13">
        <v>1</v>
      </c>
      <c r="AE91">
        <v>1</v>
      </c>
      <c r="AF91">
        <v>1</v>
      </c>
      <c r="AH91" s="11" t="s">
        <v>465</v>
      </c>
      <c r="AO91">
        <v>1</v>
      </c>
      <c r="AS91">
        <v>1</v>
      </c>
      <c r="AT91">
        <v>1</v>
      </c>
      <c r="AW91" s="11" t="s">
        <v>476</v>
      </c>
      <c r="BE91" s="13">
        <v>1</v>
      </c>
      <c r="BL91" s="13">
        <v>1</v>
      </c>
      <c r="BM91">
        <v>1</v>
      </c>
      <c r="BN91">
        <v>1</v>
      </c>
      <c r="BP91" t="s">
        <v>516</v>
      </c>
      <c r="BR91">
        <v>2</v>
      </c>
      <c r="BS91">
        <v>1</v>
      </c>
      <c r="BT91">
        <v>1</v>
      </c>
      <c r="BU91" t="s">
        <v>317</v>
      </c>
      <c r="BX91" s="13">
        <v>1</v>
      </c>
      <c r="BY91" s="13">
        <v>1</v>
      </c>
      <c r="CC91">
        <v>1</v>
      </c>
      <c r="CE91" s="42">
        <v>1</v>
      </c>
      <c r="CG91">
        <v>1</v>
      </c>
      <c r="CH91" t="s">
        <v>527</v>
      </c>
      <c r="CO91" s="13">
        <v>1</v>
      </c>
      <c r="CQ91" s="13">
        <v>1</v>
      </c>
      <c r="CS91" s="4">
        <v>1</v>
      </c>
      <c r="CX91">
        <v>1</v>
      </c>
      <c r="DI91">
        <v>1</v>
      </c>
      <c r="DT91" s="4">
        <v>1</v>
      </c>
      <c r="DW91" s="13">
        <v>1</v>
      </c>
      <c r="EH91">
        <v>1</v>
      </c>
      <c r="ER91" s="13">
        <v>1</v>
      </c>
    </row>
    <row r="92" spans="1:156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F92" s="47" t="s">
        <v>661</v>
      </c>
      <c r="G92" s="52" t="s">
        <v>709</v>
      </c>
      <c r="L92" s="4">
        <v>2</v>
      </c>
      <c r="M92">
        <v>1</v>
      </c>
      <c r="N92">
        <v>1</v>
      </c>
      <c r="O92" s="11" t="s">
        <v>317</v>
      </c>
      <c r="Q92" s="30">
        <v>1</v>
      </c>
      <c r="R92" s="4">
        <v>1</v>
      </c>
      <c r="AN92" s="13">
        <v>1</v>
      </c>
      <c r="BL92" s="13">
        <v>1</v>
      </c>
      <c r="BW92">
        <v>1</v>
      </c>
      <c r="CI92" s="13">
        <v>1</v>
      </c>
      <c r="DJ92" s="13">
        <v>1</v>
      </c>
      <c r="DP92">
        <v>1</v>
      </c>
      <c r="DR92">
        <v>1</v>
      </c>
      <c r="DS92" t="s">
        <v>398</v>
      </c>
      <c r="DT92" s="4">
        <v>1</v>
      </c>
      <c r="EI92" s="4">
        <v>1</v>
      </c>
      <c r="EK92">
        <v>1</v>
      </c>
      <c r="EM92" s="11" t="s">
        <v>549</v>
      </c>
      <c r="EO92" s="13">
        <v>1</v>
      </c>
    </row>
    <row r="93" spans="1:156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F93" s="47" t="s">
        <v>655</v>
      </c>
      <c r="G93" s="52" t="s">
        <v>718</v>
      </c>
      <c r="L93" s="24"/>
      <c r="O93" s="25"/>
      <c r="P93" s="26"/>
      <c r="R93" s="24"/>
      <c r="S93" s="24"/>
      <c r="T93" s="35"/>
      <c r="U93" s="35"/>
      <c r="V93" s="25"/>
      <c r="X93" s="26"/>
      <c r="Y93" s="26"/>
      <c r="Z93" s="26"/>
      <c r="AA93" s="20">
        <v>1</v>
      </c>
      <c r="AC93" s="20">
        <v>1</v>
      </c>
      <c r="AD93" s="25" t="s">
        <v>319</v>
      </c>
      <c r="AE93" s="20">
        <v>1</v>
      </c>
      <c r="AG93" s="20">
        <v>1</v>
      </c>
      <c r="AH93" s="25" t="s">
        <v>464</v>
      </c>
      <c r="AI93" s="20">
        <v>1</v>
      </c>
      <c r="AK93" s="20">
        <v>1</v>
      </c>
      <c r="AM93" s="25" t="s">
        <v>494</v>
      </c>
      <c r="AN93" s="26"/>
      <c r="AO93" s="20">
        <v>1</v>
      </c>
      <c r="AR93" s="25"/>
      <c r="AW93" s="25"/>
      <c r="BC93" s="26"/>
      <c r="BE93" s="26"/>
      <c r="BF93" s="20">
        <v>1</v>
      </c>
      <c r="BG93" s="20">
        <v>1</v>
      </c>
      <c r="BJ93" s="20" t="s">
        <v>360</v>
      </c>
      <c r="BK93" s="26">
        <v>1</v>
      </c>
      <c r="BL93" s="26"/>
      <c r="BQ93" s="26">
        <v>1</v>
      </c>
      <c r="BR93" s="20">
        <v>1</v>
      </c>
      <c r="BS93" s="20">
        <v>1</v>
      </c>
      <c r="BU93" s="20" t="s">
        <v>320</v>
      </c>
      <c r="BV93" s="26"/>
      <c r="BX93" s="26"/>
      <c r="BY93" s="26"/>
      <c r="BZ93" s="26"/>
      <c r="CA93" s="26"/>
      <c r="CB93" s="26"/>
      <c r="CC93" s="20">
        <v>1</v>
      </c>
      <c r="CD93" s="26">
        <v>1</v>
      </c>
      <c r="CE93" s="20">
        <v>1</v>
      </c>
      <c r="CG93" s="20">
        <v>1</v>
      </c>
      <c r="CH93" s="20" t="s">
        <v>527</v>
      </c>
      <c r="CI93" s="26"/>
      <c r="CJ93" s="26"/>
      <c r="CK93" s="20">
        <v>1</v>
      </c>
      <c r="CL93" s="20">
        <v>1</v>
      </c>
      <c r="CN93" s="20" t="s">
        <v>7</v>
      </c>
      <c r="CO93" s="26">
        <v>1</v>
      </c>
      <c r="CQ93" s="26">
        <v>1</v>
      </c>
      <c r="CS93" s="24"/>
      <c r="DD93" s="26"/>
      <c r="DE93" s="24"/>
      <c r="DH93" s="26"/>
      <c r="DI93" s="20">
        <v>1</v>
      </c>
      <c r="DJ93" s="26"/>
      <c r="DK93" s="26"/>
      <c r="DM93" s="26"/>
      <c r="DN93" s="26">
        <v>1</v>
      </c>
      <c r="DO93" s="26"/>
      <c r="DT93" s="24"/>
      <c r="DU93" s="26">
        <v>1</v>
      </c>
      <c r="DW93" s="26"/>
      <c r="EB93" s="26">
        <v>1</v>
      </c>
      <c r="EC93" s="24"/>
      <c r="ED93" s="35"/>
      <c r="EE93" s="35"/>
      <c r="EF93" s="25"/>
      <c r="EG93" s="26"/>
      <c r="EI93" s="24">
        <v>1</v>
      </c>
      <c r="EJ93" s="20">
        <v>1</v>
      </c>
      <c r="EM93" s="25" t="s">
        <v>410</v>
      </c>
      <c r="EO93" s="26"/>
      <c r="EP93" s="26"/>
      <c r="ER93" s="26"/>
      <c r="ES93" s="26"/>
      <c r="ET93" s="35">
        <v>2</v>
      </c>
      <c r="EV93" s="20">
        <v>1</v>
      </c>
      <c r="EY93" s="20">
        <v>1</v>
      </c>
      <c r="EZ93" s="25" t="s">
        <v>569</v>
      </c>
    </row>
    <row r="94" spans="1:156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F94" s="47" t="s">
        <v>654</v>
      </c>
      <c r="G94" s="52" t="s">
        <v>674</v>
      </c>
      <c r="L94" s="4">
        <v>1</v>
      </c>
      <c r="N94">
        <v>1</v>
      </c>
      <c r="O94" s="11" t="s">
        <v>21</v>
      </c>
      <c r="AE94">
        <v>1</v>
      </c>
      <c r="AF94">
        <v>1</v>
      </c>
      <c r="AH94" s="11" t="s">
        <v>465</v>
      </c>
      <c r="AN94" s="13">
        <v>1</v>
      </c>
      <c r="BZ94" s="13">
        <v>1</v>
      </c>
      <c r="CS94" s="4">
        <v>1</v>
      </c>
      <c r="CY94">
        <v>1</v>
      </c>
      <c r="DD94" s="13">
        <v>1</v>
      </c>
      <c r="DO94" s="13">
        <v>1</v>
      </c>
      <c r="DP94">
        <v>1</v>
      </c>
      <c r="DR94">
        <v>1</v>
      </c>
      <c r="DS94" t="s">
        <v>398</v>
      </c>
      <c r="EQ94">
        <v>1</v>
      </c>
    </row>
    <row r="95" spans="1:156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F95" s="47" t="s">
        <v>810</v>
      </c>
      <c r="G95" s="52" t="s">
        <v>719</v>
      </c>
      <c r="X95" s="13">
        <v>1</v>
      </c>
      <c r="AA95">
        <v>1</v>
      </c>
      <c r="AC95">
        <v>1</v>
      </c>
      <c r="AD95" s="11" t="s">
        <v>319</v>
      </c>
      <c r="AX95">
        <v>1</v>
      </c>
      <c r="BA95">
        <v>1</v>
      </c>
      <c r="BB95" t="s">
        <v>508</v>
      </c>
      <c r="BV95" s="13">
        <v>1</v>
      </c>
      <c r="BW95">
        <v>1</v>
      </c>
      <c r="CD95" s="13">
        <v>1</v>
      </c>
      <c r="CQ95" s="13">
        <v>1</v>
      </c>
      <c r="EH95">
        <v>1</v>
      </c>
    </row>
    <row r="96" spans="1:156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F96" s="47" t="s">
        <v>655</v>
      </c>
      <c r="G96" s="52" t="s">
        <v>720</v>
      </c>
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6">
        <v>2</v>
      </c>
      <c r="AB96">
        <v>1</v>
      </c>
      <c r="AC96">
        <v>1</v>
      </c>
      <c r="AD96" s="11" t="s">
        <v>317</v>
      </c>
      <c r="AE96" s="30">
        <v>1</v>
      </c>
      <c r="AF96">
        <v>1</v>
      </c>
      <c r="AH96" s="11" t="s">
        <v>465</v>
      </c>
      <c r="AO96">
        <v>1</v>
      </c>
      <c r="BF96">
        <v>1</v>
      </c>
      <c r="BG96">
        <v>1</v>
      </c>
      <c r="BJ96" t="s">
        <v>360</v>
      </c>
      <c r="BL96" s="13">
        <v>1</v>
      </c>
      <c r="BR96">
        <v>1</v>
      </c>
      <c r="BS96">
        <v>1</v>
      </c>
      <c r="BU96" t="s">
        <v>320</v>
      </c>
      <c r="BW96">
        <v>1</v>
      </c>
      <c r="CA96" s="13">
        <v>1</v>
      </c>
      <c r="CC96">
        <v>1</v>
      </c>
      <c r="CD96" s="13">
        <v>1</v>
      </c>
      <c r="CS96" s="4">
        <v>1</v>
      </c>
      <c r="CY96">
        <v>1</v>
      </c>
      <c r="DD96" s="13">
        <v>2</v>
      </c>
      <c r="DK96" s="13">
        <v>1</v>
      </c>
      <c r="DP96">
        <v>1</v>
      </c>
      <c r="DR96">
        <v>1</v>
      </c>
      <c r="DS96" t="s">
        <v>398</v>
      </c>
      <c r="DX96">
        <v>1</v>
      </c>
      <c r="DY96">
        <v>1</v>
      </c>
      <c r="EA96" t="s">
        <v>10</v>
      </c>
      <c r="EB96" s="13">
        <v>1</v>
      </c>
      <c r="EH96" s="30">
        <v>1</v>
      </c>
      <c r="EI96" s="4">
        <v>1</v>
      </c>
      <c r="EJ96">
        <v>1</v>
      </c>
      <c r="EM96" s="11" t="s">
        <v>410</v>
      </c>
      <c r="EO96" s="13">
        <v>1</v>
      </c>
      <c r="ET96">
        <v>1</v>
      </c>
      <c r="EY96">
        <v>1</v>
      </c>
      <c r="EZ96" s="11" t="s">
        <v>562</v>
      </c>
    </row>
    <row r="97" spans="1:156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F97" s="47" t="s">
        <v>809</v>
      </c>
      <c r="G97" s="52" t="s">
        <v>721</v>
      </c>
      <c r="Q97">
        <v>1</v>
      </c>
      <c r="R97" s="4">
        <v>1</v>
      </c>
      <c r="AA97">
        <v>1</v>
      </c>
      <c r="AB97">
        <v>1</v>
      </c>
      <c r="BQ97" s="13">
        <v>1</v>
      </c>
      <c r="CD97" s="13">
        <v>1</v>
      </c>
      <c r="CP97">
        <v>1</v>
      </c>
      <c r="DU97" s="13">
        <v>1</v>
      </c>
      <c r="EN97">
        <v>1</v>
      </c>
    </row>
    <row r="98" spans="1:156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 s="47"/>
      <c r="G98" s="52" t="s">
        <v>668</v>
      </c>
      <c r="H98">
        <v>2</v>
      </c>
      <c r="I98">
        <v>1</v>
      </c>
      <c r="J98">
        <v>1</v>
      </c>
      <c r="K98" t="s">
        <v>317</v>
      </c>
      <c r="L98" s="4">
        <v>1</v>
      </c>
      <c r="M98" s="30">
        <v>1</v>
      </c>
      <c r="O98" s="11" t="s">
        <v>320</v>
      </c>
      <c r="Q98">
        <v>1</v>
      </c>
      <c r="Y98" s="13">
        <v>1</v>
      </c>
      <c r="AA98">
        <v>2</v>
      </c>
      <c r="AB98">
        <v>1</v>
      </c>
      <c r="AC98">
        <v>1</v>
      </c>
      <c r="AD98" s="11" t="s">
        <v>317</v>
      </c>
      <c r="AE98" s="30">
        <v>1</v>
      </c>
      <c r="AF98">
        <v>1</v>
      </c>
      <c r="AH98" s="11" t="s">
        <v>465</v>
      </c>
      <c r="AI98">
        <v>3</v>
      </c>
      <c r="AJ98">
        <v>1</v>
      </c>
      <c r="AK98">
        <v>1</v>
      </c>
      <c r="AM98" s="11" t="s">
        <v>317</v>
      </c>
      <c r="AN98" s="13">
        <v>1</v>
      </c>
      <c r="BC98" s="13">
        <v>1</v>
      </c>
      <c r="BD98">
        <v>1</v>
      </c>
      <c r="BF98">
        <v>1</v>
      </c>
      <c r="BG98">
        <v>1</v>
      </c>
      <c r="BJ98" t="s">
        <v>360</v>
      </c>
      <c r="BL98" s="13">
        <v>1</v>
      </c>
      <c r="BR98">
        <v>1</v>
      </c>
      <c r="BT98">
        <v>1</v>
      </c>
      <c r="BU98" t="s">
        <v>21</v>
      </c>
      <c r="BV98" s="13">
        <v>2</v>
      </c>
      <c r="BW98">
        <v>1</v>
      </c>
      <c r="CA98" s="13">
        <v>1</v>
      </c>
      <c r="CD98" s="13">
        <v>1</v>
      </c>
      <c r="CK98">
        <v>1</v>
      </c>
      <c r="CL98">
        <v>1</v>
      </c>
      <c r="CN98" t="s">
        <v>7</v>
      </c>
      <c r="CO98" s="13">
        <v>1</v>
      </c>
      <c r="CS98" s="4">
        <v>1</v>
      </c>
      <c r="CZ98">
        <v>1</v>
      </c>
      <c r="DD98" s="13">
        <v>1</v>
      </c>
      <c r="DH98" s="13">
        <v>1</v>
      </c>
      <c r="DI98">
        <v>1</v>
      </c>
      <c r="DT98" s="4">
        <v>1</v>
      </c>
      <c r="DU98" s="13">
        <v>1</v>
      </c>
      <c r="EG98" s="13">
        <v>1</v>
      </c>
      <c r="EH98">
        <v>1</v>
      </c>
      <c r="EN98">
        <v>1</v>
      </c>
      <c r="EQ98">
        <v>1</v>
      </c>
      <c r="ES98" s="13">
        <v>1</v>
      </c>
      <c r="ET98">
        <v>1</v>
      </c>
      <c r="EY98">
        <v>1</v>
      </c>
      <c r="EZ98" s="11" t="s">
        <v>562</v>
      </c>
    </row>
    <row r="99" spans="1:156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F99" s="47"/>
      <c r="G99" s="52" t="s">
        <v>668</v>
      </c>
      <c r="W99">
        <v>1</v>
      </c>
      <c r="Y99" s="13">
        <v>1</v>
      </c>
      <c r="AE99">
        <v>1</v>
      </c>
      <c r="AF99">
        <v>1</v>
      </c>
      <c r="AH99" s="11" t="s">
        <v>465</v>
      </c>
      <c r="CO99" s="13">
        <v>1</v>
      </c>
      <c r="CS99" s="4">
        <v>1</v>
      </c>
      <c r="CV99">
        <v>1</v>
      </c>
      <c r="DP99">
        <v>1</v>
      </c>
      <c r="DQ99">
        <v>1</v>
      </c>
      <c r="DS99" t="s">
        <v>397</v>
      </c>
      <c r="DV99">
        <v>1</v>
      </c>
      <c r="EB99" s="13">
        <v>1</v>
      </c>
      <c r="EH99">
        <v>1</v>
      </c>
      <c r="EI99" s="4">
        <v>1</v>
      </c>
      <c r="EJ99">
        <v>1</v>
      </c>
      <c r="EM99" s="11" t="s">
        <v>410</v>
      </c>
    </row>
    <row r="100" spans="1:156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F100" s="47" t="s">
        <v>661</v>
      </c>
      <c r="G100" s="52" t="s">
        <v>722</v>
      </c>
      <c r="Q100">
        <v>1</v>
      </c>
      <c r="R100" s="4">
        <v>1</v>
      </c>
      <c r="W100">
        <v>1</v>
      </c>
      <c r="Z100" s="13">
        <v>1</v>
      </c>
      <c r="AA100">
        <v>1</v>
      </c>
      <c r="AB100">
        <v>1</v>
      </c>
      <c r="AD100" s="11" t="s">
        <v>461</v>
      </c>
      <c r="AE100" s="30">
        <v>2</v>
      </c>
      <c r="AF100">
        <v>1</v>
      </c>
      <c r="AG100">
        <v>1</v>
      </c>
      <c r="AH100" s="11" t="s">
        <v>317</v>
      </c>
      <c r="AI100" s="30">
        <v>2</v>
      </c>
      <c r="AJ100">
        <v>1</v>
      </c>
      <c r="AK100">
        <v>1</v>
      </c>
      <c r="AM100" s="11" t="s">
        <v>317</v>
      </c>
      <c r="AN100" s="13">
        <v>2</v>
      </c>
      <c r="BC100" s="13">
        <v>1</v>
      </c>
      <c r="BD100">
        <v>1</v>
      </c>
      <c r="BE100" s="13">
        <v>1</v>
      </c>
      <c r="BF100" s="30">
        <v>1</v>
      </c>
      <c r="BG100">
        <v>1</v>
      </c>
      <c r="BJ100" t="s">
        <v>360</v>
      </c>
      <c r="BL100" s="13">
        <v>1</v>
      </c>
      <c r="BM100">
        <v>2</v>
      </c>
      <c r="BO100">
        <v>2</v>
      </c>
      <c r="BP100" t="s">
        <v>518</v>
      </c>
      <c r="BR100">
        <v>1</v>
      </c>
      <c r="BT100">
        <v>1</v>
      </c>
      <c r="BU100" t="s">
        <v>21</v>
      </c>
      <c r="BV100" s="13">
        <v>1</v>
      </c>
      <c r="BW100">
        <v>1</v>
      </c>
      <c r="BY100" s="13">
        <v>2</v>
      </c>
      <c r="CC100">
        <v>1</v>
      </c>
      <c r="CD100" s="13">
        <v>1</v>
      </c>
      <c r="CE100" s="42">
        <v>1</v>
      </c>
      <c r="CF100">
        <v>1</v>
      </c>
      <c r="CH100" t="s">
        <v>528</v>
      </c>
      <c r="CI100" s="13">
        <v>1</v>
      </c>
      <c r="CJ100" s="13">
        <v>1</v>
      </c>
      <c r="CK100" s="30">
        <v>1</v>
      </c>
      <c r="CL100">
        <v>1</v>
      </c>
      <c r="CN100" t="s">
        <v>7</v>
      </c>
      <c r="CP100">
        <v>1</v>
      </c>
      <c r="CQ100" s="13">
        <v>1</v>
      </c>
      <c r="CR100">
        <v>1</v>
      </c>
      <c r="CS100" s="4">
        <v>3</v>
      </c>
      <c r="CU100">
        <v>1</v>
      </c>
      <c r="CX100">
        <v>1</v>
      </c>
      <c r="DA100">
        <v>1</v>
      </c>
      <c r="DD100" s="13">
        <v>1</v>
      </c>
      <c r="DE100" s="4">
        <v>4</v>
      </c>
      <c r="DF100" s="30">
        <v>2</v>
      </c>
      <c r="DI100">
        <v>1</v>
      </c>
      <c r="DL100">
        <v>1</v>
      </c>
      <c r="DM100" s="13">
        <v>1</v>
      </c>
      <c r="DO100" s="13">
        <v>1</v>
      </c>
      <c r="DP100" s="42">
        <v>1</v>
      </c>
      <c r="DQ100">
        <v>1</v>
      </c>
      <c r="DS100" t="s">
        <v>397</v>
      </c>
      <c r="DT100" s="4">
        <v>1</v>
      </c>
      <c r="DV100">
        <v>1</v>
      </c>
      <c r="DX100">
        <v>1</v>
      </c>
      <c r="DY100">
        <v>1</v>
      </c>
      <c r="EA100" t="s">
        <v>10</v>
      </c>
      <c r="EC100" s="4">
        <v>1</v>
      </c>
      <c r="EE100" s="34">
        <v>1</v>
      </c>
      <c r="EG100" s="13">
        <v>1</v>
      </c>
      <c r="EH100">
        <v>1</v>
      </c>
      <c r="EI100" s="4">
        <v>1</v>
      </c>
      <c r="EL100">
        <v>1</v>
      </c>
      <c r="EM100" s="11" t="s">
        <v>550</v>
      </c>
      <c r="ET100">
        <v>1</v>
      </c>
      <c r="EV100">
        <v>1</v>
      </c>
      <c r="EZ100" s="11" t="s">
        <v>561</v>
      </c>
    </row>
    <row r="101" spans="1:156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F101" s="47" t="s">
        <v>809</v>
      </c>
      <c r="G101" s="52" t="s">
        <v>723</v>
      </c>
      <c r="S101" s="4">
        <v>1</v>
      </c>
      <c r="U101" s="34">
        <v>1</v>
      </c>
      <c r="V101" s="11" t="s">
        <v>326</v>
      </c>
      <c r="W101">
        <v>1</v>
      </c>
      <c r="Y101" s="13">
        <v>1</v>
      </c>
      <c r="AI101">
        <v>1</v>
      </c>
      <c r="AL101">
        <v>1</v>
      </c>
      <c r="AN101" s="13">
        <v>1</v>
      </c>
      <c r="AO101">
        <v>1</v>
      </c>
      <c r="AS101">
        <v>1</v>
      </c>
      <c r="AT101">
        <v>1</v>
      </c>
      <c r="AW101" s="11" t="s">
        <v>476</v>
      </c>
      <c r="BC101" s="13">
        <v>1</v>
      </c>
      <c r="BM101">
        <v>1</v>
      </c>
      <c r="BN101">
        <v>1</v>
      </c>
      <c r="BP101" t="s">
        <v>516</v>
      </c>
      <c r="BR101">
        <v>2</v>
      </c>
      <c r="BS101">
        <v>1</v>
      </c>
      <c r="BT101">
        <v>1</v>
      </c>
      <c r="BU101" t="s">
        <v>317</v>
      </c>
      <c r="BV101" s="13">
        <v>3</v>
      </c>
      <c r="BZ101" s="13">
        <v>1</v>
      </c>
      <c r="CA101" s="13">
        <v>1</v>
      </c>
      <c r="CD101" s="13">
        <v>1</v>
      </c>
      <c r="CO101" s="13">
        <v>1</v>
      </c>
      <c r="CS101" s="4">
        <v>1</v>
      </c>
      <c r="CT101">
        <v>1</v>
      </c>
      <c r="DE101" s="4">
        <v>1</v>
      </c>
      <c r="DF101">
        <v>1</v>
      </c>
      <c r="DL101">
        <v>1</v>
      </c>
      <c r="DO101" s="13">
        <v>1</v>
      </c>
      <c r="DT101" s="4">
        <v>1</v>
      </c>
      <c r="DW101" s="13">
        <v>1</v>
      </c>
      <c r="DX101">
        <v>1</v>
      </c>
      <c r="DY101">
        <v>1</v>
      </c>
      <c r="EA101" t="s">
        <v>10</v>
      </c>
      <c r="EI101" s="4">
        <v>1</v>
      </c>
      <c r="EJ101">
        <v>1</v>
      </c>
      <c r="EM101" s="11" t="s">
        <v>410</v>
      </c>
      <c r="EN101">
        <v>1</v>
      </c>
      <c r="EP101" s="13">
        <v>1</v>
      </c>
    </row>
    <row r="102" spans="1:156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F102" s="47"/>
      <c r="G102" s="52" t="s">
        <v>668</v>
      </c>
      <c r="L102" s="4">
        <v>1</v>
      </c>
      <c r="M102">
        <v>1</v>
      </c>
      <c r="O102" s="11" t="s">
        <v>320</v>
      </c>
      <c r="BF102">
        <v>1</v>
      </c>
      <c r="BI102">
        <v>1</v>
      </c>
      <c r="BJ102" t="s">
        <v>374</v>
      </c>
      <c r="BY102" s="13">
        <v>1</v>
      </c>
      <c r="CB102" s="13">
        <v>1</v>
      </c>
      <c r="CK102">
        <v>1</v>
      </c>
      <c r="CL102">
        <v>1</v>
      </c>
      <c r="CN102" t="s">
        <v>7</v>
      </c>
      <c r="CS102" s="4">
        <v>1</v>
      </c>
      <c r="CU102">
        <v>1</v>
      </c>
      <c r="DE102" s="4">
        <v>1</v>
      </c>
      <c r="DF102">
        <v>1</v>
      </c>
      <c r="DL102">
        <v>1</v>
      </c>
      <c r="DV102">
        <v>1</v>
      </c>
      <c r="DX102">
        <v>1</v>
      </c>
      <c r="DY102">
        <v>1</v>
      </c>
      <c r="EA102" t="s">
        <v>10</v>
      </c>
      <c r="EB102" s="13">
        <v>1</v>
      </c>
      <c r="EI102" s="4">
        <v>1</v>
      </c>
      <c r="EJ102">
        <v>1</v>
      </c>
      <c r="EM102" s="11" t="s">
        <v>410</v>
      </c>
    </row>
    <row r="103" spans="1:156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F103" s="47" t="s">
        <v>654</v>
      </c>
      <c r="G103" s="52" t="s">
        <v>724</v>
      </c>
      <c r="S103" s="4">
        <v>1</v>
      </c>
      <c r="T103" s="34">
        <v>1</v>
      </c>
      <c r="V103" s="11" t="s">
        <v>25</v>
      </c>
      <c r="W103">
        <v>1</v>
      </c>
      <c r="Y103" s="13">
        <v>1</v>
      </c>
      <c r="BD103">
        <v>1</v>
      </c>
      <c r="BW103">
        <v>1</v>
      </c>
      <c r="BY103" s="13">
        <v>1</v>
      </c>
      <c r="CB103" s="13">
        <v>1</v>
      </c>
      <c r="CR103">
        <v>1</v>
      </c>
      <c r="DJ103" s="13">
        <v>1</v>
      </c>
      <c r="DM103" s="13">
        <v>1</v>
      </c>
      <c r="EO103" s="13">
        <v>1</v>
      </c>
    </row>
    <row r="104" spans="1:156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F104" s="47"/>
      <c r="G104" s="52" t="s">
        <v>668</v>
      </c>
      <c r="AO104">
        <v>1</v>
      </c>
      <c r="BX104" s="13">
        <v>1</v>
      </c>
      <c r="CE104">
        <v>1</v>
      </c>
      <c r="CG104">
        <v>1</v>
      </c>
      <c r="CH104" t="s">
        <v>527</v>
      </c>
    </row>
    <row r="105" spans="1:156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F105" s="47" t="s">
        <v>809</v>
      </c>
      <c r="G105" s="52" t="s">
        <v>725</v>
      </c>
      <c r="L105" s="4">
        <v>1</v>
      </c>
      <c r="M105">
        <v>1</v>
      </c>
      <c r="O105" s="11" t="s">
        <v>320</v>
      </c>
      <c r="P105" s="13">
        <v>1</v>
      </c>
      <c r="BF105">
        <v>1</v>
      </c>
      <c r="BH105">
        <v>1</v>
      </c>
      <c r="BJ105" t="s">
        <v>359</v>
      </c>
      <c r="BK105" s="13">
        <v>1</v>
      </c>
      <c r="BM105">
        <v>1</v>
      </c>
      <c r="BN105">
        <v>1</v>
      </c>
      <c r="BP105" t="s">
        <v>516</v>
      </c>
      <c r="BV105" s="13">
        <v>1</v>
      </c>
      <c r="CK105">
        <v>1</v>
      </c>
      <c r="CL105">
        <v>1</v>
      </c>
      <c r="CN105" t="s">
        <v>7</v>
      </c>
      <c r="DX105">
        <v>1</v>
      </c>
      <c r="DY105">
        <v>1</v>
      </c>
      <c r="EA105" t="s">
        <v>10</v>
      </c>
      <c r="EI105" s="4">
        <v>1</v>
      </c>
      <c r="EJ105">
        <v>1</v>
      </c>
      <c r="EM105" s="11" t="s">
        <v>410</v>
      </c>
      <c r="EO105" s="13">
        <v>1</v>
      </c>
    </row>
    <row r="106" spans="1:156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 s="47" t="s">
        <v>655</v>
      </c>
      <c r="G106" s="52" t="s">
        <v>675</v>
      </c>
      <c r="H106">
        <v>1</v>
      </c>
      <c r="I106">
        <v>1</v>
      </c>
      <c r="K106" t="s">
        <v>318</v>
      </c>
      <c r="Z106" s="13">
        <v>1</v>
      </c>
      <c r="AX106">
        <v>1</v>
      </c>
      <c r="BA106">
        <v>1</v>
      </c>
      <c r="BB106" t="s">
        <v>508</v>
      </c>
      <c r="CO106" s="13">
        <v>1</v>
      </c>
      <c r="CR106">
        <v>1</v>
      </c>
      <c r="DH106" s="13">
        <v>1</v>
      </c>
      <c r="DK106" s="13">
        <v>1</v>
      </c>
      <c r="EH106">
        <v>1</v>
      </c>
    </row>
    <row r="107" spans="1:156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F107" s="47" t="s">
        <v>810</v>
      </c>
      <c r="G107" s="52" t="s">
        <v>726</v>
      </c>
      <c r="AE107">
        <v>1</v>
      </c>
      <c r="AF107">
        <v>1</v>
      </c>
      <c r="AH107" s="11" t="s">
        <v>465</v>
      </c>
      <c r="AO107">
        <v>1</v>
      </c>
      <c r="AS107">
        <v>1</v>
      </c>
      <c r="AT107">
        <v>1</v>
      </c>
      <c r="AW107" s="11" t="s">
        <v>476</v>
      </c>
      <c r="BE107" s="13">
        <v>1</v>
      </c>
      <c r="BR107">
        <v>1</v>
      </c>
      <c r="BS107">
        <v>1</v>
      </c>
      <c r="BU107" t="s">
        <v>320</v>
      </c>
      <c r="CE107">
        <v>1</v>
      </c>
      <c r="CG107">
        <v>1</v>
      </c>
      <c r="CH107" t="s">
        <v>527</v>
      </c>
      <c r="CI107" s="13">
        <v>1</v>
      </c>
      <c r="CO107" s="13">
        <v>1</v>
      </c>
      <c r="CQ107" s="13">
        <v>1</v>
      </c>
      <c r="DL107" s="34"/>
      <c r="DP107" s="34"/>
      <c r="DT107" s="4">
        <v>1</v>
      </c>
      <c r="EB107" s="13">
        <v>1</v>
      </c>
      <c r="EN107">
        <v>1</v>
      </c>
      <c r="ET107" s="34"/>
    </row>
    <row r="108" spans="1:156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F108" s="47" t="s">
        <v>655</v>
      </c>
      <c r="G108" s="52" t="s">
        <v>727</v>
      </c>
      <c r="L108" s="4">
        <v>1</v>
      </c>
      <c r="M108">
        <v>1</v>
      </c>
      <c r="O108" s="11" t="s">
        <v>320</v>
      </c>
      <c r="Q108">
        <v>1</v>
      </c>
      <c r="R108" s="4">
        <v>1</v>
      </c>
      <c r="S108" s="4">
        <v>1</v>
      </c>
      <c r="T108" s="34">
        <v>1</v>
      </c>
      <c r="V108" s="11" t="s">
        <v>25</v>
      </c>
      <c r="W108" s="30">
        <v>2</v>
      </c>
      <c r="Y108" s="13">
        <v>1</v>
      </c>
      <c r="AA108">
        <v>1</v>
      </c>
      <c r="AB108">
        <v>1</v>
      </c>
      <c r="AD108" s="11" t="s">
        <v>461</v>
      </c>
      <c r="AE108">
        <v>1</v>
      </c>
      <c r="AF108">
        <v>1</v>
      </c>
      <c r="AH108" s="11" t="s">
        <v>465</v>
      </c>
      <c r="AN108" s="13">
        <v>1</v>
      </c>
      <c r="BC108" s="13">
        <v>1</v>
      </c>
      <c r="BD108">
        <v>1</v>
      </c>
      <c r="BF108">
        <v>1</v>
      </c>
      <c r="BI108">
        <v>1</v>
      </c>
      <c r="BJ108" t="s">
        <v>374</v>
      </c>
      <c r="BL108" s="13">
        <v>1</v>
      </c>
      <c r="BR108">
        <v>1</v>
      </c>
      <c r="BT108">
        <v>1</v>
      </c>
      <c r="BU108" t="s">
        <v>21</v>
      </c>
      <c r="BV108" s="13">
        <v>1</v>
      </c>
      <c r="BW108">
        <v>2</v>
      </c>
      <c r="BY108" s="13">
        <v>1</v>
      </c>
      <c r="CB108" s="13">
        <v>1</v>
      </c>
      <c r="CE108" s="34"/>
      <c r="CS108" s="4">
        <v>1</v>
      </c>
      <c r="CU108">
        <v>1</v>
      </c>
      <c r="DL108">
        <v>1</v>
      </c>
      <c r="DO108" s="13">
        <v>1</v>
      </c>
      <c r="DP108">
        <v>1</v>
      </c>
      <c r="DR108">
        <v>1</v>
      </c>
      <c r="DS108" t="s">
        <v>398</v>
      </c>
      <c r="DT108" s="4">
        <v>1</v>
      </c>
      <c r="EI108" s="4">
        <v>1</v>
      </c>
      <c r="EJ108">
        <v>1</v>
      </c>
      <c r="EM108" s="11" t="s">
        <v>410</v>
      </c>
      <c r="EO108" s="13">
        <v>1</v>
      </c>
      <c r="ER108" s="13">
        <v>1</v>
      </c>
    </row>
    <row r="109" spans="1:156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 s="47" t="s">
        <v>661</v>
      </c>
      <c r="G109" s="52" t="s">
        <v>679</v>
      </c>
      <c r="H109">
        <v>1</v>
      </c>
      <c r="I109">
        <v>1</v>
      </c>
      <c r="K109" t="s">
        <v>318</v>
      </c>
      <c r="Q109">
        <v>1</v>
      </c>
      <c r="W109">
        <v>2</v>
      </c>
      <c r="Y109" s="13">
        <v>1</v>
      </c>
      <c r="AA109">
        <v>1</v>
      </c>
      <c r="AB109">
        <v>1</v>
      </c>
      <c r="AD109" s="11" t="s">
        <v>461</v>
      </c>
      <c r="AE109">
        <v>1</v>
      </c>
      <c r="AF109">
        <v>1</v>
      </c>
      <c r="AH109" s="11" t="s">
        <v>465</v>
      </c>
      <c r="AN109" s="13">
        <v>1</v>
      </c>
      <c r="AO109">
        <v>1</v>
      </c>
      <c r="AX109">
        <v>1</v>
      </c>
      <c r="BA109">
        <v>1</v>
      </c>
      <c r="BB109" t="s">
        <v>508</v>
      </c>
      <c r="BC109" s="13">
        <v>1</v>
      </c>
      <c r="BD109">
        <v>1</v>
      </c>
      <c r="BF109">
        <v>1</v>
      </c>
      <c r="BH109">
        <v>1</v>
      </c>
      <c r="BJ109" t="s">
        <v>359</v>
      </c>
      <c r="BR109">
        <v>1</v>
      </c>
      <c r="BS109">
        <v>1</v>
      </c>
      <c r="BU109" t="s">
        <v>320</v>
      </c>
      <c r="BV109" s="13">
        <v>1</v>
      </c>
      <c r="BY109" s="13">
        <v>1</v>
      </c>
      <c r="CI109" s="13">
        <v>1</v>
      </c>
      <c r="CK109">
        <v>2</v>
      </c>
      <c r="CL109">
        <v>1</v>
      </c>
      <c r="CM109">
        <v>1</v>
      </c>
      <c r="CN109" t="s">
        <v>317</v>
      </c>
      <c r="CP109" s="30">
        <v>1</v>
      </c>
      <c r="CQ109" s="13">
        <v>1</v>
      </c>
      <c r="CS109" s="4">
        <v>1</v>
      </c>
      <c r="CY109">
        <v>1</v>
      </c>
      <c r="DE109" s="4">
        <v>1</v>
      </c>
      <c r="DI109">
        <v>1</v>
      </c>
      <c r="DM109" s="13">
        <v>1</v>
      </c>
      <c r="DT109" s="4">
        <v>1</v>
      </c>
      <c r="EB109" s="13">
        <v>1</v>
      </c>
      <c r="EC109" s="4">
        <v>1</v>
      </c>
      <c r="ED109" s="34">
        <v>1</v>
      </c>
      <c r="EH109">
        <v>1</v>
      </c>
      <c r="EP109" s="13">
        <v>1</v>
      </c>
      <c r="ER109" s="13">
        <v>1</v>
      </c>
      <c r="ET109">
        <v>1</v>
      </c>
      <c r="EV109">
        <v>1</v>
      </c>
      <c r="EZ109" s="11" t="s">
        <v>561</v>
      </c>
    </row>
    <row r="110" spans="1:156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F110" s="48" t="s">
        <v>661</v>
      </c>
      <c r="G110" s="52" t="s">
        <v>728</v>
      </c>
      <c r="Q110">
        <v>1</v>
      </c>
      <c r="W110">
        <v>1</v>
      </c>
      <c r="X110" s="13">
        <v>1</v>
      </c>
      <c r="Z110" s="13">
        <v>1</v>
      </c>
      <c r="AA110" s="45">
        <v>2</v>
      </c>
      <c r="AB110">
        <v>1</v>
      </c>
      <c r="AC110">
        <v>1</v>
      </c>
      <c r="AD110" s="11" t="s">
        <v>317</v>
      </c>
      <c r="AE110" s="30">
        <v>1</v>
      </c>
      <c r="AF110">
        <v>1</v>
      </c>
      <c r="AH110" s="11" t="s">
        <v>465</v>
      </c>
      <c r="AS110">
        <v>1</v>
      </c>
      <c r="AT110">
        <v>1</v>
      </c>
      <c r="AW110" s="11" t="s">
        <v>476</v>
      </c>
      <c r="AX110">
        <v>1</v>
      </c>
      <c r="AY110">
        <v>1</v>
      </c>
      <c r="BB110" t="s">
        <v>507</v>
      </c>
      <c r="BF110">
        <v>1</v>
      </c>
      <c r="BG110">
        <v>1</v>
      </c>
      <c r="BJ110" t="s">
        <v>360</v>
      </c>
      <c r="BK110" s="13">
        <v>1</v>
      </c>
      <c r="BL110" s="13">
        <v>1</v>
      </c>
      <c r="BR110">
        <v>2</v>
      </c>
      <c r="BS110">
        <v>1</v>
      </c>
      <c r="BT110">
        <v>1</v>
      </c>
      <c r="BU110" t="s">
        <v>317</v>
      </c>
      <c r="BW110">
        <v>2</v>
      </c>
      <c r="BX110" s="13">
        <v>1</v>
      </c>
      <c r="BZ110" s="13">
        <v>1</v>
      </c>
      <c r="CB110" s="13">
        <v>1</v>
      </c>
      <c r="CC110">
        <v>1</v>
      </c>
      <c r="CD110" s="13">
        <v>1</v>
      </c>
      <c r="CE110" s="42">
        <v>1</v>
      </c>
      <c r="CG110">
        <v>1</v>
      </c>
      <c r="CH110" t="s">
        <v>527</v>
      </c>
      <c r="CI110" s="13">
        <v>1</v>
      </c>
      <c r="CO110" s="13">
        <v>1</v>
      </c>
      <c r="CQ110" s="13">
        <v>1</v>
      </c>
      <c r="CR110">
        <v>1</v>
      </c>
      <c r="CS110" s="4">
        <v>2</v>
      </c>
      <c r="CV110">
        <v>1</v>
      </c>
      <c r="CY110">
        <v>1</v>
      </c>
      <c r="DD110" s="13">
        <v>2</v>
      </c>
      <c r="DI110">
        <v>1</v>
      </c>
      <c r="DM110" s="13">
        <v>2</v>
      </c>
      <c r="EB110" s="13">
        <v>1</v>
      </c>
      <c r="EC110" s="4">
        <v>2</v>
      </c>
      <c r="EE110" s="34">
        <v>2</v>
      </c>
      <c r="EG110" s="13">
        <v>1</v>
      </c>
      <c r="EH110">
        <v>1</v>
      </c>
      <c r="EN110">
        <v>1</v>
      </c>
      <c r="ER110" s="13">
        <v>1</v>
      </c>
      <c r="ET110">
        <v>1</v>
      </c>
      <c r="EV110">
        <v>1</v>
      </c>
      <c r="EZ110" s="11" t="s">
        <v>561</v>
      </c>
    </row>
    <row r="111" spans="1:156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F111" s="47" t="s">
        <v>661</v>
      </c>
      <c r="G111" s="52" t="s">
        <v>729</v>
      </c>
      <c r="AA111" s="30">
        <v>1</v>
      </c>
      <c r="AB111">
        <v>1</v>
      </c>
      <c r="AD111" s="11" t="s">
        <v>461</v>
      </c>
      <c r="AN111" s="13">
        <v>1</v>
      </c>
      <c r="BQ111" s="13">
        <v>1</v>
      </c>
      <c r="CO111" s="13">
        <v>1</v>
      </c>
      <c r="EI111" s="4">
        <v>1</v>
      </c>
      <c r="EJ111">
        <v>1</v>
      </c>
      <c r="EM111" s="11" t="s">
        <v>410</v>
      </c>
      <c r="EO111" s="13">
        <v>1</v>
      </c>
      <c r="ET111" s="34"/>
    </row>
    <row r="112" spans="1:156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F112" s="47" t="s">
        <v>810</v>
      </c>
      <c r="G112" s="52" t="s">
        <v>730</v>
      </c>
      <c r="R112" s="4">
        <v>1</v>
      </c>
      <c r="AA112" s="30">
        <v>1</v>
      </c>
      <c r="AC112">
        <v>1</v>
      </c>
      <c r="AD112" s="11" t="s">
        <v>319</v>
      </c>
      <c r="AE112">
        <v>1</v>
      </c>
      <c r="AG112">
        <v>1</v>
      </c>
      <c r="AH112" s="11" t="s">
        <v>464</v>
      </c>
      <c r="AN112" s="13">
        <v>1</v>
      </c>
      <c r="BE112" s="13">
        <v>1</v>
      </c>
      <c r="BF112">
        <v>3</v>
      </c>
      <c r="BG112">
        <v>1</v>
      </c>
      <c r="BH112">
        <v>1</v>
      </c>
      <c r="BI112">
        <v>1</v>
      </c>
      <c r="BJ112" t="s">
        <v>489</v>
      </c>
      <c r="BK112" s="13">
        <v>1</v>
      </c>
      <c r="BR112">
        <v>1</v>
      </c>
      <c r="BS112">
        <v>1</v>
      </c>
      <c r="BU112" t="s">
        <v>320</v>
      </c>
      <c r="CC112">
        <v>1</v>
      </c>
      <c r="CD112" s="13">
        <v>1</v>
      </c>
      <c r="CK112">
        <v>1</v>
      </c>
      <c r="CM112">
        <v>1</v>
      </c>
      <c r="CN112" t="s">
        <v>10</v>
      </c>
      <c r="DD112" s="13">
        <v>1</v>
      </c>
      <c r="DH112" s="13">
        <v>1</v>
      </c>
      <c r="EI112" s="4">
        <v>1</v>
      </c>
      <c r="EL112">
        <v>1</v>
      </c>
      <c r="EM112" s="11" t="s">
        <v>550</v>
      </c>
    </row>
    <row r="113" spans="1:156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 s="47" t="s">
        <v>810</v>
      </c>
      <c r="G113" s="52" t="s">
        <v>731</v>
      </c>
      <c r="H113">
        <v>1</v>
      </c>
      <c r="I113">
        <v>1</v>
      </c>
      <c r="K113" t="s">
        <v>318</v>
      </c>
      <c r="L113" s="4">
        <v>2</v>
      </c>
      <c r="M113">
        <v>1</v>
      </c>
      <c r="N113">
        <v>1</v>
      </c>
      <c r="O113" s="11" t="s">
        <v>317</v>
      </c>
      <c r="S113" s="4">
        <v>1</v>
      </c>
      <c r="T113" s="34">
        <v>1</v>
      </c>
      <c r="V113" s="11" t="s">
        <v>25</v>
      </c>
      <c r="AE113">
        <v>1</v>
      </c>
      <c r="AF113">
        <v>1</v>
      </c>
      <c r="AH113" s="11" t="s">
        <v>465</v>
      </c>
      <c r="AI113">
        <v>1</v>
      </c>
      <c r="AJ113">
        <v>1</v>
      </c>
      <c r="AM113" s="11" t="s">
        <v>495</v>
      </c>
      <c r="AX113">
        <v>1</v>
      </c>
      <c r="BA113">
        <v>1</v>
      </c>
      <c r="BB113" t="s">
        <v>508</v>
      </c>
      <c r="BF113">
        <v>1</v>
      </c>
      <c r="BG113">
        <v>1</v>
      </c>
      <c r="BJ113" t="s">
        <v>360</v>
      </c>
      <c r="BL113" s="13">
        <v>1</v>
      </c>
      <c r="BM113">
        <v>1</v>
      </c>
      <c r="BN113">
        <v>1</v>
      </c>
      <c r="BP113" t="s">
        <v>516</v>
      </c>
      <c r="BR113">
        <v>2</v>
      </c>
      <c r="BS113">
        <v>1</v>
      </c>
      <c r="BT113">
        <v>1</v>
      </c>
      <c r="BU113" t="s">
        <v>317</v>
      </c>
      <c r="CA113" s="13">
        <v>1</v>
      </c>
      <c r="CD113" s="13">
        <v>1</v>
      </c>
      <c r="DH113" s="13">
        <v>1</v>
      </c>
      <c r="DU113" s="13">
        <v>1</v>
      </c>
      <c r="ET113">
        <v>1</v>
      </c>
      <c r="EV113">
        <v>1</v>
      </c>
      <c r="EZ113" s="11" t="s">
        <v>561</v>
      </c>
    </row>
    <row r="114" spans="1:156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F114" s="47" t="s">
        <v>661</v>
      </c>
      <c r="G114" s="52" t="s">
        <v>732</v>
      </c>
      <c r="L114" s="4">
        <v>1</v>
      </c>
      <c r="N114">
        <v>1</v>
      </c>
      <c r="O114" s="11" t="s">
        <v>21</v>
      </c>
      <c r="R114" s="4">
        <v>1</v>
      </c>
      <c r="S114" s="4">
        <v>1</v>
      </c>
      <c r="T114" s="34">
        <v>1</v>
      </c>
      <c r="V114" s="11" t="s">
        <v>25</v>
      </c>
      <c r="Z114" s="13">
        <v>1</v>
      </c>
      <c r="CC114">
        <v>1</v>
      </c>
      <c r="CE114">
        <v>1</v>
      </c>
      <c r="CG114">
        <v>1</v>
      </c>
      <c r="CH114" t="s">
        <v>527</v>
      </c>
      <c r="CK114">
        <v>1</v>
      </c>
      <c r="CM114">
        <v>1</v>
      </c>
      <c r="CN114" t="s">
        <v>10</v>
      </c>
      <c r="CP114">
        <v>1</v>
      </c>
      <c r="CQ114" s="13">
        <v>1</v>
      </c>
    </row>
    <row r="115" spans="1:156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F115" s="47" t="s">
        <v>810</v>
      </c>
      <c r="G115" s="52" t="s">
        <v>733</v>
      </c>
      <c r="P115" s="13">
        <v>1</v>
      </c>
      <c r="AE115">
        <v>1</v>
      </c>
      <c r="AG115">
        <v>1</v>
      </c>
      <c r="AH115" s="11" t="s">
        <v>464</v>
      </c>
      <c r="AS115">
        <v>2</v>
      </c>
      <c r="AT115">
        <v>1</v>
      </c>
      <c r="AV115">
        <v>1</v>
      </c>
      <c r="AW115" s="11" t="s">
        <v>477</v>
      </c>
      <c r="AX115" s="30">
        <v>2</v>
      </c>
      <c r="AY115">
        <v>1</v>
      </c>
      <c r="BA115">
        <v>1</v>
      </c>
      <c r="BB115" t="s">
        <v>510</v>
      </c>
      <c r="BF115">
        <v>2</v>
      </c>
      <c r="BG115">
        <v>1</v>
      </c>
      <c r="BH115">
        <v>1</v>
      </c>
      <c r="BJ115" t="s">
        <v>487</v>
      </c>
      <c r="BK115" s="13">
        <v>1</v>
      </c>
      <c r="BR115">
        <v>1</v>
      </c>
      <c r="BT115">
        <v>1</v>
      </c>
      <c r="BU115" t="s">
        <v>21</v>
      </c>
      <c r="BW115">
        <v>1</v>
      </c>
      <c r="CC115">
        <v>1</v>
      </c>
      <c r="CD115" s="13">
        <v>1</v>
      </c>
      <c r="CK115">
        <v>1</v>
      </c>
      <c r="CM115">
        <v>1</v>
      </c>
      <c r="CN115" t="s">
        <v>10</v>
      </c>
      <c r="DT115" s="4">
        <v>1</v>
      </c>
      <c r="DX115">
        <v>1</v>
      </c>
      <c r="DY115">
        <v>1</v>
      </c>
      <c r="EA115" t="s">
        <v>10</v>
      </c>
      <c r="ET115">
        <v>1</v>
      </c>
      <c r="EV115">
        <v>1</v>
      </c>
      <c r="EZ115" s="11" t="s">
        <v>561</v>
      </c>
    </row>
    <row r="116" spans="1:156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F116" s="47" t="s">
        <v>810</v>
      </c>
      <c r="G116" s="52" t="s">
        <v>734</v>
      </c>
      <c r="BF116">
        <v>1</v>
      </c>
      <c r="BG116">
        <v>1</v>
      </c>
      <c r="BJ116" t="s">
        <v>360</v>
      </c>
      <c r="CC116">
        <v>1</v>
      </c>
      <c r="DT116" s="4">
        <v>1</v>
      </c>
      <c r="DX116">
        <v>1</v>
      </c>
      <c r="DY116">
        <v>1</v>
      </c>
      <c r="EA116" t="s">
        <v>10</v>
      </c>
      <c r="ET116">
        <v>1</v>
      </c>
      <c r="EW116">
        <v>1</v>
      </c>
      <c r="EZ116" s="11" t="s">
        <v>563</v>
      </c>
    </row>
    <row r="117" spans="1:156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F117" s="47" t="s">
        <v>654</v>
      </c>
      <c r="G117" s="52" t="s">
        <v>735</v>
      </c>
      <c r="L117" s="4">
        <v>1</v>
      </c>
      <c r="M117">
        <v>1</v>
      </c>
      <c r="O117" s="11" t="s">
        <v>320</v>
      </c>
      <c r="W117">
        <v>2</v>
      </c>
      <c r="AS117">
        <v>1</v>
      </c>
      <c r="AT117">
        <v>1</v>
      </c>
      <c r="AW117" s="11" t="s">
        <v>476</v>
      </c>
      <c r="BL117" s="13">
        <v>1</v>
      </c>
      <c r="BR117">
        <v>1</v>
      </c>
      <c r="BS117">
        <v>1</v>
      </c>
      <c r="BU117" t="s">
        <v>320</v>
      </c>
      <c r="BZ117" s="13">
        <v>1</v>
      </c>
      <c r="CC117">
        <v>1</v>
      </c>
      <c r="CE117">
        <v>1</v>
      </c>
      <c r="CG117">
        <v>1</v>
      </c>
      <c r="CH117" t="s">
        <v>527</v>
      </c>
      <c r="CS117" s="4">
        <v>1</v>
      </c>
      <c r="CT117">
        <v>1</v>
      </c>
      <c r="DO117" s="13">
        <v>1</v>
      </c>
      <c r="DW117" s="13">
        <v>1</v>
      </c>
      <c r="EH117">
        <v>1</v>
      </c>
      <c r="EI117" s="4">
        <v>1</v>
      </c>
      <c r="EJ117">
        <v>1</v>
      </c>
      <c r="EM117" s="11" t="s">
        <v>410</v>
      </c>
      <c r="EN117">
        <v>1</v>
      </c>
      <c r="ET117">
        <v>3</v>
      </c>
      <c r="EV117">
        <v>1</v>
      </c>
      <c r="EX117">
        <v>1</v>
      </c>
      <c r="EY117">
        <v>1</v>
      </c>
      <c r="EZ117" s="11" t="s">
        <v>570</v>
      </c>
    </row>
    <row r="118" spans="1:156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F118" s="47" t="s">
        <v>661</v>
      </c>
      <c r="G118" s="52" t="s">
        <v>736</v>
      </c>
      <c r="L118" s="4">
        <v>1</v>
      </c>
      <c r="M118">
        <v>1</v>
      </c>
      <c r="O118" s="11" t="s">
        <v>320</v>
      </c>
      <c r="AI118">
        <v>2</v>
      </c>
      <c r="AJ118">
        <v>1</v>
      </c>
      <c r="AK118">
        <v>1</v>
      </c>
      <c r="AM118" s="11" t="s">
        <v>317</v>
      </c>
      <c r="BD118">
        <v>1</v>
      </c>
      <c r="CA118" s="13">
        <v>1</v>
      </c>
      <c r="CC118">
        <v>1</v>
      </c>
      <c r="CI118" s="13">
        <v>1</v>
      </c>
      <c r="DD118" s="13">
        <v>1</v>
      </c>
      <c r="DE118" s="4">
        <v>2</v>
      </c>
      <c r="DF118">
        <v>1</v>
      </c>
      <c r="DJ118" s="13">
        <v>1</v>
      </c>
      <c r="DV118">
        <v>1</v>
      </c>
      <c r="EI118" s="4">
        <v>1</v>
      </c>
      <c r="EJ118">
        <v>1</v>
      </c>
      <c r="EM118" s="11" t="s">
        <v>410</v>
      </c>
      <c r="ET118">
        <v>1</v>
      </c>
      <c r="EY118">
        <v>1</v>
      </c>
      <c r="EZ118" s="11" t="s">
        <v>562</v>
      </c>
    </row>
    <row r="119" spans="1:156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F119" s="47" t="s">
        <v>661</v>
      </c>
      <c r="G119" s="52" t="s">
        <v>737</v>
      </c>
      <c r="Q119">
        <v>1</v>
      </c>
      <c r="W119">
        <v>1</v>
      </c>
      <c r="Y119" s="13">
        <v>1</v>
      </c>
      <c r="AE119">
        <v>1</v>
      </c>
      <c r="AF119">
        <v>1</v>
      </c>
      <c r="AH119" s="11" t="s">
        <v>465</v>
      </c>
      <c r="AI119">
        <v>2</v>
      </c>
      <c r="AK119">
        <v>1</v>
      </c>
      <c r="AM119" s="11" t="s">
        <v>494</v>
      </c>
      <c r="AX119">
        <v>1</v>
      </c>
      <c r="AY119">
        <v>1</v>
      </c>
      <c r="BB119" t="s">
        <v>507</v>
      </c>
      <c r="BC119" s="13">
        <v>1</v>
      </c>
      <c r="BF119">
        <v>1</v>
      </c>
      <c r="BH119">
        <v>1</v>
      </c>
      <c r="BJ119" t="s">
        <v>359</v>
      </c>
      <c r="BR119">
        <v>1</v>
      </c>
      <c r="BS119">
        <v>1</v>
      </c>
      <c r="BU119" t="s">
        <v>320</v>
      </c>
      <c r="BW119">
        <v>1</v>
      </c>
      <c r="CA119" s="13">
        <v>1</v>
      </c>
      <c r="CB119" s="13">
        <v>1</v>
      </c>
      <c r="CD119" s="13">
        <v>1</v>
      </c>
      <c r="CQ119" s="13">
        <v>1</v>
      </c>
      <c r="DL119">
        <v>1</v>
      </c>
      <c r="ES119" s="13">
        <v>1</v>
      </c>
    </row>
    <row r="120" spans="1:156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 s="47" t="s">
        <v>661</v>
      </c>
      <c r="G120" s="52" t="s">
        <v>738</v>
      </c>
      <c r="H120">
        <v>2</v>
      </c>
      <c r="I120">
        <v>1</v>
      </c>
      <c r="J120">
        <v>1</v>
      </c>
      <c r="K120" t="s">
        <v>317</v>
      </c>
      <c r="L120" s="4">
        <v>1</v>
      </c>
      <c r="M120" s="30">
        <v>1</v>
      </c>
      <c r="O120" s="11" t="s">
        <v>320</v>
      </c>
      <c r="P120" s="13">
        <v>1</v>
      </c>
      <c r="Q120" s="30">
        <v>1</v>
      </c>
      <c r="R120" s="4">
        <v>1</v>
      </c>
      <c r="X120" s="13">
        <v>1</v>
      </c>
      <c r="AA120">
        <v>1</v>
      </c>
      <c r="AB120">
        <v>1</v>
      </c>
      <c r="AD120" s="11" t="s">
        <v>461</v>
      </c>
      <c r="AE120">
        <v>1</v>
      </c>
      <c r="AF120">
        <v>1</v>
      </c>
      <c r="AH120" s="11" t="s">
        <v>465</v>
      </c>
      <c r="AI120">
        <v>1</v>
      </c>
      <c r="AK120">
        <v>1</v>
      </c>
      <c r="AM120" s="11" t="s">
        <v>494</v>
      </c>
      <c r="AN120" s="13">
        <v>2</v>
      </c>
      <c r="AS120">
        <v>1</v>
      </c>
      <c r="AT120">
        <v>1</v>
      </c>
      <c r="AW120" s="11" t="s">
        <v>476</v>
      </c>
      <c r="AX120">
        <v>1</v>
      </c>
      <c r="AY120">
        <v>1</v>
      </c>
      <c r="BB120" t="s">
        <v>507</v>
      </c>
      <c r="BC120" s="13">
        <v>1</v>
      </c>
      <c r="BD120">
        <v>1</v>
      </c>
      <c r="BE120" s="13">
        <v>1</v>
      </c>
      <c r="BF120" s="30">
        <v>2</v>
      </c>
      <c r="BG120">
        <v>1</v>
      </c>
      <c r="BH120">
        <v>1</v>
      </c>
      <c r="BJ120" t="s">
        <v>487</v>
      </c>
      <c r="BL120" s="13">
        <v>1</v>
      </c>
      <c r="BQ120" s="13">
        <v>1</v>
      </c>
      <c r="BR120">
        <v>2</v>
      </c>
      <c r="BS120">
        <v>1</v>
      </c>
      <c r="BT120">
        <v>1</v>
      </c>
      <c r="BU120" t="s">
        <v>317</v>
      </c>
      <c r="BW120">
        <v>1</v>
      </c>
      <c r="CD120" s="13">
        <v>1</v>
      </c>
      <c r="CJ120" s="13">
        <v>2</v>
      </c>
      <c r="CK120">
        <v>2</v>
      </c>
      <c r="CL120">
        <v>1</v>
      </c>
      <c r="CM120">
        <v>1</v>
      </c>
      <c r="CN120" t="s">
        <v>317</v>
      </c>
      <c r="CO120" s="13">
        <v>1</v>
      </c>
      <c r="CP120" s="30">
        <v>1</v>
      </c>
      <c r="CQ120" s="13">
        <v>1</v>
      </c>
      <c r="CS120" s="4">
        <v>3</v>
      </c>
      <c r="CT120" s="43">
        <v>1</v>
      </c>
      <c r="CY120">
        <v>1</v>
      </c>
      <c r="DB120">
        <v>1</v>
      </c>
      <c r="DI120">
        <v>1</v>
      </c>
      <c r="DK120" s="13">
        <v>1</v>
      </c>
      <c r="DL120">
        <v>1</v>
      </c>
      <c r="DO120" s="13">
        <v>1</v>
      </c>
      <c r="DP120" s="42">
        <v>1</v>
      </c>
      <c r="DR120">
        <v>1</v>
      </c>
      <c r="DS120" t="s">
        <v>398</v>
      </c>
      <c r="DW120" s="13">
        <v>1</v>
      </c>
      <c r="DX120">
        <v>2</v>
      </c>
      <c r="DY120">
        <v>1</v>
      </c>
      <c r="DZ120">
        <v>1</v>
      </c>
      <c r="EA120" t="s">
        <v>317</v>
      </c>
      <c r="EB120" s="13">
        <v>1</v>
      </c>
      <c r="EG120" s="13">
        <v>1</v>
      </c>
      <c r="EH120" s="30">
        <v>1</v>
      </c>
      <c r="EI120" s="4">
        <v>1</v>
      </c>
      <c r="EJ120" s="30">
        <v>1</v>
      </c>
      <c r="EM120" s="11" t="s">
        <v>410</v>
      </c>
      <c r="ER120" s="13">
        <v>1</v>
      </c>
      <c r="ET120">
        <v>1</v>
      </c>
      <c r="EV120">
        <v>1</v>
      </c>
      <c r="EZ120" s="11" t="s">
        <v>561</v>
      </c>
    </row>
    <row r="121" spans="1:156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F121" s="47" t="s">
        <v>810</v>
      </c>
      <c r="G121" s="52" t="s">
        <v>739</v>
      </c>
      <c r="P121" s="13">
        <v>1</v>
      </c>
      <c r="Z121" s="13">
        <v>1</v>
      </c>
      <c r="AE121">
        <v>1</v>
      </c>
      <c r="AF121">
        <v>1</v>
      </c>
      <c r="AH121" s="11" t="s">
        <v>465</v>
      </c>
      <c r="AI121">
        <v>1</v>
      </c>
      <c r="AJ121">
        <v>1</v>
      </c>
      <c r="AM121" s="11" t="s">
        <v>495</v>
      </c>
      <c r="AO121">
        <v>1</v>
      </c>
      <c r="AS121">
        <v>2</v>
      </c>
      <c r="AT121">
        <v>1</v>
      </c>
      <c r="AV121">
        <v>1</v>
      </c>
      <c r="AW121" s="11" t="s">
        <v>477</v>
      </c>
      <c r="BF121" s="30">
        <v>1</v>
      </c>
      <c r="BH121">
        <v>1</v>
      </c>
      <c r="BJ121" t="s">
        <v>359</v>
      </c>
      <c r="BK121" s="13">
        <v>1</v>
      </c>
      <c r="BR121">
        <v>1</v>
      </c>
      <c r="BS121">
        <v>1</v>
      </c>
      <c r="BU121" t="s">
        <v>320</v>
      </c>
      <c r="BX121" s="13">
        <v>1</v>
      </c>
      <c r="CB121" s="13">
        <v>1</v>
      </c>
      <c r="CC121">
        <v>1</v>
      </c>
      <c r="CE121">
        <v>1</v>
      </c>
      <c r="CG121">
        <v>1</v>
      </c>
      <c r="CH121" t="s">
        <v>527</v>
      </c>
      <c r="CO121" s="13">
        <v>1</v>
      </c>
      <c r="CS121" s="4">
        <v>2</v>
      </c>
      <c r="CT121">
        <v>1</v>
      </c>
      <c r="CV121">
        <v>1</v>
      </c>
      <c r="DM121" s="13">
        <v>1</v>
      </c>
      <c r="DX121">
        <v>1</v>
      </c>
      <c r="DY121">
        <v>1</v>
      </c>
      <c r="EA121" t="s">
        <v>10</v>
      </c>
      <c r="EQ121">
        <v>1</v>
      </c>
      <c r="ET121">
        <v>1</v>
      </c>
      <c r="EV121">
        <v>1</v>
      </c>
      <c r="EZ121" s="11" t="s">
        <v>561</v>
      </c>
    </row>
    <row r="122" spans="1:156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F122" s="47"/>
      <c r="G122" s="52" t="s">
        <v>668</v>
      </c>
      <c r="AE122">
        <v>1</v>
      </c>
      <c r="AF122">
        <v>1</v>
      </c>
      <c r="AH122" s="11" t="s">
        <v>465</v>
      </c>
      <c r="BC122" s="13">
        <v>1</v>
      </c>
      <c r="BD122">
        <v>1</v>
      </c>
      <c r="BV122" s="13">
        <v>1</v>
      </c>
      <c r="BW122">
        <v>2</v>
      </c>
      <c r="DI122">
        <v>1</v>
      </c>
      <c r="EC122" s="4">
        <v>1</v>
      </c>
      <c r="ED122" s="34">
        <v>1</v>
      </c>
      <c r="ET122" s="34"/>
    </row>
    <row r="123" spans="1:156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 s="47" t="s">
        <v>809</v>
      </c>
      <c r="G123" s="52" t="s">
        <v>740</v>
      </c>
      <c r="H123">
        <v>1</v>
      </c>
      <c r="I123">
        <v>1</v>
      </c>
      <c r="K123" t="s">
        <v>318</v>
      </c>
      <c r="L123" s="4">
        <v>1</v>
      </c>
      <c r="M123">
        <v>1</v>
      </c>
      <c r="O123" s="11" t="s">
        <v>320</v>
      </c>
      <c r="P123" s="13">
        <v>1</v>
      </c>
      <c r="Y123" s="13">
        <v>1</v>
      </c>
      <c r="AE123">
        <v>1</v>
      </c>
      <c r="AF123">
        <v>1</v>
      </c>
      <c r="AH123" s="11" t="s">
        <v>465</v>
      </c>
      <c r="AI123">
        <v>1</v>
      </c>
      <c r="AL123">
        <v>1</v>
      </c>
      <c r="AS123">
        <v>1</v>
      </c>
      <c r="AT123">
        <v>1</v>
      </c>
      <c r="AW123" s="11" t="s">
        <v>476</v>
      </c>
      <c r="BC123" s="13">
        <v>1</v>
      </c>
      <c r="BL123" s="13">
        <v>1</v>
      </c>
      <c r="BM123">
        <v>1</v>
      </c>
      <c r="BN123">
        <v>1</v>
      </c>
      <c r="BP123" t="s">
        <v>516</v>
      </c>
      <c r="BR123">
        <v>1</v>
      </c>
      <c r="BS123">
        <v>1</v>
      </c>
      <c r="BU123" t="s">
        <v>320</v>
      </c>
      <c r="CA123" s="13">
        <v>1</v>
      </c>
      <c r="CD123" s="13">
        <v>1</v>
      </c>
      <c r="DK123" s="13">
        <v>1</v>
      </c>
      <c r="DT123" s="4">
        <v>1</v>
      </c>
      <c r="EC123" s="4">
        <v>1</v>
      </c>
      <c r="ED123" s="34">
        <v>1</v>
      </c>
      <c r="EH123">
        <v>1</v>
      </c>
      <c r="EP123" s="13">
        <v>1</v>
      </c>
      <c r="ER123" s="13">
        <v>1</v>
      </c>
      <c r="ET123">
        <v>2</v>
      </c>
      <c r="EX123">
        <v>1</v>
      </c>
      <c r="EY123">
        <v>1</v>
      </c>
      <c r="EZ123" s="11" t="s">
        <v>567</v>
      </c>
    </row>
    <row r="124" spans="1:156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F124" s="47" t="s">
        <v>809</v>
      </c>
      <c r="G124" s="52" t="s">
        <v>741</v>
      </c>
      <c r="L124" s="4">
        <v>2</v>
      </c>
      <c r="M124">
        <v>1</v>
      </c>
      <c r="N124">
        <v>1</v>
      </c>
      <c r="O124" s="11" t="s">
        <v>317</v>
      </c>
      <c r="AE124">
        <v>1</v>
      </c>
      <c r="AF124">
        <v>1</v>
      </c>
      <c r="AH124" s="11" t="s">
        <v>465</v>
      </c>
      <c r="AN124" s="13">
        <v>3</v>
      </c>
      <c r="AS124">
        <v>1</v>
      </c>
      <c r="AT124">
        <v>1</v>
      </c>
      <c r="AW124" s="11" t="s">
        <v>476</v>
      </c>
      <c r="AX124">
        <v>1</v>
      </c>
      <c r="BA124">
        <v>1</v>
      </c>
      <c r="BB124" t="s">
        <v>508</v>
      </c>
      <c r="BC124" s="13">
        <v>1</v>
      </c>
      <c r="BK124" s="13">
        <v>1</v>
      </c>
      <c r="BL124" s="13">
        <v>1</v>
      </c>
      <c r="BV124" s="13">
        <v>1</v>
      </c>
      <c r="CD124" s="13">
        <v>1</v>
      </c>
      <c r="CO124" s="13">
        <v>1</v>
      </c>
      <c r="CQ124" s="13">
        <v>1</v>
      </c>
      <c r="CS124" s="4">
        <v>2</v>
      </c>
      <c r="CT124">
        <v>1</v>
      </c>
      <c r="CU124">
        <v>1</v>
      </c>
      <c r="DJ124" s="13">
        <v>1</v>
      </c>
      <c r="DO124" s="13">
        <v>1</v>
      </c>
      <c r="DT124" s="4">
        <v>1</v>
      </c>
      <c r="EO124" s="13">
        <v>1</v>
      </c>
      <c r="EQ124">
        <v>1</v>
      </c>
    </row>
    <row r="125" spans="1:156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F125" s="47"/>
      <c r="G125" s="52" t="s">
        <v>742</v>
      </c>
      <c r="BC125" s="13">
        <v>1</v>
      </c>
      <c r="CQ125" s="13">
        <v>1</v>
      </c>
      <c r="DT125" s="4">
        <v>1</v>
      </c>
      <c r="DX125" s="34">
        <v>1</v>
      </c>
      <c r="DY125">
        <v>1</v>
      </c>
      <c r="EA125" t="s">
        <v>10</v>
      </c>
    </row>
    <row r="126" spans="1:156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F126" s="47" t="s">
        <v>661</v>
      </c>
      <c r="G126" s="52" t="s">
        <v>743</v>
      </c>
      <c r="L126" s="4">
        <v>1</v>
      </c>
      <c r="M126">
        <v>1</v>
      </c>
      <c r="O126" s="11" t="s">
        <v>320</v>
      </c>
      <c r="W126">
        <v>1</v>
      </c>
      <c r="AE126">
        <v>1</v>
      </c>
      <c r="AF126">
        <v>1</v>
      </c>
      <c r="AH126" s="11" t="s">
        <v>465</v>
      </c>
      <c r="AI126">
        <v>1</v>
      </c>
      <c r="AJ126">
        <v>1</v>
      </c>
      <c r="AM126" s="11" t="s">
        <v>495</v>
      </c>
      <c r="AN126" s="13">
        <v>2</v>
      </c>
      <c r="BE126" s="13">
        <v>1</v>
      </c>
      <c r="BW126">
        <v>1</v>
      </c>
      <c r="CE126">
        <v>1</v>
      </c>
      <c r="CG126">
        <v>1</v>
      </c>
      <c r="CH126" t="s">
        <v>527</v>
      </c>
      <c r="CK126">
        <v>1</v>
      </c>
      <c r="CM126">
        <v>1</v>
      </c>
      <c r="CN126" t="s">
        <v>10</v>
      </c>
      <c r="CS126" s="4">
        <v>2</v>
      </c>
      <c r="CU126">
        <v>1</v>
      </c>
      <c r="DB126">
        <v>1</v>
      </c>
      <c r="DK126" s="13">
        <v>1</v>
      </c>
      <c r="DT126" s="4">
        <v>1</v>
      </c>
      <c r="DW126" s="13">
        <v>1</v>
      </c>
      <c r="EH126">
        <v>1</v>
      </c>
      <c r="ET126">
        <v>1</v>
      </c>
      <c r="EX126">
        <v>1</v>
      </c>
      <c r="EZ126" s="11" t="s">
        <v>559</v>
      </c>
    </row>
    <row r="127" spans="1:156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F127" s="47"/>
      <c r="G127" s="52" t="s">
        <v>668</v>
      </c>
      <c r="AS127">
        <v>1</v>
      </c>
      <c r="AT127">
        <v>1</v>
      </c>
      <c r="AW127" s="11" t="s">
        <v>476</v>
      </c>
      <c r="AX127">
        <v>1</v>
      </c>
      <c r="AY127">
        <v>1</v>
      </c>
      <c r="BB127" t="s">
        <v>507</v>
      </c>
      <c r="BF127">
        <v>1</v>
      </c>
      <c r="BH127">
        <v>1</v>
      </c>
      <c r="BJ127" t="s">
        <v>359</v>
      </c>
      <c r="BK127" s="13">
        <v>1</v>
      </c>
      <c r="CK127">
        <v>1</v>
      </c>
      <c r="CL127">
        <v>1</v>
      </c>
      <c r="CN127" t="s">
        <v>7</v>
      </c>
      <c r="CP127">
        <v>1</v>
      </c>
      <c r="ET127">
        <v>1</v>
      </c>
      <c r="EV127">
        <v>1</v>
      </c>
      <c r="EZ127" s="11" t="s">
        <v>561</v>
      </c>
    </row>
    <row r="128" spans="1:156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F128" s="47" t="s">
        <v>661</v>
      </c>
      <c r="G128" s="52" t="s">
        <v>744</v>
      </c>
      <c r="L128" s="4">
        <v>1</v>
      </c>
      <c r="M128">
        <v>1</v>
      </c>
      <c r="O128" s="11" t="s">
        <v>320</v>
      </c>
      <c r="P128" s="13">
        <v>1</v>
      </c>
      <c r="Q128" s="30">
        <v>1</v>
      </c>
      <c r="X128" s="13">
        <v>1</v>
      </c>
      <c r="Z128" s="13">
        <v>1</v>
      </c>
      <c r="AA128">
        <v>1</v>
      </c>
      <c r="AC128">
        <v>1</v>
      </c>
      <c r="AD128" s="11" t="s">
        <v>319</v>
      </c>
      <c r="AE128" s="30">
        <v>2</v>
      </c>
      <c r="AF128">
        <v>1</v>
      </c>
      <c r="AG128">
        <v>1</v>
      </c>
      <c r="AH128" s="11" t="s">
        <v>317</v>
      </c>
      <c r="AN128" s="13">
        <v>1</v>
      </c>
      <c r="AX128">
        <v>2</v>
      </c>
      <c r="AZ128">
        <v>1</v>
      </c>
      <c r="BA128">
        <v>1</v>
      </c>
      <c r="BB128" t="s">
        <v>511</v>
      </c>
      <c r="BK128" s="13">
        <v>1</v>
      </c>
      <c r="BL128" s="13">
        <v>1</v>
      </c>
      <c r="BR128">
        <v>2</v>
      </c>
      <c r="BS128">
        <v>1</v>
      </c>
      <c r="BT128">
        <v>1</v>
      </c>
      <c r="BU128" t="s">
        <v>317</v>
      </c>
      <c r="BW128">
        <v>1</v>
      </c>
      <c r="BX128" s="13">
        <v>1</v>
      </c>
      <c r="CC128">
        <v>1</v>
      </c>
      <c r="CD128" s="13">
        <v>1</v>
      </c>
      <c r="CO128" s="13">
        <v>1</v>
      </c>
      <c r="CS128" s="4">
        <v>1</v>
      </c>
      <c r="CU128">
        <v>1</v>
      </c>
      <c r="DE128" s="4">
        <v>1</v>
      </c>
      <c r="DH128" s="13">
        <v>1</v>
      </c>
      <c r="DN128" s="13">
        <v>1</v>
      </c>
      <c r="DU128" s="13">
        <v>1</v>
      </c>
      <c r="DW128" s="13">
        <v>1</v>
      </c>
      <c r="DX128">
        <v>1</v>
      </c>
      <c r="DY128">
        <v>1</v>
      </c>
      <c r="EA128" t="s">
        <v>10</v>
      </c>
      <c r="EI128" s="4">
        <v>1</v>
      </c>
      <c r="EJ128">
        <v>1</v>
      </c>
      <c r="EM128" s="11" t="s">
        <v>410</v>
      </c>
      <c r="EQ128">
        <v>1</v>
      </c>
      <c r="ER128" s="13">
        <v>1</v>
      </c>
      <c r="ET128">
        <v>1</v>
      </c>
      <c r="EV128">
        <v>1</v>
      </c>
      <c r="EZ128" s="11" t="s">
        <v>561</v>
      </c>
    </row>
    <row r="129" spans="1:156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 s="47" t="s">
        <v>661</v>
      </c>
      <c r="G129" s="52" t="s">
        <v>745</v>
      </c>
      <c r="H129">
        <v>1</v>
      </c>
      <c r="J129">
        <v>1</v>
      </c>
      <c r="K129" t="s">
        <v>319</v>
      </c>
      <c r="P129" s="13">
        <v>1</v>
      </c>
      <c r="R129" s="4">
        <v>1</v>
      </c>
      <c r="AA129">
        <v>1</v>
      </c>
      <c r="AC129">
        <v>1</v>
      </c>
      <c r="AD129" s="11" t="s">
        <v>319</v>
      </c>
      <c r="AI129">
        <v>1</v>
      </c>
      <c r="AK129">
        <v>1</v>
      </c>
      <c r="AM129" s="11" t="s">
        <v>494</v>
      </c>
      <c r="BC129" s="13">
        <v>1</v>
      </c>
      <c r="BF129">
        <v>1</v>
      </c>
      <c r="BH129">
        <v>1</v>
      </c>
      <c r="BJ129" t="s">
        <v>359</v>
      </c>
      <c r="BM129">
        <v>1</v>
      </c>
      <c r="BO129">
        <v>1</v>
      </c>
      <c r="BP129" t="s">
        <v>519</v>
      </c>
      <c r="BR129">
        <v>2</v>
      </c>
      <c r="BS129">
        <v>1</v>
      </c>
      <c r="BT129">
        <v>1</v>
      </c>
      <c r="BU129" t="s">
        <v>317</v>
      </c>
      <c r="BY129" s="13">
        <v>1</v>
      </c>
      <c r="CC129">
        <v>1</v>
      </c>
      <c r="CD129" s="13">
        <v>1</v>
      </c>
      <c r="CE129" s="42">
        <v>1</v>
      </c>
      <c r="CG129">
        <v>1</v>
      </c>
      <c r="CH129" t="s">
        <v>527</v>
      </c>
      <c r="CO129" s="13">
        <v>1</v>
      </c>
      <c r="CQ129" s="13">
        <v>1</v>
      </c>
      <c r="DM129" s="13">
        <v>1</v>
      </c>
      <c r="DU129" s="13">
        <v>1</v>
      </c>
      <c r="DX129">
        <v>1</v>
      </c>
      <c r="DZ129">
        <v>1</v>
      </c>
      <c r="EA129" t="s">
        <v>7</v>
      </c>
      <c r="ER129" s="13">
        <v>1</v>
      </c>
      <c r="ES129" s="13">
        <v>1</v>
      </c>
      <c r="ET129">
        <v>1</v>
      </c>
      <c r="EV129">
        <v>1</v>
      </c>
      <c r="EZ129" s="11" t="s">
        <v>561</v>
      </c>
    </row>
    <row r="130" spans="1:156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F130" s="47" t="s">
        <v>661</v>
      </c>
      <c r="G130" s="52" t="s">
        <v>746</v>
      </c>
      <c r="L130" s="4">
        <v>2</v>
      </c>
      <c r="M130">
        <v>1</v>
      </c>
      <c r="N130">
        <v>1</v>
      </c>
      <c r="O130" s="11" t="s">
        <v>317</v>
      </c>
      <c r="Q130" s="30">
        <v>1</v>
      </c>
      <c r="S130" s="4">
        <v>1</v>
      </c>
      <c r="T130" s="34">
        <v>1</v>
      </c>
      <c r="V130" s="11" t="s">
        <v>25</v>
      </c>
      <c r="W130">
        <v>1</v>
      </c>
      <c r="Y130" s="13">
        <v>1</v>
      </c>
      <c r="Z130" s="13">
        <v>1</v>
      </c>
      <c r="AA130" s="45">
        <v>1</v>
      </c>
      <c r="AB130">
        <v>1</v>
      </c>
      <c r="AD130" s="11" t="s">
        <v>461</v>
      </c>
      <c r="AE130" s="30">
        <v>1</v>
      </c>
      <c r="AG130">
        <v>1</v>
      </c>
      <c r="AH130" s="11" t="s">
        <v>464</v>
      </c>
      <c r="AI130">
        <v>1</v>
      </c>
      <c r="AK130">
        <v>1</v>
      </c>
      <c r="AM130" s="11" t="s">
        <v>494</v>
      </c>
      <c r="AN130" s="13">
        <v>4</v>
      </c>
      <c r="BF130">
        <v>2</v>
      </c>
      <c r="BG130">
        <v>1</v>
      </c>
      <c r="BI130">
        <v>1</v>
      </c>
      <c r="BJ130" t="s">
        <v>488</v>
      </c>
      <c r="BL130" s="13">
        <v>1</v>
      </c>
      <c r="BR130">
        <v>2</v>
      </c>
      <c r="BS130">
        <v>1</v>
      </c>
      <c r="BT130">
        <v>1</v>
      </c>
      <c r="BU130" t="s">
        <v>317</v>
      </c>
      <c r="BV130" s="13">
        <v>1</v>
      </c>
      <c r="BX130" s="13">
        <v>1</v>
      </c>
      <c r="CB130" s="13">
        <v>2</v>
      </c>
      <c r="CC130">
        <v>1</v>
      </c>
      <c r="CE130">
        <v>2</v>
      </c>
      <c r="CF130">
        <v>1</v>
      </c>
      <c r="CG130">
        <v>1</v>
      </c>
      <c r="CH130" t="s">
        <v>317</v>
      </c>
      <c r="CI130" s="13">
        <v>1</v>
      </c>
      <c r="CK130" s="30">
        <v>2</v>
      </c>
      <c r="CL130">
        <v>1</v>
      </c>
      <c r="CM130">
        <v>1</v>
      </c>
      <c r="CN130" t="s">
        <v>317</v>
      </c>
      <c r="CQ130" s="13">
        <v>1</v>
      </c>
      <c r="CS130" s="4">
        <v>3</v>
      </c>
      <c r="CU130">
        <v>1</v>
      </c>
      <c r="CV130">
        <v>1</v>
      </c>
      <c r="CY130">
        <v>1</v>
      </c>
      <c r="DI130">
        <v>1</v>
      </c>
      <c r="DK130" s="13">
        <v>1</v>
      </c>
      <c r="DM130" s="13">
        <v>1</v>
      </c>
      <c r="DO130" s="13">
        <v>1</v>
      </c>
      <c r="DP130" s="42">
        <v>1</v>
      </c>
      <c r="DQ130">
        <v>1</v>
      </c>
      <c r="DS130" t="s">
        <v>397</v>
      </c>
      <c r="DT130" s="4">
        <v>1</v>
      </c>
      <c r="DU130" s="13">
        <v>1</v>
      </c>
      <c r="DV130" s="30">
        <v>1</v>
      </c>
      <c r="DW130" s="13">
        <v>1</v>
      </c>
      <c r="DX130" s="45">
        <v>2</v>
      </c>
      <c r="DY130">
        <v>1</v>
      </c>
      <c r="DZ130">
        <v>1</v>
      </c>
      <c r="EA130" t="s">
        <v>317</v>
      </c>
      <c r="EH130" s="30">
        <v>1</v>
      </c>
      <c r="EI130" s="4">
        <v>2</v>
      </c>
      <c r="EJ130">
        <v>1</v>
      </c>
      <c r="EL130">
        <v>1</v>
      </c>
      <c r="EM130" s="11" t="s">
        <v>551</v>
      </c>
      <c r="EN130">
        <v>1</v>
      </c>
      <c r="EQ130">
        <v>1</v>
      </c>
      <c r="ER130" s="13">
        <v>1</v>
      </c>
      <c r="ET130" s="45">
        <v>1</v>
      </c>
      <c r="EY130">
        <v>1</v>
      </c>
      <c r="EZ130" s="11" t="s">
        <v>562</v>
      </c>
    </row>
    <row r="131" spans="1:156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F131" s="47" t="s">
        <v>809</v>
      </c>
      <c r="G131" s="52" t="s">
        <v>747</v>
      </c>
      <c r="Q131">
        <v>1</v>
      </c>
      <c r="Z131" s="13">
        <v>1</v>
      </c>
      <c r="AA131" s="30">
        <v>1</v>
      </c>
      <c r="AC131">
        <v>1</v>
      </c>
      <c r="AD131" s="11" t="s">
        <v>319</v>
      </c>
      <c r="AE131" s="30">
        <v>2</v>
      </c>
      <c r="AF131">
        <v>1</v>
      </c>
      <c r="AG131">
        <v>1</v>
      </c>
      <c r="AH131" s="11" t="s">
        <v>317</v>
      </c>
      <c r="AN131" s="13">
        <v>3</v>
      </c>
      <c r="AS131">
        <v>2</v>
      </c>
      <c r="AT131">
        <v>1</v>
      </c>
      <c r="AV131">
        <v>1</v>
      </c>
      <c r="AW131" s="11" t="s">
        <v>477</v>
      </c>
      <c r="AX131" s="30">
        <v>1</v>
      </c>
      <c r="AY131">
        <v>1</v>
      </c>
      <c r="BB131" t="s">
        <v>507</v>
      </c>
      <c r="BD131">
        <v>1</v>
      </c>
      <c r="BF131">
        <v>2</v>
      </c>
      <c r="BG131">
        <v>1</v>
      </c>
      <c r="BH131">
        <v>1</v>
      </c>
      <c r="BJ131" t="s">
        <v>487</v>
      </c>
      <c r="BK131" s="13">
        <v>1</v>
      </c>
      <c r="BL131" s="13">
        <v>1</v>
      </c>
      <c r="BM131" s="30">
        <v>1</v>
      </c>
      <c r="BN131">
        <v>1</v>
      </c>
      <c r="BP131" t="s">
        <v>516</v>
      </c>
      <c r="BR131">
        <v>2</v>
      </c>
      <c r="BS131">
        <v>1</v>
      </c>
      <c r="BT131">
        <v>1</v>
      </c>
      <c r="BU131" t="s">
        <v>317</v>
      </c>
      <c r="BY131" s="13">
        <v>1</v>
      </c>
      <c r="BZ131" s="13">
        <v>1</v>
      </c>
      <c r="CA131" s="13">
        <v>1</v>
      </c>
      <c r="CC131">
        <v>1</v>
      </c>
      <c r="CD131" s="13">
        <v>1</v>
      </c>
      <c r="CE131" s="42">
        <v>1</v>
      </c>
      <c r="CF131">
        <v>1</v>
      </c>
      <c r="CH131" t="s">
        <v>527</v>
      </c>
      <c r="CK131" s="30">
        <v>2</v>
      </c>
      <c r="CL131">
        <v>1</v>
      </c>
      <c r="CM131">
        <v>1</v>
      </c>
      <c r="CN131" t="s">
        <v>317</v>
      </c>
      <c r="CQ131" s="13">
        <v>1</v>
      </c>
      <c r="DH131" s="13">
        <v>1</v>
      </c>
      <c r="DM131" s="13">
        <v>1</v>
      </c>
      <c r="DT131" s="4">
        <v>1</v>
      </c>
      <c r="DU131" s="13">
        <v>1</v>
      </c>
      <c r="DV131">
        <v>1</v>
      </c>
      <c r="EG131" s="13">
        <v>1</v>
      </c>
      <c r="EH131">
        <v>1</v>
      </c>
      <c r="EN131">
        <v>1</v>
      </c>
      <c r="ES131" s="13">
        <v>1</v>
      </c>
    </row>
    <row r="132" spans="1:156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F132" s="47" t="s">
        <v>809</v>
      </c>
      <c r="G132" s="52" t="s">
        <v>748</v>
      </c>
      <c r="BF132">
        <v>1</v>
      </c>
      <c r="BH132">
        <v>1</v>
      </c>
      <c r="BJ132" t="s">
        <v>359</v>
      </c>
      <c r="CK132" s="30">
        <v>1</v>
      </c>
      <c r="CL132">
        <v>1</v>
      </c>
      <c r="CN132" t="s">
        <v>7</v>
      </c>
      <c r="DX132">
        <v>1</v>
      </c>
      <c r="DY132">
        <v>1</v>
      </c>
      <c r="EA132" t="s">
        <v>10</v>
      </c>
    </row>
    <row r="133" spans="1:156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F133" s="47" t="s">
        <v>655</v>
      </c>
      <c r="G133" s="52" t="s">
        <v>749</v>
      </c>
      <c r="AE133">
        <v>1</v>
      </c>
      <c r="AG133">
        <v>1</v>
      </c>
      <c r="AH133" s="11" t="s">
        <v>464</v>
      </c>
      <c r="AI133">
        <v>1</v>
      </c>
      <c r="AL133">
        <v>1</v>
      </c>
      <c r="BD133">
        <v>1</v>
      </c>
      <c r="BK133" s="13">
        <v>1</v>
      </c>
      <c r="BR133">
        <v>2</v>
      </c>
      <c r="BS133">
        <v>1</v>
      </c>
      <c r="BT133">
        <v>1</v>
      </c>
      <c r="BU133" t="s">
        <v>317</v>
      </c>
      <c r="BV133" s="13">
        <v>1</v>
      </c>
      <c r="CC133">
        <v>1</v>
      </c>
      <c r="CP133">
        <v>1</v>
      </c>
      <c r="DN133" s="13">
        <v>1</v>
      </c>
      <c r="EH133">
        <v>1</v>
      </c>
    </row>
    <row r="134" spans="1:156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F134" s="47" t="s">
        <v>661</v>
      </c>
      <c r="G134" s="52" t="s">
        <v>667</v>
      </c>
      <c r="L134" s="4">
        <v>1</v>
      </c>
      <c r="M134">
        <v>1</v>
      </c>
      <c r="O134" s="11" t="s">
        <v>320</v>
      </c>
      <c r="S134" s="4">
        <v>1</v>
      </c>
      <c r="T134" s="34">
        <v>1</v>
      </c>
      <c r="V134" s="11" t="s">
        <v>25</v>
      </c>
      <c r="X134" s="13">
        <v>1</v>
      </c>
      <c r="Y134" s="13">
        <v>1</v>
      </c>
      <c r="AE134">
        <v>1</v>
      </c>
      <c r="AF134">
        <v>1</v>
      </c>
      <c r="AH134" s="11" t="s">
        <v>465</v>
      </c>
      <c r="AN134" s="13">
        <v>1</v>
      </c>
      <c r="BC134" s="13">
        <v>1</v>
      </c>
      <c r="BL134" s="13">
        <v>1</v>
      </c>
      <c r="BR134">
        <v>1</v>
      </c>
      <c r="BS134">
        <v>1</v>
      </c>
      <c r="BU134" t="s">
        <v>320</v>
      </c>
      <c r="CD134" s="13">
        <v>1</v>
      </c>
      <c r="CQ134" s="13">
        <v>1</v>
      </c>
      <c r="CR134">
        <v>1</v>
      </c>
      <c r="DI134">
        <v>1</v>
      </c>
      <c r="DJ134" s="13">
        <v>1</v>
      </c>
      <c r="DU134" s="13">
        <v>1</v>
      </c>
      <c r="EB134" s="13">
        <v>1</v>
      </c>
      <c r="EH134">
        <v>1</v>
      </c>
      <c r="EP134" s="13">
        <v>1</v>
      </c>
    </row>
    <row r="135" spans="1:156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F135" s="47" t="s">
        <v>655</v>
      </c>
      <c r="G135" s="52" t="s">
        <v>750</v>
      </c>
      <c r="Q135">
        <v>1</v>
      </c>
      <c r="W135">
        <v>2</v>
      </c>
      <c r="X135" s="13">
        <v>1</v>
      </c>
      <c r="AA135">
        <v>1</v>
      </c>
      <c r="AB135">
        <v>1</v>
      </c>
      <c r="AD135" s="11" t="s">
        <v>461</v>
      </c>
      <c r="AN135" s="13">
        <v>1</v>
      </c>
      <c r="BE135" s="13">
        <v>1</v>
      </c>
      <c r="BR135">
        <v>2</v>
      </c>
      <c r="BS135">
        <v>1</v>
      </c>
      <c r="BT135">
        <v>1</v>
      </c>
      <c r="BU135" t="s">
        <v>317</v>
      </c>
      <c r="BV135" s="13">
        <v>1</v>
      </c>
      <c r="BY135" s="13">
        <v>1</v>
      </c>
      <c r="CP135">
        <v>1</v>
      </c>
      <c r="CQ135" s="13">
        <v>1</v>
      </c>
      <c r="CR135">
        <v>1</v>
      </c>
      <c r="DI135">
        <v>1</v>
      </c>
      <c r="DM135" s="13">
        <v>2</v>
      </c>
      <c r="EH135">
        <v>1</v>
      </c>
      <c r="ER135" s="13">
        <v>1</v>
      </c>
      <c r="ET135">
        <v>1</v>
      </c>
      <c r="EY135">
        <v>1</v>
      </c>
      <c r="EZ135" s="11" t="s">
        <v>562</v>
      </c>
    </row>
    <row r="136" spans="1:156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 s="47" t="s">
        <v>661</v>
      </c>
      <c r="G136" s="52" t="s">
        <v>751</v>
      </c>
      <c r="H136">
        <v>2</v>
      </c>
      <c r="I136">
        <v>1</v>
      </c>
      <c r="J136">
        <v>1</v>
      </c>
      <c r="K136" t="s">
        <v>317</v>
      </c>
      <c r="L136" s="4">
        <v>1</v>
      </c>
      <c r="M136" s="30">
        <v>1</v>
      </c>
      <c r="O136" s="11" t="s">
        <v>320</v>
      </c>
      <c r="W136">
        <v>1</v>
      </c>
      <c r="X136" s="13">
        <v>1</v>
      </c>
      <c r="AA136">
        <v>1</v>
      </c>
      <c r="AB136">
        <v>1</v>
      </c>
      <c r="AD136" s="11" t="s">
        <v>461</v>
      </c>
      <c r="AE136">
        <v>1</v>
      </c>
      <c r="AF136">
        <v>1</v>
      </c>
      <c r="AH136" s="11" t="s">
        <v>465</v>
      </c>
      <c r="AI136">
        <v>2</v>
      </c>
      <c r="AK136">
        <v>1</v>
      </c>
      <c r="AM136" s="11" t="s">
        <v>494</v>
      </c>
      <c r="AN136" s="13">
        <v>1</v>
      </c>
      <c r="AX136">
        <v>1</v>
      </c>
      <c r="AY136">
        <v>1</v>
      </c>
      <c r="BB136" t="s">
        <v>507</v>
      </c>
      <c r="BC136" s="13">
        <v>1</v>
      </c>
      <c r="BL136" s="13">
        <v>1</v>
      </c>
      <c r="BR136">
        <v>2</v>
      </c>
      <c r="BS136">
        <v>1</v>
      </c>
      <c r="BT136">
        <v>1</v>
      </c>
      <c r="BU136" t="s">
        <v>317</v>
      </c>
      <c r="BY136" s="13">
        <v>1</v>
      </c>
      <c r="CD136" s="13">
        <v>1</v>
      </c>
      <c r="CE136">
        <v>1</v>
      </c>
      <c r="CG136">
        <v>1</v>
      </c>
      <c r="CH136" t="s">
        <v>527</v>
      </c>
      <c r="CI136" s="13">
        <v>1</v>
      </c>
      <c r="CP136">
        <v>1</v>
      </c>
      <c r="CQ136" s="13">
        <v>1</v>
      </c>
      <c r="CS136" s="4">
        <v>1</v>
      </c>
      <c r="CU136">
        <v>1</v>
      </c>
      <c r="DH136" s="13">
        <v>1</v>
      </c>
      <c r="DI136">
        <v>1</v>
      </c>
      <c r="DL136">
        <v>2</v>
      </c>
      <c r="DN136" s="13">
        <v>1</v>
      </c>
      <c r="DP136">
        <v>1</v>
      </c>
      <c r="DR136">
        <v>1</v>
      </c>
      <c r="DS136" t="s">
        <v>398</v>
      </c>
      <c r="DU136" s="13">
        <v>1</v>
      </c>
      <c r="DW136" s="13">
        <v>1</v>
      </c>
      <c r="EB136" s="13">
        <v>1</v>
      </c>
      <c r="EI136" s="4">
        <v>1</v>
      </c>
      <c r="EJ136">
        <v>1</v>
      </c>
      <c r="EM136" s="11" t="s">
        <v>410</v>
      </c>
      <c r="EN136">
        <v>1</v>
      </c>
      <c r="EQ136">
        <v>1</v>
      </c>
      <c r="ET136">
        <v>1</v>
      </c>
      <c r="EY136">
        <v>1</v>
      </c>
      <c r="EZ136" s="11" t="s">
        <v>562</v>
      </c>
    </row>
    <row r="137" spans="1:156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 s="47" t="s">
        <v>661</v>
      </c>
      <c r="G137" s="52" t="s">
        <v>667</v>
      </c>
      <c r="H137">
        <v>1</v>
      </c>
      <c r="J137">
        <v>1</v>
      </c>
      <c r="K137" t="s">
        <v>319</v>
      </c>
      <c r="L137" s="4">
        <v>1</v>
      </c>
      <c r="M137">
        <v>1</v>
      </c>
      <c r="O137" s="11" t="s">
        <v>320</v>
      </c>
      <c r="P137" s="13">
        <v>1</v>
      </c>
      <c r="Q137" s="30">
        <v>1</v>
      </c>
      <c r="W137">
        <v>1</v>
      </c>
      <c r="Y137" s="13">
        <v>1</v>
      </c>
      <c r="AE137">
        <v>2</v>
      </c>
      <c r="AF137">
        <v>1</v>
      </c>
      <c r="AG137">
        <v>1</v>
      </c>
      <c r="AH137" s="11" t="s">
        <v>317</v>
      </c>
      <c r="AN137" s="13">
        <v>3</v>
      </c>
      <c r="AS137">
        <v>1</v>
      </c>
      <c r="AV137">
        <v>1</v>
      </c>
      <c r="AW137" s="11" t="s">
        <v>478</v>
      </c>
      <c r="AX137">
        <v>1</v>
      </c>
      <c r="AY137">
        <v>1</v>
      </c>
      <c r="BB137" t="s">
        <v>507</v>
      </c>
      <c r="BC137" s="13">
        <v>1</v>
      </c>
      <c r="BF137">
        <v>1</v>
      </c>
      <c r="BH137">
        <v>1</v>
      </c>
      <c r="BJ137" t="s">
        <v>359</v>
      </c>
      <c r="BK137" s="13">
        <v>1</v>
      </c>
      <c r="BR137">
        <v>1</v>
      </c>
      <c r="BS137">
        <v>1</v>
      </c>
      <c r="BU137" t="s">
        <v>320</v>
      </c>
      <c r="BV137" s="13">
        <v>1</v>
      </c>
      <c r="BW137">
        <v>1</v>
      </c>
      <c r="BZ137" s="13">
        <v>1</v>
      </c>
      <c r="CA137" s="13">
        <v>1</v>
      </c>
      <c r="CB137" s="13">
        <v>1</v>
      </c>
      <c r="CD137" s="13">
        <v>1</v>
      </c>
      <c r="CQ137" s="13">
        <v>1</v>
      </c>
      <c r="CR137">
        <v>1</v>
      </c>
      <c r="CS137" s="4">
        <v>1</v>
      </c>
      <c r="DB137">
        <v>1</v>
      </c>
      <c r="DH137" s="13">
        <v>1</v>
      </c>
      <c r="DI137">
        <v>1</v>
      </c>
      <c r="DK137" s="13">
        <v>1</v>
      </c>
      <c r="DL137" s="43">
        <v>1</v>
      </c>
      <c r="DM137" s="42">
        <v>1</v>
      </c>
      <c r="DN137" s="42">
        <v>1</v>
      </c>
      <c r="DO137" s="13">
        <v>1</v>
      </c>
      <c r="DT137" s="4">
        <v>1</v>
      </c>
      <c r="EB137" s="13">
        <v>1</v>
      </c>
      <c r="EH137">
        <v>1</v>
      </c>
      <c r="EN137">
        <v>1</v>
      </c>
      <c r="ER137" s="13">
        <v>1</v>
      </c>
    </row>
    <row r="138" spans="1:156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 s="47" t="s">
        <v>661</v>
      </c>
      <c r="G138" s="52" t="s">
        <v>667</v>
      </c>
      <c r="H138">
        <v>1</v>
      </c>
      <c r="I138">
        <v>1</v>
      </c>
      <c r="K138" t="s">
        <v>318</v>
      </c>
      <c r="L138" s="4">
        <v>2</v>
      </c>
      <c r="M138">
        <v>1</v>
      </c>
      <c r="N138">
        <v>1</v>
      </c>
      <c r="O138" s="11" t="s">
        <v>317</v>
      </c>
      <c r="R138" s="4">
        <v>1</v>
      </c>
      <c r="W138">
        <v>1</v>
      </c>
      <c r="X138" s="13">
        <v>1</v>
      </c>
      <c r="AA138">
        <v>1</v>
      </c>
      <c r="AC138">
        <v>1</v>
      </c>
      <c r="AD138" s="11" t="s">
        <v>319</v>
      </c>
      <c r="AE138">
        <v>2</v>
      </c>
      <c r="AF138">
        <v>1</v>
      </c>
      <c r="AG138">
        <v>1</v>
      </c>
      <c r="AH138" s="11" t="s">
        <v>317</v>
      </c>
      <c r="BC138" s="13">
        <v>1</v>
      </c>
      <c r="BD138">
        <v>1</v>
      </c>
      <c r="BF138">
        <v>1</v>
      </c>
      <c r="BH138">
        <v>1</v>
      </c>
      <c r="BJ138" t="s">
        <v>359</v>
      </c>
      <c r="BK138" s="13">
        <v>1</v>
      </c>
      <c r="BR138">
        <v>2</v>
      </c>
      <c r="BS138">
        <v>1</v>
      </c>
      <c r="BT138">
        <v>1</v>
      </c>
      <c r="BU138" t="s">
        <v>317</v>
      </c>
      <c r="BV138" s="13">
        <v>1</v>
      </c>
      <c r="CC138">
        <v>1</v>
      </c>
      <c r="CD138" s="13">
        <v>1</v>
      </c>
      <c r="CE138">
        <v>1</v>
      </c>
      <c r="CG138">
        <v>1</v>
      </c>
      <c r="CH138" t="s">
        <v>527</v>
      </c>
      <c r="CJ138" s="13">
        <v>1</v>
      </c>
      <c r="CK138">
        <v>1</v>
      </c>
      <c r="CL138">
        <v>1</v>
      </c>
      <c r="CN138" t="s">
        <v>7</v>
      </c>
      <c r="CQ138" s="13">
        <v>1</v>
      </c>
      <c r="CS138" s="4">
        <v>1</v>
      </c>
      <c r="CU138">
        <v>1</v>
      </c>
      <c r="DE138" s="4">
        <v>1</v>
      </c>
      <c r="DF138">
        <v>1</v>
      </c>
      <c r="DI138">
        <v>1</v>
      </c>
      <c r="EC138" s="4">
        <v>1</v>
      </c>
      <c r="ED138" s="34">
        <v>1</v>
      </c>
      <c r="EH138">
        <v>1</v>
      </c>
      <c r="EI138" s="4">
        <v>1</v>
      </c>
      <c r="EJ138">
        <v>1</v>
      </c>
      <c r="EM138" s="11" t="s">
        <v>410</v>
      </c>
      <c r="EO138" s="13">
        <v>1</v>
      </c>
      <c r="ER138" s="13">
        <v>1</v>
      </c>
    </row>
    <row r="139" spans="1:156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F139" s="47" t="s">
        <v>661</v>
      </c>
      <c r="G139" s="52" t="s">
        <v>667</v>
      </c>
      <c r="L139" s="4">
        <v>2</v>
      </c>
      <c r="M139">
        <v>1</v>
      </c>
      <c r="N139">
        <v>1</v>
      </c>
      <c r="O139" s="11" t="s">
        <v>317</v>
      </c>
      <c r="P139" s="13">
        <v>1</v>
      </c>
      <c r="Q139" s="30">
        <v>1</v>
      </c>
      <c r="Y139" s="13">
        <v>1</v>
      </c>
      <c r="AA139">
        <v>1</v>
      </c>
      <c r="AB139">
        <v>1</v>
      </c>
      <c r="AD139" s="11" t="s">
        <v>461</v>
      </c>
      <c r="AE139">
        <v>1</v>
      </c>
      <c r="AF139">
        <v>1</v>
      </c>
      <c r="AH139" s="11" t="s">
        <v>465</v>
      </c>
      <c r="AI139">
        <v>1</v>
      </c>
      <c r="AJ139">
        <v>1</v>
      </c>
      <c r="AM139" s="11" t="s">
        <v>495</v>
      </c>
      <c r="AX139">
        <v>1</v>
      </c>
      <c r="BA139">
        <v>1</v>
      </c>
      <c r="BB139" t="s">
        <v>508</v>
      </c>
      <c r="BC139" s="13">
        <v>1</v>
      </c>
      <c r="BF139">
        <v>1</v>
      </c>
      <c r="BG139">
        <v>1</v>
      </c>
      <c r="BJ139" t="s">
        <v>360</v>
      </c>
      <c r="BK139" s="13">
        <v>1</v>
      </c>
      <c r="BL139" s="13">
        <v>1</v>
      </c>
      <c r="BM139">
        <v>1</v>
      </c>
      <c r="BO139">
        <v>1</v>
      </c>
      <c r="BP139" t="s">
        <v>517</v>
      </c>
      <c r="BR139">
        <v>1</v>
      </c>
      <c r="BS139">
        <v>1</v>
      </c>
      <c r="BU139" t="s">
        <v>320</v>
      </c>
      <c r="BV139" s="13">
        <v>1</v>
      </c>
      <c r="CK139">
        <v>1</v>
      </c>
      <c r="CL139">
        <v>1</v>
      </c>
      <c r="CN139" t="s">
        <v>7</v>
      </c>
      <c r="CQ139" s="13">
        <v>1</v>
      </c>
      <c r="DD139" s="13">
        <v>1</v>
      </c>
      <c r="DI139">
        <v>1</v>
      </c>
      <c r="DP139">
        <v>1</v>
      </c>
      <c r="DR139">
        <v>1</v>
      </c>
      <c r="DS139" t="s">
        <v>398</v>
      </c>
      <c r="DW139" s="13">
        <v>1</v>
      </c>
      <c r="EB139" s="13">
        <v>1</v>
      </c>
      <c r="EH139">
        <v>1</v>
      </c>
      <c r="EI139" s="4">
        <v>1</v>
      </c>
      <c r="EJ139">
        <v>1</v>
      </c>
      <c r="EM139" s="11" t="s">
        <v>410</v>
      </c>
      <c r="EQ139">
        <v>1</v>
      </c>
      <c r="ET139">
        <v>1</v>
      </c>
      <c r="EU139">
        <v>1</v>
      </c>
      <c r="EZ139" s="11" t="s">
        <v>564</v>
      </c>
    </row>
    <row r="140" spans="1:156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F140" s="47" t="s">
        <v>661</v>
      </c>
      <c r="G140" s="52" t="s">
        <v>752</v>
      </c>
      <c r="L140" s="4">
        <v>1</v>
      </c>
      <c r="M140">
        <v>1</v>
      </c>
      <c r="O140" s="11" t="s">
        <v>320</v>
      </c>
      <c r="AE140">
        <v>1</v>
      </c>
      <c r="AF140">
        <v>1</v>
      </c>
      <c r="AH140" s="11" t="s">
        <v>465</v>
      </c>
      <c r="AS140">
        <v>1</v>
      </c>
      <c r="AV140">
        <v>1</v>
      </c>
      <c r="AW140" s="11" t="s">
        <v>478</v>
      </c>
      <c r="BC140" s="13">
        <v>1</v>
      </c>
      <c r="BF140">
        <v>1</v>
      </c>
      <c r="BG140">
        <v>1</v>
      </c>
      <c r="BJ140" t="s">
        <v>360</v>
      </c>
      <c r="BL140" s="13">
        <v>1</v>
      </c>
      <c r="BR140">
        <v>1</v>
      </c>
      <c r="BT140">
        <v>1</v>
      </c>
      <c r="BU140" t="s">
        <v>21</v>
      </c>
      <c r="BV140" s="13">
        <v>1</v>
      </c>
      <c r="BW140">
        <v>1</v>
      </c>
      <c r="BY140" s="13">
        <v>1</v>
      </c>
      <c r="BZ140" s="13">
        <v>1</v>
      </c>
      <c r="CB140" s="13">
        <v>1</v>
      </c>
      <c r="DO140" s="13">
        <v>1</v>
      </c>
      <c r="DP140">
        <v>1</v>
      </c>
      <c r="DR140">
        <v>1</v>
      </c>
      <c r="DS140" t="s">
        <v>398</v>
      </c>
      <c r="DT140" s="4">
        <v>1</v>
      </c>
      <c r="DW140" s="13">
        <v>1</v>
      </c>
      <c r="EC140" s="4">
        <v>1</v>
      </c>
      <c r="ED140" s="34">
        <v>1</v>
      </c>
      <c r="EO140" s="13">
        <v>1</v>
      </c>
      <c r="ET140">
        <v>3</v>
      </c>
      <c r="EV140">
        <v>1</v>
      </c>
      <c r="EX140">
        <v>1</v>
      </c>
      <c r="EY140">
        <v>1</v>
      </c>
      <c r="EZ140" s="11" t="s">
        <v>570</v>
      </c>
    </row>
    <row r="141" spans="1:156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F141" s="47" t="s">
        <v>810</v>
      </c>
      <c r="G141" s="52" t="s">
        <v>753</v>
      </c>
      <c r="R141" s="4">
        <v>1</v>
      </c>
      <c r="X141" s="13">
        <v>1</v>
      </c>
      <c r="Z141" s="13">
        <v>1</v>
      </c>
      <c r="AS141">
        <v>1</v>
      </c>
      <c r="AV141">
        <v>1</v>
      </c>
      <c r="AW141" s="11" t="s">
        <v>478</v>
      </c>
      <c r="BD141">
        <v>1</v>
      </c>
      <c r="BK141" s="13">
        <v>1</v>
      </c>
      <c r="BR141">
        <v>1</v>
      </c>
      <c r="BS141">
        <v>1</v>
      </c>
      <c r="BU141" t="s">
        <v>320</v>
      </c>
      <c r="CB141" s="13">
        <v>1</v>
      </c>
      <c r="CD141" s="13">
        <v>1</v>
      </c>
      <c r="CK141">
        <v>1</v>
      </c>
      <c r="CL141">
        <v>1</v>
      </c>
      <c r="CN141" t="s">
        <v>7</v>
      </c>
      <c r="DH141" s="13">
        <v>1</v>
      </c>
      <c r="DP141">
        <v>1</v>
      </c>
      <c r="DR141">
        <v>1</v>
      </c>
      <c r="DS141" t="s">
        <v>398</v>
      </c>
      <c r="ET141">
        <v>1</v>
      </c>
      <c r="EV141">
        <v>1</v>
      </c>
      <c r="EZ141" s="11" t="s">
        <v>561</v>
      </c>
    </row>
    <row r="142" spans="1:156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F142" s="47" t="s">
        <v>655</v>
      </c>
      <c r="G142" s="52" t="s">
        <v>754</v>
      </c>
      <c r="DJ142" s="13">
        <v>1</v>
      </c>
      <c r="EO142" s="13">
        <v>1</v>
      </c>
    </row>
    <row r="143" spans="1:156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F143" s="47" t="s">
        <v>810</v>
      </c>
      <c r="G143" s="52" t="s">
        <v>753</v>
      </c>
      <c r="W143">
        <v>1</v>
      </c>
      <c r="X143" s="13">
        <v>1</v>
      </c>
      <c r="AO143">
        <v>1</v>
      </c>
      <c r="BR143">
        <v>1</v>
      </c>
      <c r="BS143">
        <v>1</v>
      </c>
      <c r="BU143" t="s">
        <v>320</v>
      </c>
      <c r="CA143" s="13">
        <v>1</v>
      </c>
      <c r="CB143" s="13">
        <v>1</v>
      </c>
      <c r="CC143">
        <v>1</v>
      </c>
      <c r="CO143" s="13">
        <v>1</v>
      </c>
      <c r="DM143" s="13">
        <v>1</v>
      </c>
      <c r="EO143" s="13">
        <v>1</v>
      </c>
      <c r="ET143">
        <v>1</v>
      </c>
      <c r="EW143">
        <v>1</v>
      </c>
      <c r="EZ143" s="11" t="s">
        <v>563</v>
      </c>
    </row>
    <row r="144" spans="1:156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F144" s="47" t="s">
        <v>810</v>
      </c>
      <c r="G144" s="52" t="s">
        <v>753</v>
      </c>
      <c r="L144" s="4">
        <v>1</v>
      </c>
      <c r="M144">
        <v>1</v>
      </c>
      <c r="O144" s="11" t="s">
        <v>320</v>
      </c>
      <c r="CE144">
        <v>1</v>
      </c>
      <c r="CG144">
        <v>1</v>
      </c>
      <c r="CH144" t="s">
        <v>527</v>
      </c>
      <c r="CK144">
        <v>1</v>
      </c>
      <c r="CL144">
        <v>1</v>
      </c>
      <c r="CN144" t="s">
        <v>7</v>
      </c>
      <c r="CP144">
        <v>1</v>
      </c>
      <c r="DT144" s="4">
        <v>1</v>
      </c>
      <c r="DX144">
        <v>1</v>
      </c>
      <c r="DY144">
        <v>1</v>
      </c>
      <c r="EA144" t="s">
        <v>10</v>
      </c>
    </row>
    <row r="145" spans="1:156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F145" s="47" t="s">
        <v>810</v>
      </c>
      <c r="G145" s="52" t="s">
        <v>755</v>
      </c>
      <c r="L145" s="4">
        <v>1</v>
      </c>
      <c r="M145">
        <v>1</v>
      </c>
      <c r="O145" s="11" t="s">
        <v>320</v>
      </c>
      <c r="X145" s="13">
        <v>1</v>
      </c>
      <c r="AE145">
        <v>2</v>
      </c>
      <c r="AF145">
        <v>1</v>
      </c>
      <c r="AG145">
        <v>1</v>
      </c>
      <c r="AH145" s="11" t="s">
        <v>317</v>
      </c>
      <c r="AS145">
        <v>1</v>
      </c>
      <c r="AT145">
        <v>1</v>
      </c>
      <c r="AW145" s="11" t="s">
        <v>476</v>
      </c>
      <c r="BK145" s="13">
        <v>1</v>
      </c>
      <c r="BM145">
        <v>1</v>
      </c>
      <c r="BN145">
        <v>1</v>
      </c>
      <c r="BP145" t="s">
        <v>516</v>
      </c>
      <c r="BV145" s="13">
        <v>1</v>
      </c>
      <c r="BW145">
        <v>2</v>
      </c>
      <c r="CO145" s="13">
        <v>1</v>
      </c>
      <c r="CQ145" s="13">
        <v>1</v>
      </c>
      <c r="DH145" s="13">
        <v>1</v>
      </c>
      <c r="DT145" s="4">
        <v>1</v>
      </c>
      <c r="EI145" s="4">
        <v>1</v>
      </c>
      <c r="EK145">
        <v>1</v>
      </c>
      <c r="EM145" s="11" t="s">
        <v>549</v>
      </c>
      <c r="EQ145">
        <v>1</v>
      </c>
      <c r="ET145">
        <v>1</v>
      </c>
      <c r="EX145">
        <v>1</v>
      </c>
      <c r="EZ145" s="11" t="s">
        <v>559</v>
      </c>
    </row>
    <row r="146" spans="1:156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F146" s="47" t="s">
        <v>810</v>
      </c>
      <c r="G146" s="52" t="s">
        <v>756</v>
      </c>
      <c r="R146" s="4">
        <v>1</v>
      </c>
      <c r="AI146">
        <v>1</v>
      </c>
      <c r="AL146">
        <v>1</v>
      </c>
      <c r="AS146">
        <v>2</v>
      </c>
      <c r="AT146">
        <v>1</v>
      </c>
      <c r="AU146">
        <v>1</v>
      </c>
      <c r="AW146" s="11" t="s">
        <v>479</v>
      </c>
      <c r="AX146" s="30">
        <v>1</v>
      </c>
      <c r="BA146">
        <v>1</v>
      </c>
      <c r="BB146" t="s">
        <v>508</v>
      </c>
      <c r="BC146" s="13">
        <v>1</v>
      </c>
      <c r="BF146">
        <v>1</v>
      </c>
      <c r="BH146">
        <v>1</v>
      </c>
      <c r="BJ146" t="s">
        <v>359</v>
      </c>
      <c r="BK146" s="13">
        <v>1</v>
      </c>
      <c r="BR146">
        <v>1</v>
      </c>
      <c r="BS146">
        <v>1</v>
      </c>
      <c r="BU146" t="s">
        <v>320</v>
      </c>
      <c r="CC146">
        <v>1</v>
      </c>
      <c r="CD146" s="13">
        <v>1</v>
      </c>
      <c r="CE146">
        <v>1</v>
      </c>
      <c r="CG146">
        <v>1</v>
      </c>
      <c r="CH146" t="s">
        <v>527</v>
      </c>
      <c r="CK146">
        <v>1</v>
      </c>
      <c r="CL146">
        <v>1</v>
      </c>
      <c r="CN146" t="s">
        <v>7</v>
      </c>
      <c r="CS146" s="4">
        <v>1</v>
      </c>
      <c r="CU146">
        <v>1</v>
      </c>
      <c r="DH146" s="13">
        <v>1</v>
      </c>
      <c r="DL146">
        <v>1</v>
      </c>
    </row>
    <row r="147" spans="1:156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F147" s="47" t="s">
        <v>810</v>
      </c>
      <c r="G147" s="52" t="s">
        <v>757</v>
      </c>
      <c r="AE147">
        <v>1</v>
      </c>
      <c r="AG147">
        <v>1</v>
      </c>
      <c r="AH147" s="11" t="s">
        <v>464</v>
      </c>
      <c r="AS147">
        <v>2</v>
      </c>
      <c r="AT147">
        <v>1</v>
      </c>
      <c r="AV147">
        <v>1</v>
      </c>
      <c r="AW147" s="11" t="s">
        <v>477</v>
      </c>
      <c r="AX147" s="30">
        <v>1</v>
      </c>
      <c r="AY147">
        <v>1</v>
      </c>
      <c r="BB147" t="s">
        <v>507</v>
      </c>
      <c r="CB147" s="13">
        <v>1</v>
      </c>
      <c r="CC147">
        <v>1</v>
      </c>
      <c r="CO147" s="13">
        <v>1</v>
      </c>
      <c r="DJ147" s="13">
        <v>1</v>
      </c>
      <c r="EH147">
        <v>1</v>
      </c>
      <c r="EI147" s="4">
        <v>1</v>
      </c>
      <c r="EJ147">
        <v>1</v>
      </c>
      <c r="EM147" s="11" t="s">
        <v>410</v>
      </c>
    </row>
    <row r="148" spans="1:156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F148" s="47"/>
      <c r="G148" s="52" t="s">
        <v>668</v>
      </c>
      <c r="L148" s="4">
        <v>2</v>
      </c>
      <c r="M148">
        <v>1</v>
      </c>
      <c r="N148">
        <v>1</v>
      </c>
      <c r="O148" s="11" t="s">
        <v>317</v>
      </c>
      <c r="BF148">
        <v>1</v>
      </c>
      <c r="BH148">
        <v>1</v>
      </c>
      <c r="BJ148" t="s">
        <v>359</v>
      </c>
      <c r="CO148" s="13">
        <v>1</v>
      </c>
      <c r="CQ148" s="13">
        <v>1</v>
      </c>
      <c r="EI148" s="4">
        <v>1</v>
      </c>
      <c r="EJ148">
        <v>1</v>
      </c>
      <c r="EM148" s="11" t="s">
        <v>410</v>
      </c>
      <c r="ER148" s="13">
        <v>1</v>
      </c>
      <c r="ET148">
        <v>1</v>
      </c>
      <c r="EX148">
        <v>1</v>
      </c>
      <c r="EZ148" s="11" t="s">
        <v>559</v>
      </c>
    </row>
    <row r="149" spans="1:156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F149" s="47" t="s">
        <v>810</v>
      </c>
      <c r="G149" s="52" t="s">
        <v>758</v>
      </c>
      <c r="AN149" s="13">
        <v>1</v>
      </c>
      <c r="AS149">
        <v>1</v>
      </c>
      <c r="AT149">
        <v>1</v>
      </c>
      <c r="AW149" s="11" t="s">
        <v>476</v>
      </c>
      <c r="BE149" s="13">
        <v>1</v>
      </c>
      <c r="BV149" s="13">
        <v>1</v>
      </c>
      <c r="CE149">
        <v>1</v>
      </c>
      <c r="CG149">
        <v>1</v>
      </c>
      <c r="CH149" t="s">
        <v>527</v>
      </c>
      <c r="CS149" s="4">
        <v>1</v>
      </c>
      <c r="DB149">
        <v>1</v>
      </c>
      <c r="EI149" s="4">
        <v>1</v>
      </c>
      <c r="EK149">
        <v>1</v>
      </c>
      <c r="EM149" s="11" t="s">
        <v>549</v>
      </c>
      <c r="ET149">
        <v>1</v>
      </c>
      <c r="EX149">
        <v>1</v>
      </c>
      <c r="EZ149" s="11" t="s">
        <v>559</v>
      </c>
    </row>
    <row r="150" spans="1:156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 s="47" t="s">
        <v>810</v>
      </c>
      <c r="G150" s="52" t="s">
        <v>759</v>
      </c>
      <c r="H150">
        <v>1</v>
      </c>
      <c r="I150">
        <v>1</v>
      </c>
      <c r="K150" t="s">
        <v>318</v>
      </c>
      <c r="AA150">
        <v>1</v>
      </c>
      <c r="AC150">
        <v>1</v>
      </c>
      <c r="AD150" s="11" t="s">
        <v>319</v>
      </c>
      <c r="AE150">
        <v>2</v>
      </c>
      <c r="AF150">
        <v>1</v>
      </c>
      <c r="AG150">
        <v>1</v>
      </c>
      <c r="AH150" s="11" t="s">
        <v>317</v>
      </c>
      <c r="AI150" s="30">
        <v>1</v>
      </c>
      <c r="AJ150">
        <v>1</v>
      </c>
      <c r="AM150" s="11" t="s">
        <v>495</v>
      </c>
      <c r="AN150" s="13">
        <v>1</v>
      </c>
      <c r="AS150">
        <v>2</v>
      </c>
      <c r="AT150">
        <v>1</v>
      </c>
      <c r="AV150">
        <v>1</v>
      </c>
      <c r="AW150" s="11" t="s">
        <v>477</v>
      </c>
      <c r="AX150" s="30">
        <v>1</v>
      </c>
      <c r="AY150">
        <v>1</v>
      </c>
      <c r="BB150" t="s">
        <v>507</v>
      </c>
      <c r="BF150">
        <v>2</v>
      </c>
      <c r="BG150">
        <v>1</v>
      </c>
      <c r="BH150">
        <v>1</v>
      </c>
      <c r="BJ150" t="s">
        <v>487</v>
      </c>
      <c r="BK150" s="13">
        <v>1</v>
      </c>
      <c r="BR150">
        <v>2</v>
      </c>
      <c r="BS150">
        <v>1</v>
      </c>
      <c r="BT150">
        <v>1</v>
      </c>
      <c r="BU150" t="s">
        <v>317</v>
      </c>
      <c r="BV150" s="13">
        <v>1</v>
      </c>
      <c r="BX150" s="13">
        <v>1</v>
      </c>
      <c r="BZ150" s="13">
        <v>1</v>
      </c>
      <c r="CD150" s="13">
        <v>1</v>
      </c>
      <c r="CK150">
        <v>1</v>
      </c>
      <c r="CL150">
        <v>1</v>
      </c>
      <c r="CN150" t="s">
        <v>7</v>
      </c>
      <c r="CO150" s="13">
        <v>1</v>
      </c>
      <c r="CQ150" s="13">
        <v>1</v>
      </c>
      <c r="CR150">
        <v>1</v>
      </c>
      <c r="DH150" s="13">
        <v>1</v>
      </c>
      <c r="DM150" s="13">
        <v>1</v>
      </c>
      <c r="DU150" s="13">
        <v>1</v>
      </c>
      <c r="EH150">
        <v>1</v>
      </c>
      <c r="EI150" s="4">
        <v>1</v>
      </c>
      <c r="EL150">
        <v>1</v>
      </c>
      <c r="EM150" s="11" t="s">
        <v>550</v>
      </c>
      <c r="EQ150">
        <v>1</v>
      </c>
      <c r="ET150">
        <v>3</v>
      </c>
      <c r="EU150">
        <v>1</v>
      </c>
      <c r="EV150">
        <v>1</v>
      </c>
      <c r="EW150">
        <v>1</v>
      </c>
      <c r="EZ150" s="11" t="s">
        <v>571</v>
      </c>
    </row>
    <row r="151" spans="1:156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F151" s="47" t="s">
        <v>661</v>
      </c>
      <c r="G151" s="52" t="s">
        <v>667</v>
      </c>
      <c r="L151" s="4">
        <v>2</v>
      </c>
      <c r="M151">
        <v>1</v>
      </c>
      <c r="N151">
        <v>1</v>
      </c>
      <c r="O151" s="11" t="s">
        <v>317</v>
      </c>
      <c r="Q151" s="30">
        <v>1</v>
      </c>
      <c r="Y151" s="13">
        <v>1</v>
      </c>
      <c r="AE151">
        <v>1</v>
      </c>
      <c r="AF151">
        <v>1</v>
      </c>
      <c r="AH151" s="11" t="s">
        <v>465</v>
      </c>
      <c r="AS151">
        <v>1</v>
      </c>
      <c r="AT151">
        <v>1</v>
      </c>
      <c r="AW151" s="11" t="s">
        <v>476</v>
      </c>
      <c r="BM151">
        <v>1</v>
      </c>
      <c r="BN151">
        <v>1</v>
      </c>
      <c r="BP151" t="s">
        <v>516</v>
      </c>
      <c r="BR151">
        <v>1</v>
      </c>
      <c r="BS151">
        <v>1</v>
      </c>
      <c r="BU151" t="s">
        <v>320</v>
      </c>
      <c r="BX151" s="13">
        <v>1</v>
      </c>
      <c r="CK151">
        <v>1</v>
      </c>
      <c r="CL151">
        <v>1</v>
      </c>
      <c r="CN151" t="s">
        <v>7</v>
      </c>
      <c r="CQ151" s="13">
        <v>1</v>
      </c>
      <c r="CS151" s="4">
        <v>1</v>
      </c>
      <c r="CU151">
        <v>1</v>
      </c>
      <c r="DD151" s="13">
        <v>1</v>
      </c>
      <c r="DL151">
        <v>1</v>
      </c>
      <c r="DT151" s="4">
        <v>1</v>
      </c>
      <c r="EB151" s="13">
        <v>1</v>
      </c>
      <c r="EH151">
        <v>1</v>
      </c>
      <c r="EI151" s="4">
        <v>1</v>
      </c>
      <c r="EJ151">
        <v>1</v>
      </c>
      <c r="EM151" s="11" t="s">
        <v>410</v>
      </c>
      <c r="EO151" s="13">
        <v>1</v>
      </c>
      <c r="ER151" s="13">
        <v>1</v>
      </c>
    </row>
    <row r="152" spans="1:156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F152" s="47" t="s">
        <v>810</v>
      </c>
      <c r="G152" s="52" t="s">
        <v>760</v>
      </c>
      <c r="L152" s="4">
        <v>1</v>
      </c>
      <c r="M152">
        <v>1</v>
      </c>
      <c r="O152" s="11" t="s">
        <v>320</v>
      </c>
      <c r="Y152" s="13">
        <v>1</v>
      </c>
      <c r="AE152">
        <v>1</v>
      </c>
      <c r="AF152">
        <v>1</v>
      </c>
      <c r="AH152" s="11" t="s">
        <v>465</v>
      </c>
      <c r="AS152">
        <v>1</v>
      </c>
      <c r="AT152">
        <v>1</v>
      </c>
      <c r="AW152" s="11" t="s">
        <v>476</v>
      </c>
      <c r="BC152" s="13">
        <v>1</v>
      </c>
      <c r="BR152">
        <v>1</v>
      </c>
      <c r="BS152">
        <v>1</v>
      </c>
      <c r="BU152" t="s">
        <v>320</v>
      </c>
      <c r="BV152" s="13">
        <v>1</v>
      </c>
      <c r="BW152">
        <v>1</v>
      </c>
      <c r="CK152">
        <v>1</v>
      </c>
      <c r="CL152">
        <v>1</v>
      </c>
      <c r="CN152" t="s">
        <v>7</v>
      </c>
      <c r="CQ152" s="13">
        <v>1</v>
      </c>
      <c r="DH152" s="13">
        <v>1</v>
      </c>
      <c r="DM152" s="13">
        <v>1</v>
      </c>
      <c r="DU152" s="13">
        <v>1</v>
      </c>
      <c r="EH152">
        <v>1</v>
      </c>
      <c r="ER152" s="13">
        <v>1</v>
      </c>
      <c r="ET152">
        <v>1</v>
      </c>
      <c r="EX152">
        <v>1</v>
      </c>
      <c r="EZ152" s="11" t="s">
        <v>559</v>
      </c>
    </row>
    <row r="153" spans="1:156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F153" s="47" t="s">
        <v>810</v>
      </c>
      <c r="G153" s="52" t="s">
        <v>761</v>
      </c>
      <c r="L153" s="4">
        <v>2</v>
      </c>
      <c r="M153">
        <v>1</v>
      </c>
      <c r="N153">
        <v>1</v>
      </c>
      <c r="O153" s="11" t="s">
        <v>317</v>
      </c>
      <c r="Q153" s="30">
        <v>1</v>
      </c>
      <c r="Y153" s="13">
        <v>1</v>
      </c>
      <c r="AE153">
        <v>1</v>
      </c>
      <c r="AG153">
        <v>1</v>
      </c>
      <c r="AH153" s="11" t="s">
        <v>464</v>
      </c>
      <c r="BK153" s="13">
        <v>1</v>
      </c>
      <c r="BM153">
        <v>1</v>
      </c>
      <c r="BN153">
        <v>1</v>
      </c>
      <c r="BP153" t="s">
        <v>516</v>
      </c>
      <c r="BR153">
        <v>2</v>
      </c>
      <c r="BS153">
        <v>1</v>
      </c>
      <c r="BT153">
        <v>1</v>
      </c>
      <c r="BU153" t="s">
        <v>317</v>
      </c>
      <c r="BW153">
        <v>1</v>
      </c>
      <c r="CQ153" s="13">
        <v>1</v>
      </c>
      <c r="DT153" s="4">
        <v>1</v>
      </c>
      <c r="DX153">
        <v>1</v>
      </c>
      <c r="DY153">
        <v>1</v>
      </c>
      <c r="EA153" t="s">
        <v>10</v>
      </c>
      <c r="EB153" s="13">
        <v>1</v>
      </c>
      <c r="EH153" s="30">
        <v>1</v>
      </c>
      <c r="ES153" s="13">
        <v>1</v>
      </c>
      <c r="ET153">
        <v>1</v>
      </c>
      <c r="EY153">
        <v>1</v>
      </c>
      <c r="EZ153" s="11" t="s">
        <v>562</v>
      </c>
    </row>
    <row r="154" spans="1:156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F154" s="47" t="s">
        <v>810</v>
      </c>
      <c r="G154" s="52" t="s">
        <v>762</v>
      </c>
      <c r="BZ154" s="13">
        <v>1</v>
      </c>
      <c r="CO154" s="13">
        <v>1</v>
      </c>
      <c r="DH154" s="13">
        <v>1</v>
      </c>
      <c r="DX154">
        <v>1</v>
      </c>
      <c r="DY154">
        <v>1</v>
      </c>
      <c r="EA154" t="s">
        <v>10</v>
      </c>
    </row>
    <row r="155" spans="1:156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 s="47" t="s">
        <v>810</v>
      </c>
      <c r="G155" s="52" t="s">
        <v>763</v>
      </c>
      <c r="H155">
        <v>1</v>
      </c>
      <c r="I155">
        <v>1</v>
      </c>
      <c r="K155" t="s">
        <v>318</v>
      </c>
      <c r="L155" s="4">
        <v>1</v>
      </c>
      <c r="M155">
        <v>1</v>
      </c>
      <c r="O155" s="11" t="s">
        <v>320</v>
      </c>
      <c r="S155" s="4">
        <v>1</v>
      </c>
      <c r="T155" s="34">
        <v>1</v>
      </c>
      <c r="V155" s="11" t="s">
        <v>25</v>
      </c>
      <c r="X155" s="13">
        <v>1</v>
      </c>
      <c r="AE155">
        <v>1</v>
      </c>
      <c r="AF155">
        <v>1</v>
      </c>
      <c r="AH155" s="11" t="s">
        <v>465</v>
      </c>
      <c r="AI155">
        <v>1</v>
      </c>
      <c r="AJ155">
        <v>1</v>
      </c>
      <c r="AM155" s="11" t="s">
        <v>495</v>
      </c>
      <c r="AN155" s="13">
        <v>1</v>
      </c>
      <c r="AS155">
        <v>1</v>
      </c>
      <c r="AV155">
        <v>1</v>
      </c>
      <c r="AW155" s="11" t="s">
        <v>478</v>
      </c>
      <c r="BC155" s="13">
        <v>1</v>
      </c>
      <c r="BK155" s="13">
        <v>1</v>
      </c>
      <c r="BM155">
        <v>1</v>
      </c>
      <c r="BN155">
        <v>1</v>
      </c>
      <c r="BP155" t="s">
        <v>516</v>
      </c>
      <c r="BR155">
        <v>1</v>
      </c>
      <c r="BS155">
        <v>1</v>
      </c>
      <c r="BU155" t="s">
        <v>320</v>
      </c>
      <c r="CE155" s="34">
        <v>1</v>
      </c>
      <c r="CG155">
        <v>1</v>
      </c>
      <c r="CH155" t="s">
        <v>527</v>
      </c>
      <c r="CJ155" s="13">
        <v>1</v>
      </c>
      <c r="CK155">
        <v>2</v>
      </c>
      <c r="CL155">
        <v>1</v>
      </c>
      <c r="CM155">
        <v>1</v>
      </c>
      <c r="CN155" t="s">
        <v>317</v>
      </c>
      <c r="CO155" s="13">
        <v>1</v>
      </c>
      <c r="CP155" s="30">
        <v>1</v>
      </c>
      <c r="CQ155" s="13">
        <v>1</v>
      </c>
      <c r="DE155" s="4">
        <v>1</v>
      </c>
      <c r="DJ155" s="13">
        <v>1</v>
      </c>
      <c r="DN155" s="13">
        <v>1</v>
      </c>
      <c r="DP155">
        <v>1</v>
      </c>
      <c r="DR155">
        <v>1</v>
      </c>
      <c r="DS155" t="s">
        <v>398</v>
      </c>
      <c r="DT155" s="4">
        <v>1</v>
      </c>
      <c r="DU155" s="13">
        <v>1</v>
      </c>
      <c r="DW155" s="13">
        <v>1</v>
      </c>
      <c r="DX155" s="45">
        <v>1</v>
      </c>
      <c r="DY155">
        <v>1</v>
      </c>
      <c r="EA155" t="s">
        <v>10</v>
      </c>
      <c r="EH155">
        <v>1</v>
      </c>
      <c r="ER155" s="13">
        <v>1</v>
      </c>
    </row>
    <row r="156" spans="1:156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F156" s="47" t="s">
        <v>809</v>
      </c>
      <c r="G156" s="52" t="s">
        <v>764</v>
      </c>
      <c r="L156" s="4">
        <v>1</v>
      </c>
      <c r="M156">
        <v>1</v>
      </c>
      <c r="O156" s="11" t="s">
        <v>320</v>
      </c>
      <c r="Q156">
        <v>1</v>
      </c>
      <c r="W156">
        <v>1</v>
      </c>
      <c r="X156" s="13">
        <v>1</v>
      </c>
      <c r="Y156" s="13">
        <v>1</v>
      </c>
      <c r="AE156">
        <v>1</v>
      </c>
      <c r="AF156">
        <v>1</v>
      </c>
      <c r="AH156" s="11" t="s">
        <v>465</v>
      </c>
      <c r="AO156">
        <v>1</v>
      </c>
      <c r="AS156">
        <v>1</v>
      </c>
      <c r="AT156">
        <v>1</v>
      </c>
      <c r="AW156" s="11" t="s">
        <v>476</v>
      </c>
      <c r="BC156" s="13">
        <v>1</v>
      </c>
      <c r="BE156" s="13">
        <v>1</v>
      </c>
      <c r="BL156" s="13">
        <v>1</v>
      </c>
      <c r="BR156">
        <v>2</v>
      </c>
      <c r="BS156">
        <v>1</v>
      </c>
      <c r="BT156">
        <v>1</v>
      </c>
      <c r="BU156" t="s">
        <v>317</v>
      </c>
      <c r="CI156" s="13">
        <v>1</v>
      </c>
      <c r="CO156" s="13">
        <v>1</v>
      </c>
      <c r="CP156">
        <v>1</v>
      </c>
      <c r="CQ156" s="13">
        <v>1</v>
      </c>
      <c r="CS156" s="4">
        <v>1</v>
      </c>
      <c r="CU156">
        <v>1</v>
      </c>
      <c r="DI156">
        <v>1</v>
      </c>
      <c r="DL156" s="34">
        <v>1</v>
      </c>
      <c r="DT156" s="4">
        <v>1</v>
      </c>
      <c r="EN156">
        <v>1</v>
      </c>
    </row>
    <row r="157" spans="1:156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  <c r="F157" s="47"/>
      <c r="G157" s="52" t="s">
        <v>668</v>
      </c>
    </row>
    <row r="158" spans="1:156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F158" s="47"/>
      <c r="G158" s="52" t="s">
        <v>765</v>
      </c>
      <c r="AS158">
        <v>1</v>
      </c>
      <c r="AT158">
        <v>1</v>
      </c>
      <c r="AW158" s="11" t="s">
        <v>476</v>
      </c>
      <c r="BF158">
        <v>1</v>
      </c>
      <c r="BH158">
        <v>1</v>
      </c>
      <c r="BJ158" t="s">
        <v>359</v>
      </c>
    </row>
    <row r="159" spans="1:156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F159" s="47"/>
      <c r="G159" s="52" t="s">
        <v>668</v>
      </c>
      <c r="Q159">
        <v>1</v>
      </c>
      <c r="W159">
        <v>1</v>
      </c>
      <c r="BY159" s="13">
        <v>1</v>
      </c>
      <c r="CO159" s="13">
        <v>1</v>
      </c>
      <c r="CP159">
        <v>1</v>
      </c>
      <c r="DV159">
        <v>1</v>
      </c>
      <c r="EC159" s="4">
        <v>1</v>
      </c>
      <c r="ED159" s="34">
        <v>1</v>
      </c>
      <c r="EH159">
        <v>1</v>
      </c>
      <c r="EN159">
        <v>1</v>
      </c>
      <c r="ER159" s="13">
        <v>1</v>
      </c>
    </row>
    <row r="160" spans="1:156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F160" s="47"/>
      <c r="G160" s="52" t="s">
        <v>668</v>
      </c>
      <c r="L160" s="4">
        <v>1</v>
      </c>
      <c r="M160">
        <v>1</v>
      </c>
      <c r="O160" s="11" t="s">
        <v>320</v>
      </c>
      <c r="R160" s="4">
        <v>1</v>
      </c>
      <c r="AE160">
        <v>1</v>
      </c>
      <c r="AG160">
        <v>1</v>
      </c>
      <c r="AH160" s="11" t="s">
        <v>464</v>
      </c>
      <c r="BZ160" s="13">
        <v>1</v>
      </c>
      <c r="DH160" s="13">
        <v>1</v>
      </c>
      <c r="EH160">
        <v>1</v>
      </c>
      <c r="EI160" s="4">
        <v>1</v>
      </c>
      <c r="EK160">
        <v>1</v>
      </c>
      <c r="EM160" s="11" t="s">
        <v>549</v>
      </c>
    </row>
    <row r="161" spans="1:156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F161" s="47" t="s">
        <v>655</v>
      </c>
      <c r="G161" s="52" t="s">
        <v>749</v>
      </c>
      <c r="L161" s="4">
        <v>1</v>
      </c>
      <c r="N161">
        <v>1</v>
      </c>
      <c r="O161" s="11" t="s">
        <v>21</v>
      </c>
      <c r="AE161">
        <v>2</v>
      </c>
      <c r="AF161">
        <v>1</v>
      </c>
      <c r="AG161">
        <v>1</v>
      </c>
      <c r="AH161" s="11" t="s">
        <v>317</v>
      </c>
      <c r="BL161" s="13">
        <v>1</v>
      </c>
      <c r="BW161">
        <v>1</v>
      </c>
      <c r="CD161" s="13">
        <v>1</v>
      </c>
      <c r="CK161">
        <v>1</v>
      </c>
      <c r="CL161">
        <v>1</v>
      </c>
      <c r="CN161" t="s">
        <v>7</v>
      </c>
      <c r="DT161" s="4">
        <v>1</v>
      </c>
      <c r="EH161">
        <v>1</v>
      </c>
      <c r="EO161" s="13">
        <v>1</v>
      </c>
    </row>
    <row r="162" spans="1:156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F162" s="47" t="s">
        <v>809</v>
      </c>
      <c r="G162" s="52" t="s">
        <v>766</v>
      </c>
      <c r="Z162" s="13">
        <v>1</v>
      </c>
      <c r="AS162">
        <v>2</v>
      </c>
      <c r="AT162">
        <v>1</v>
      </c>
      <c r="AU162">
        <v>1</v>
      </c>
      <c r="AW162" s="11" t="s">
        <v>479</v>
      </c>
      <c r="BD162">
        <v>1</v>
      </c>
      <c r="BQ162" s="13">
        <v>1</v>
      </c>
      <c r="BV162" s="13">
        <v>1</v>
      </c>
      <c r="BW162">
        <v>1</v>
      </c>
      <c r="CQ162" s="13">
        <v>1</v>
      </c>
      <c r="DH162" s="13">
        <v>1</v>
      </c>
      <c r="DO162" s="13">
        <v>1</v>
      </c>
      <c r="EH162">
        <v>1</v>
      </c>
    </row>
    <row r="163" spans="1:156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F163" s="47" t="s">
        <v>809</v>
      </c>
      <c r="G163" s="52" t="s">
        <v>767</v>
      </c>
      <c r="L163" s="4">
        <v>1</v>
      </c>
      <c r="M163">
        <v>1</v>
      </c>
      <c r="O163" s="11" t="s">
        <v>320</v>
      </c>
      <c r="P163" s="13">
        <v>1</v>
      </c>
      <c r="Z163" s="13">
        <v>1</v>
      </c>
      <c r="AA163" s="34"/>
      <c r="AE163">
        <v>2</v>
      </c>
      <c r="AF163">
        <v>1</v>
      </c>
      <c r="AG163">
        <v>1</v>
      </c>
      <c r="AH163" s="11" t="s">
        <v>317</v>
      </c>
      <c r="AN163" s="13">
        <v>1</v>
      </c>
      <c r="AO163">
        <v>1</v>
      </c>
      <c r="AS163">
        <v>1</v>
      </c>
      <c r="AT163">
        <v>1</v>
      </c>
      <c r="AW163" s="11" t="s">
        <v>476</v>
      </c>
      <c r="BE163" s="13">
        <v>1</v>
      </c>
      <c r="BF163">
        <v>1</v>
      </c>
      <c r="BH163">
        <v>1</v>
      </c>
      <c r="BJ163" t="s">
        <v>359</v>
      </c>
      <c r="BL163" s="13">
        <v>1</v>
      </c>
      <c r="BR163">
        <v>1</v>
      </c>
      <c r="BS163">
        <v>1</v>
      </c>
      <c r="BU163" t="s">
        <v>320</v>
      </c>
      <c r="BW163">
        <v>1</v>
      </c>
      <c r="BX163" s="13">
        <v>1</v>
      </c>
      <c r="CD163" s="13">
        <v>1</v>
      </c>
      <c r="CK163">
        <v>1</v>
      </c>
      <c r="CL163">
        <v>1</v>
      </c>
      <c r="CN163" t="s">
        <v>7</v>
      </c>
      <c r="CO163" s="13">
        <v>1</v>
      </c>
      <c r="DH163" s="13">
        <v>1</v>
      </c>
      <c r="DJ163" s="13">
        <v>1</v>
      </c>
      <c r="DN163" s="13">
        <v>1</v>
      </c>
      <c r="DU163" s="13">
        <v>1</v>
      </c>
      <c r="EB163" s="13">
        <v>1</v>
      </c>
      <c r="EG163" s="13">
        <v>1</v>
      </c>
      <c r="EH163">
        <v>1</v>
      </c>
      <c r="EI163" s="4">
        <v>1</v>
      </c>
      <c r="EJ163">
        <v>1</v>
      </c>
      <c r="EM163" s="11" t="s">
        <v>410</v>
      </c>
    </row>
    <row r="164" spans="1:156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F164" s="47" t="s">
        <v>810</v>
      </c>
      <c r="G164" s="52" t="s">
        <v>768</v>
      </c>
      <c r="R164" s="4">
        <v>1</v>
      </c>
      <c r="AE164">
        <v>1</v>
      </c>
      <c r="AG164">
        <v>1</v>
      </c>
      <c r="AH164" s="11" t="s">
        <v>464</v>
      </c>
      <c r="BM164">
        <v>1</v>
      </c>
      <c r="BN164">
        <v>1</v>
      </c>
      <c r="BP164" t="s">
        <v>516</v>
      </c>
    </row>
    <row r="165" spans="1:156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F165" s="47"/>
      <c r="G165" s="52" t="s">
        <v>668</v>
      </c>
      <c r="L165" s="24"/>
      <c r="O165" s="25"/>
      <c r="P165" s="26"/>
      <c r="R165" s="24"/>
      <c r="S165" s="24"/>
      <c r="T165" s="35"/>
      <c r="U165" s="35"/>
      <c r="V165" s="25"/>
      <c r="X165" s="26"/>
      <c r="Y165" s="26"/>
      <c r="Z165" s="26"/>
      <c r="AD165" s="25"/>
      <c r="AH165" s="25"/>
      <c r="AM165" s="25"/>
      <c r="AN165" s="26"/>
      <c r="AR165" s="25"/>
      <c r="AW165" s="25"/>
      <c r="BC165" s="26"/>
      <c r="BD165" s="20">
        <v>1</v>
      </c>
      <c r="BE165" s="26"/>
      <c r="BK165" s="26"/>
      <c r="BL165" s="26"/>
      <c r="BQ165" s="26"/>
      <c r="BV165" s="26"/>
      <c r="BX165" s="26"/>
      <c r="BY165" s="26"/>
      <c r="BZ165" s="26"/>
      <c r="CA165" s="26">
        <v>1</v>
      </c>
      <c r="CB165" s="26"/>
      <c r="CD165" s="26">
        <v>1</v>
      </c>
      <c r="CI165" s="26"/>
      <c r="CJ165" s="26"/>
      <c r="CO165" s="26"/>
      <c r="CQ165" s="26"/>
      <c r="CS165" s="24"/>
      <c r="DD165" s="26"/>
      <c r="DE165" s="24"/>
      <c r="DH165" s="26"/>
      <c r="DJ165" s="26"/>
      <c r="DK165" s="26"/>
      <c r="DM165" s="26"/>
      <c r="DN165" s="26"/>
      <c r="DO165" s="26"/>
      <c r="DT165" s="24"/>
      <c r="DU165" s="26"/>
      <c r="DW165" s="26"/>
      <c r="EB165" s="26"/>
      <c r="EC165" s="24"/>
      <c r="ED165" s="35"/>
      <c r="EE165" s="35"/>
      <c r="EF165" s="25"/>
      <c r="EG165" s="26"/>
      <c r="EI165" s="24">
        <v>2</v>
      </c>
      <c r="EJ165" s="20">
        <v>1</v>
      </c>
      <c r="EL165" s="20">
        <v>1</v>
      </c>
      <c r="EM165" s="25" t="s">
        <v>551</v>
      </c>
      <c r="EO165" s="26"/>
      <c r="EP165" s="26"/>
      <c r="ER165" s="26"/>
      <c r="ES165" s="26"/>
      <c r="EZ165" s="25"/>
    </row>
    <row r="166" spans="1:156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F166" s="47" t="s">
        <v>655</v>
      </c>
      <c r="G166" s="52" t="s">
        <v>769</v>
      </c>
      <c r="R166" s="4">
        <v>1</v>
      </c>
      <c r="Y166" s="13">
        <v>1</v>
      </c>
      <c r="AE166">
        <v>1</v>
      </c>
      <c r="AG166">
        <v>1</v>
      </c>
      <c r="AH166" s="11" t="s">
        <v>464</v>
      </c>
      <c r="AO166">
        <v>1</v>
      </c>
      <c r="AS166">
        <v>1</v>
      </c>
      <c r="AT166">
        <v>1</v>
      </c>
      <c r="AW166" s="11" t="s">
        <v>476</v>
      </c>
      <c r="BD166">
        <v>1</v>
      </c>
      <c r="BL166" s="13">
        <v>1</v>
      </c>
      <c r="BR166">
        <v>1</v>
      </c>
      <c r="BS166">
        <v>1</v>
      </c>
      <c r="BU166" t="s">
        <v>320</v>
      </c>
      <c r="BV166" s="13">
        <v>1</v>
      </c>
      <c r="CB166" s="13">
        <v>1</v>
      </c>
      <c r="CD166" s="13">
        <v>1</v>
      </c>
      <c r="CE166">
        <v>1</v>
      </c>
      <c r="CG166">
        <v>1</v>
      </c>
      <c r="CH166" t="s">
        <v>527</v>
      </c>
      <c r="CI166" s="13">
        <v>1</v>
      </c>
      <c r="CK166" s="30">
        <v>1</v>
      </c>
      <c r="CL166">
        <v>1</v>
      </c>
      <c r="CN166" t="s">
        <v>7</v>
      </c>
      <c r="CO166" s="13">
        <v>1</v>
      </c>
      <c r="DH166" s="13">
        <v>1</v>
      </c>
      <c r="DJ166" s="13">
        <v>1</v>
      </c>
      <c r="EB166" s="13">
        <v>1</v>
      </c>
      <c r="EH166">
        <v>1</v>
      </c>
      <c r="EN166">
        <v>1</v>
      </c>
    </row>
    <row r="167" spans="1:156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F167" s="47" t="s">
        <v>661</v>
      </c>
      <c r="G167" s="52" t="s">
        <v>770</v>
      </c>
      <c r="L167" s="4">
        <v>1</v>
      </c>
      <c r="M167">
        <v>1</v>
      </c>
      <c r="O167" s="11" t="s">
        <v>320</v>
      </c>
      <c r="Q167">
        <v>1</v>
      </c>
      <c r="BF167">
        <v>1</v>
      </c>
      <c r="BH167">
        <v>1</v>
      </c>
      <c r="BJ167" t="s">
        <v>359</v>
      </c>
      <c r="BR167">
        <v>2</v>
      </c>
      <c r="BS167">
        <v>1</v>
      </c>
      <c r="BT167">
        <v>1</v>
      </c>
      <c r="BU167" t="s">
        <v>317</v>
      </c>
      <c r="CB167" s="13">
        <v>1</v>
      </c>
      <c r="CC167">
        <v>1</v>
      </c>
      <c r="DL167">
        <v>1</v>
      </c>
      <c r="DO167" s="13">
        <v>1</v>
      </c>
      <c r="DV167">
        <v>1</v>
      </c>
      <c r="DX167">
        <v>1</v>
      </c>
      <c r="DY167">
        <v>1</v>
      </c>
      <c r="EA167" t="s">
        <v>10</v>
      </c>
      <c r="EH167">
        <v>1</v>
      </c>
      <c r="EI167" s="4">
        <v>2</v>
      </c>
      <c r="EJ167">
        <v>1</v>
      </c>
      <c r="EK167">
        <v>1</v>
      </c>
      <c r="EM167" s="11" t="s">
        <v>548</v>
      </c>
      <c r="EP167" s="13">
        <v>1</v>
      </c>
      <c r="EQ167">
        <v>1</v>
      </c>
    </row>
    <row r="168" spans="1:156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F168" s="47" t="s">
        <v>661</v>
      </c>
      <c r="G168" s="52" t="s">
        <v>770</v>
      </c>
      <c r="Y168" s="13">
        <v>1</v>
      </c>
      <c r="AE168">
        <v>1</v>
      </c>
      <c r="AF168">
        <v>1</v>
      </c>
      <c r="AH168" s="11" t="s">
        <v>465</v>
      </c>
      <c r="AN168" s="13">
        <v>1</v>
      </c>
      <c r="BL168" s="13">
        <v>1</v>
      </c>
      <c r="BQ168" s="13">
        <v>1</v>
      </c>
      <c r="CC168">
        <v>1</v>
      </c>
      <c r="CI168" s="13">
        <v>1</v>
      </c>
      <c r="CS168" s="4">
        <v>1</v>
      </c>
      <c r="CY168">
        <v>1</v>
      </c>
      <c r="DL168">
        <v>1</v>
      </c>
      <c r="DX168">
        <v>1</v>
      </c>
      <c r="DY168">
        <v>1</v>
      </c>
      <c r="EA168" t="s">
        <v>10</v>
      </c>
      <c r="EH168">
        <v>1</v>
      </c>
      <c r="EI168" s="4">
        <v>2</v>
      </c>
      <c r="EJ168">
        <v>1</v>
      </c>
      <c r="EK168">
        <v>1</v>
      </c>
      <c r="EM168" s="11" t="s">
        <v>548</v>
      </c>
      <c r="EN168">
        <v>1</v>
      </c>
      <c r="EP168" s="13">
        <v>1</v>
      </c>
    </row>
    <row r="169" spans="1:156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F169" s="47" t="s">
        <v>661</v>
      </c>
      <c r="G169" s="52" t="s">
        <v>771</v>
      </c>
      <c r="L169" s="4">
        <v>1</v>
      </c>
      <c r="M169">
        <v>1</v>
      </c>
      <c r="O169" s="11" t="s">
        <v>320</v>
      </c>
      <c r="AE169">
        <v>1</v>
      </c>
      <c r="AG169">
        <v>1</v>
      </c>
      <c r="AH169" s="11" t="s">
        <v>464</v>
      </c>
      <c r="AN169" s="13">
        <v>1</v>
      </c>
      <c r="BC169" s="13">
        <v>1</v>
      </c>
      <c r="BF169">
        <v>2</v>
      </c>
      <c r="BG169">
        <v>1</v>
      </c>
      <c r="BH169">
        <v>1</v>
      </c>
      <c r="BJ169" t="s">
        <v>487</v>
      </c>
      <c r="BK169" s="13">
        <v>1</v>
      </c>
      <c r="BR169">
        <v>2</v>
      </c>
      <c r="BS169">
        <v>1</v>
      </c>
      <c r="BT169">
        <v>1</v>
      </c>
      <c r="BU169" t="s">
        <v>317</v>
      </c>
      <c r="BW169">
        <v>1</v>
      </c>
      <c r="CD169" s="13">
        <v>1</v>
      </c>
      <c r="CQ169" s="13">
        <v>1</v>
      </c>
      <c r="DH169" s="13">
        <v>1</v>
      </c>
      <c r="DO169" s="13">
        <v>1</v>
      </c>
      <c r="DP169">
        <v>1</v>
      </c>
      <c r="DR169">
        <v>1</v>
      </c>
      <c r="DS169" t="s">
        <v>398</v>
      </c>
      <c r="DT169" s="4">
        <v>1</v>
      </c>
      <c r="DU169" s="13">
        <v>1</v>
      </c>
      <c r="DX169">
        <v>1</v>
      </c>
      <c r="DY169">
        <v>1</v>
      </c>
      <c r="EA169" t="s">
        <v>10</v>
      </c>
      <c r="EB169" s="13">
        <v>1</v>
      </c>
      <c r="EC169" s="4">
        <v>1</v>
      </c>
      <c r="EE169" s="34">
        <v>1</v>
      </c>
      <c r="EI169" s="4">
        <v>1</v>
      </c>
      <c r="EJ169">
        <v>1</v>
      </c>
      <c r="EM169" s="11" t="s">
        <v>410</v>
      </c>
      <c r="ET169">
        <v>1</v>
      </c>
      <c r="EV169">
        <v>1</v>
      </c>
      <c r="EZ169" s="11" t="s">
        <v>561</v>
      </c>
    </row>
    <row r="170" spans="1:156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F170" s="47" t="s">
        <v>810</v>
      </c>
      <c r="G170" s="52" t="s">
        <v>772</v>
      </c>
      <c r="BF170">
        <v>1</v>
      </c>
      <c r="BH170">
        <v>1</v>
      </c>
      <c r="BJ170" t="s">
        <v>359</v>
      </c>
      <c r="BR170">
        <v>1</v>
      </c>
      <c r="BT170">
        <v>1</v>
      </c>
      <c r="BU170" t="s">
        <v>21</v>
      </c>
      <c r="BW170">
        <v>2</v>
      </c>
      <c r="CO170" s="13">
        <v>1</v>
      </c>
      <c r="DH170" s="13">
        <v>1</v>
      </c>
      <c r="ET170">
        <v>1</v>
      </c>
      <c r="EV170">
        <v>1</v>
      </c>
      <c r="EZ170" s="11" t="s">
        <v>561</v>
      </c>
    </row>
    <row r="171" spans="1:156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F171" s="47" t="s">
        <v>661</v>
      </c>
      <c r="G171" s="52" t="s">
        <v>773</v>
      </c>
      <c r="Z171" s="13">
        <v>1</v>
      </c>
      <c r="AE171">
        <v>2</v>
      </c>
      <c r="AF171">
        <v>1</v>
      </c>
      <c r="AG171">
        <v>1</v>
      </c>
      <c r="AH171" s="11" t="s">
        <v>317</v>
      </c>
      <c r="BC171" s="13">
        <v>1</v>
      </c>
      <c r="BE171" s="13">
        <v>1</v>
      </c>
      <c r="BF171">
        <v>1</v>
      </c>
      <c r="BG171">
        <v>1</v>
      </c>
      <c r="BJ171" t="s">
        <v>360</v>
      </c>
      <c r="BR171">
        <v>1</v>
      </c>
      <c r="BS171">
        <v>1</v>
      </c>
      <c r="BU171" t="s">
        <v>320</v>
      </c>
      <c r="CR171">
        <v>1</v>
      </c>
      <c r="DE171" s="4">
        <v>1</v>
      </c>
      <c r="DI171">
        <v>1</v>
      </c>
      <c r="DJ171" s="13">
        <v>1</v>
      </c>
      <c r="DW171" s="13">
        <v>1</v>
      </c>
      <c r="DX171" s="34"/>
      <c r="EB171" s="13">
        <v>1</v>
      </c>
      <c r="EC171" s="4">
        <v>1</v>
      </c>
      <c r="EE171" s="34">
        <v>1</v>
      </c>
      <c r="EQ171">
        <v>1</v>
      </c>
      <c r="ER171" s="13">
        <v>1</v>
      </c>
    </row>
    <row r="172" spans="1:156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 s="47" t="s">
        <v>661</v>
      </c>
      <c r="G172" s="52" t="s">
        <v>774</v>
      </c>
      <c r="H172">
        <v>1</v>
      </c>
      <c r="J172">
        <v>1</v>
      </c>
      <c r="K172" t="s">
        <v>319</v>
      </c>
      <c r="L172" s="4">
        <v>1</v>
      </c>
      <c r="M172">
        <v>1</v>
      </c>
      <c r="O172" s="11" t="s">
        <v>320</v>
      </c>
      <c r="P172" s="13">
        <v>1</v>
      </c>
      <c r="AE172">
        <v>1</v>
      </c>
      <c r="AF172">
        <v>1</v>
      </c>
      <c r="AH172" s="11" t="s">
        <v>465</v>
      </c>
      <c r="AI172">
        <v>1</v>
      </c>
      <c r="AJ172">
        <v>1</v>
      </c>
      <c r="AM172" s="11" t="s">
        <v>495</v>
      </c>
      <c r="BF172">
        <v>1</v>
      </c>
      <c r="BH172">
        <v>1</v>
      </c>
      <c r="BJ172" t="s">
        <v>359</v>
      </c>
      <c r="BM172">
        <v>1</v>
      </c>
      <c r="BN172">
        <v>1</v>
      </c>
      <c r="BP172" t="s">
        <v>516</v>
      </c>
      <c r="CA172" s="13">
        <v>1</v>
      </c>
      <c r="CC172">
        <v>1</v>
      </c>
      <c r="CD172" s="13">
        <v>1</v>
      </c>
      <c r="CE172" s="42">
        <v>1</v>
      </c>
      <c r="CG172">
        <v>1</v>
      </c>
      <c r="CH172" t="s">
        <v>527</v>
      </c>
      <c r="CI172" s="13">
        <v>1</v>
      </c>
      <c r="CQ172" s="13">
        <v>1</v>
      </c>
      <c r="DT172" s="4">
        <v>1</v>
      </c>
      <c r="ET172">
        <v>1</v>
      </c>
      <c r="EW172">
        <v>1</v>
      </c>
      <c r="EZ172" s="11" t="s">
        <v>563</v>
      </c>
    </row>
    <row r="173" spans="1:156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F173" s="47" t="s">
        <v>661</v>
      </c>
      <c r="G173" s="52" t="s">
        <v>775</v>
      </c>
      <c r="L173" s="4">
        <v>2</v>
      </c>
      <c r="M173">
        <v>1</v>
      </c>
      <c r="N173">
        <v>1</v>
      </c>
      <c r="O173" s="11" t="s">
        <v>317</v>
      </c>
      <c r="Q173" s="30">
        <v>1</v>
      </c>
      <c r="X173" s="13">
        <v>1</v>
      </c>
      <c r="AE173">
        <v>2</v>
      </c>
      <c r="AF173">
        <v>1</v>
      </c>
      <c r="AG173">
        <v>1</v>
      </c>
      <c r="AH173" s="11" t="s">
        <v>317</v>
      </c>
      <c r="BC173" s="13">
        <v>1</v>
      </c>
      <c r="BF173">
        <v>1</v>
      </c>
      <c r="BH173">
        <v>1</v>
      </c>
      <c r="BJ173" t="s">
        <v>359</v>
      </c>
      <c r="BR173">
        <v>1</v>
      </c>
      <c r="BS173">
        <v>1</v>
      </c>
      <c r="BU173" t="s">
        <v>320</v>
      </c>
      <c r="CK173">
        <v>1</v>
      </c>
      <c r="CM173">
        <v>1</v>
      </c>
      <c r="CN173" t="s">
        <v>10</v>
      </c>
      <c r="CO173" s="13">
        <v>1</v>
      </c>
      <c r="CQ173" s="13">
        <v>1</v>
      </c>
      <c r="DH173" s="13">
        <v>1</v>
      </c>
      <c r="DI173">
        <v>1</v>
      </c>
      <c r="DL173">
        <v>1</v>
      </c>
      <c r="DP173" s="34"/>
      <c r="DU173" s="13">
        <v>1</v>
      </c>
      <c r="EH173">
        <v>1</v>
      </c>
      <c r="ER173" s="13">
        <v>1</v>
      </c>
    </row>
    <row r="174" spans="1:156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F174" s="47" t="s">
        <v>661</v>
      </c>
      <c r="G174" s="52" t="s">
        <v>776</v>
      </c>
      <c r="W174">
        <v>1</v>
      </c>
      <c r="AI174">
        <v>1</v>
      </c>
      <c r="AL174">
        <v>1</v>
      </c>
      <c r="AN174" s="13">
        <v>1</v>
      </c>
      <c r="BF174">
        <v>1</v>
      </c>
      <c r="BH174">
        <v>1</v>
      </c>
      <c r="BJ174" t="s">
        <v>359</v>
      </c>
      <c r="BR174">
        <v>1</v>
      </c>
      <c r="BS174">
        <v>1</v>
      </c>
      <c r="BU174" t="s">
        <v>320</v>
      </c>
      <c r="BW174">
        <v>1</v>
      </c>
      <c r="CI174" s="13">
        <v>1</v>
      </c>
      <c r="CQ174" s="13">
        <v>1</v>
      </c>
      <c r="DT174" s="4">
        <v>1</v>
      </c>
      <c r="EH174">
        <v>1</v>
      </c>
      <c r="EN174">
        <v>1</v>
      </c>
    </row>
    <row r="175" spans="1:156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F175" s="47" t="s">
        <v>661</v>
      </c>
      <c r="G175" s="52" t="s">
        <v>679</v>
      </c>
      <c r="Q175">
        <v>1</v>
      </c>
      <c r="R175" s="4">
        <v>1</v>
      </c>
      <c r="X175" s="13">
        <v>1</v>
      </c>
      <c r="Z175" s="13">
        <v>1</v>
      </c>
      <c r="AE175">
        <v>1</v>
      </c>
      <c r="AF175">
        <v>1</v>
      </c>
      <c r="AH175" s="11" t="s">
        <v>465</v>
      </c>
      <c r="AS175">
        <v>2</v>
      </c>
      <c r="AT175">
        <v>1</v>
      </c>
      <c r="AV175">
        <v>1</v>
      </c>
      <c r="AW175" s="11" t="s">
        <v>477</v>
      </c>
      <c r="BC175" s="13">
        <v>1</v>
      </c>
      <c r="BE175" s="13">
        <v>1</v>
      </c>
      <c r="BF175">
        <v>1</v>
      </c>
      <c r="BH175">
        <v>1</v>
      </c>
      <c r="BJ175" t="s">
        <v>359</v>
      </c>
      <c r="BM175">
        <v>1</v>
      </c>
      <c r="BO175">
        <v>1</v>
      </c>
      <c r="BP175" t="s">
        <v>519</v>
      </c>
      <c r="BQ175" s="13">
        <v>1</v>
      </c>
      <c r="BR175" s="30">
        <v>2</v>
      </c>
      <c r="BS175">
        <v>1</v>
      </c>
      <c r="BT175">
        <v>1</v>
      </c>
      <c r="BU175" t="s">
        <v>317</v>
      </c>
      <c r="BW175">
        <v>1</v>
      </c>
      <c r="CB175" s="13">
        <v>1</v>
      </c>
      <c r="CD175" s="13">
        <v>1</v>
      </c>
      <c r="CI175" s="13">
        <v>1</v>
      </c>
      <c r="CJ175" s="13">
        <v>2</v>
      </c>
      <c r="CK175">
        <v>1</v>
      </c>
      <c r="CL175">
        <v>1</v>
      </c>
      <c r="CN175" t="s">
        <v>7</v>
      </c>
      <c r="CO175" s="13">
        <v>1</v>
      </c>
      <c r="CP175" s="30">
        <v>1</v>
      </c>
      <c r="CS175" s="4">
        <v>1</v>
      </c>
      <c r="CU175">
        <v>1</v>
      </c>
      <c r="DJ175" s="13">
        <v>1</v>
      </c>
      <c r="DK175" s="13">
        <v>1</v>
      </c>
      <c r="DT175" s="4">
        <v>1</v>
      </c>
      <c r="DX175">
        <v>1</v>
      </c>
      <c r="DY175">
        <v>1</v>
      </c>
      <c r="EA175" t="s">
        <v>10</v>
      </c>
      <c r="EH175">
        <v>1</v>
      </c>
      <c r="EI175" s="4">
        <v>1</v>
      </c>
      <c r="EJ175">
        <v>1</v>
      </c>
      <c r="EM175" s="11" t="s">
        <v>410</v>
      </c>
      <c r="EN175">
        <v>1</v>
      </c>
      <c r="EO175" s="13">
        <v>1</v>
      </c>
      <c r="ER175" s="13">
        <v>1</v>
      </c>
      <c r="ET175" s="45">
        <v>1</v>
      </c>
      <c r="EV175">
        <v>1</v>
      </c>
      <c r="EZ175" s="11" t="s">
        <v>561</v>
      </c>
    </row>
    <row r="176" spans="1:156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F176" s="47" t="s">
        <v>810</v>
      </c>
      <c r="G176" s="52" t="s">
        <v>777</v>
      </c>
      <c r="R176" s="4">
        <v>1</v>
      </c>
      <c r="Z176" s="13">
        <v>1</v>
      </c>
      <c r="AS176">
        <v>1</v>
      </c>
      <c r="AT176">
        <v>1</v>
      </c>
      <c r="AW176" s="11" t="s">
        <v>476</v>
      </c>
      <c r="BF176">
        <v>1</v>
      </c>
      <c r="BG176">
        <v>1</v>
      </c>
      <c r="BJ176" t="s">
        <v>360</v>
      </c>
      <c r="BR176" s="30">
        <v>1</v>
      </c>
      <c r="BS176">
        <v>1</v>
      </c>
      <c r="BU176" t="s">
        <v>320</v>
      </c>
      <c r="CD176" s="13">
        <v>1</v>
      </c>
      <c r="CK176">
        <v>1</v>
      </c>
      <c r="CL176">
        <v>1</v>
      </c>
      <c r="CN176" t="s">
        <v>7</v>
      </c>
      <c r="CO176" s="13">
        <v>1</v>
      </c>
      <c r="CP176" s="30">
        <v>1</v>
      </c>
      <c r="DU176" s="13">
        <v>1</v>
      </c>
      <c r="EB176" s="13">
        <v>1</v>
      </c>
      <c r="EH176">
        <v>1</v>
      </c>
    </row>
    <row r="177" spans="1:156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F177" s="47"/>
      <c r="G177" s="52" t="s">
        <v>668</v>
      </c>
      <c r="AI177">
        <v>1</v>
      </c>
      <c r="AK177">
        <v>1</v>
      </c>
      <c r="AM177" s="11" t="s">
        <v>494</v>
      </c>
      <c r="BF177">
        <v>1</v>
      </c>
      <c r="BH177">
        <v>1</v>
      </c>
      <c r="BJ177" t="s">
        <v>359</v>
      </c>
      <c r="BK177" s="13">
        <v>1</v>
      </c>
      <c r="BX177" s="13">
        <v>1</v>
      </c>
      <c r="DK177" s="13">
        <v>1</v>
      </c>
      <c r="EB177" s="13">
        <v>1</v>
      </c>
    </row>
    <row r="178" spans="1:156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F178" s="47"/>
      <c r="G178" s="52" t="s">
        <v>778</v>
      </c>
      <c r="L178" s="24"/>
      <c r="O178" s="25"/>
      <c r="P178" s="26">
        <v>1</v>
      </c>
      <c r="Q178" s="20">
        <v>1</v>
      </c>
      <c r="R178" s="24"/>
      <c r="S178" s="24"/>
      <c r="T178" s="35"/>
      <c r="U178" s="35"/>
      <c r="V178" s="25"/>
      <c r="X178" s="26"/>
      <c r="Y178" s="26"/>
      <c r="Z178" s="26"/>
      <c r="AD178" s="25"/>
      <c r="AE178" s="20">
        <v>1</v>
      </c>
      <c r="AG178" s="20">
        <v>1</v>
      </c>
      <c r="AH178" s="25" t="s">
        <v>464</v>
      </c>
      <c r="AM178" s="25"/>
      <c r="AN178" s="26">
        <v>3</v>
      </c>
      <c r="AR178" s="25"/>
      <c r="AW178" s="25"/>
      <c r="BC178" s="26"/>
      <c r="BE178" s="26"/>
      <c r="BF178" s="20">
        <v>2</v>
      </c>
      <c r="BG178" s="20">
        <v>1</v>
      </c>
      <c r="BH178" s="20">
        <v>1</v>
      </c>
      <c r="BJ178" s="20" t="s">
        <v>487</v>
      </c>
      <c r="BK178" s="26">
        <v>1</v>
      </c>
      <c r="BL178" s="26">
        <v>1</v>
      </c>
      <c r="BM178" s="20">
        <v>1</v>
      </c>
      <c r="BO178" s="20">
        <v>1</v>
      </c>
      <c r="BP178" s="20" t="s">
        <v>517</v>
      </c>
      <c r="BQ178" s="26"/>
      <c r="BR178" s="20">
        <v>2</v>
      </c>
      <c r="BS178" s="20">
        <v>1</v>
      </c>
      <c r="BT178" s="20">
        <v>1</v>
      </c>
      <c r="BU178" s="20" t="s">
        <v>317</v>
      </c>
      <c r="BV178" s="26"/>
      <c r="BX178" s="26"/>
      <c r="BY178" s="26">
        <v>1</v>
      </c>
      <c r="BZ178" s="26"/>
      <c r="CA178" s="26"/>
      <c r="CB178" s="26"/>
      <c r="CC178" s="20">
        <v>1</v>
      </c>
      <c r="CD178" s="26">
        <v>1</v>
      </c>
      <c r="CE178" s="35"/>
      <c r="CI178" s="26"/>
      <c r="CJ178" s="26">
        <v>1</v>
      </c>
      <c r="CK178" s="20">
        <v>1</v>
      </c>
      <c r="CM178" s="20">
        <v>1</v>
      </c>
      <c r="CN178" s="20" t="s">
        <v>10</v>
      </c>
      <c r="CO178" s="26">
        <v>1</v>
      </c>
      <c r="CP178" s="20">
        <v>1</v>
      </c>
      <c r="CQ178" s="26"/>
      <c r="CR178" s="20">
        <v>1</v>
      </c>
      <c r="CS178" s="24">
        <v>1</v>
      </c>
      <c r="CT178" s="20">
        <v>1</v>
      </c>
      <c r="DB178" s="20">
        <v>1</v>
      </c>
      <c r="DD178" s="26"/>
      <c r="DE178" s="24"/>
      <c r="DH178" s="26">
        <v>1</v>
      </c>
      <c r="DJ178" s="26"/>
      <c r="DK178" s="26"/>
      <c r="DM178" s="26"/>
      <c r="DN178" s="26"/>
      <c r="DO178" s="26"/>
      <c r="DP178" s="20">
        <v>1</v>
      </c>
      <c r="DR178" s="20">
        <v>1</v>
      </c>
      <c r="DS178" s="20" t="s">
        <v>398</v>
      </c>
      <c r="DT178" s="24"/>
      <c r="DU178" s="26">
        <v>1</v>
      </c>
      <c r="DW178" s="26"/>
      <c r="DX178" s="20">
        <v>1</v>
      </c>
      <c r="DY178" s="20">
        <v>1</v>
      </c>
      <c r="EA178" s="20" t="s">
        <v>10</v>
      </c>
      <c r="EB178" s="26"/>
      <c r="EC178" s="24"/>
      <c r="ED178" s="35"/>
      <c r="EE178" s="35"/>
      <c r="EF178" s="25"/>
      <c r="EG178" s="26"/>
      <c r="EH178" s="20">
        <v>1</v>
      </c>
      <c r="EI178" s="24">
        <v>1</v>
      </c>
      <c r="EJ178" s="20">
        <v>1</v>
      </c>
      <c r="EM178" s="25" t="s">
        <v>410</v>
      </c>
      <c r="EO178" s="26"/>
      <c r="EP178" s="26">
        <v>1</v>
      </c>
      <c r="ER178" s="26"/>
      <c r="ES178" s="26"/>
      <c r="EZ178" s="25"/>
    </row>
    <row r="179" spans="1:156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F179" s="47" t="s">
        <v>661</v>
      </c>
      <c r="G179" s="52" t="s">
        <v>779</v>
      </c>
      <c r="L179" s="4">
        <v>1</v>
      </c>
      <c r="M179">
        <v>1</v>
      </c>
      <c r="O179" s="11" t="s">
        <v>320</v>
      </c>
      <c r="Q179">
        <v>1</v>
      </c>
      <c r="Y179" s="13">
        <v>1</v>
      </c>
      <c r="AE179">
        <v>1</v>
      </c>
      <c r="AF179">
        <v>1</v>
      </c>
      <c r="AH179" s="11" t="s">
        <v>465</v>
      </c>
      <c r="BL179" s="13">
        <v>1</v>
      </c>
      <c r="BR179">
        <v>1</v>
      </c>
      <c r="BS179">
        <v>1</v>
      </c>
      <c r="BU179" t="s">
        <v>320</v>
      </c>
      <c r="BV179" s="13">
        <v>2</v>
      </c>
      <c r="BY179" s="13">
        <v>1</v>
      </c>
      <c r="CQ179" s="13">
        <v>1</v>
      </c>
      <c r="CS179" s="4">
        <v>1</v>
      </c>
      <c r="DD179" s="13">
        <v>1</v>
      </c>
      <c r="DT179" s="4">
        <v>1</v>
      </c>
      <c r="EI179" s="4">
        <v>1</v>
      </c>
      <c r="EJ179">
        <v>1</v>
      </c>
      <c r="EM179" s="11" t="s">
        <v>410</v>
      </c>
      <c r="EO179" s="13">
        <v>1</v>
      </c>
      <c r="ER179" s="13">
        <v>1</v>
      </c>
      <c r="ET179">
        <v>1</v>
      </c>
      <c r="EY179">
        <v>1</v>
      </c>
      <c r="EZ179" s="11" t="s">
        <v>562</v>
      </c>
    </row>
    <row r="180" spans="1:156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F180" s="47" t="s">
        <v>809</v>
      </c>
      <c r="G180" s="52" t="s">
        <v>780</v>
      </c>
      <c r="L180" s="4">
        <v>1</v>
      </c>
      <c r="M180">
        <v>1</v>
      </c>
      <c r="O180" s="11" t="s">
        <v>320</v>
      </c>
      <c r="AA180">
        <v>1</v>
      </c>
      <c r="AB180">
        <v>1</v>
      </c>
      <c r="AD180" s="11" t="s">
        <v>461</v>
      </c>
      <c r="BQ180" s="13">
        <v>1</v>
      </c>
      <c r="CA180" s="13">
        <v>1</v>
      </c>
      <c r="DK180" s="13">
        <v>1</v>
      </c>
      <c r="DT180" s="4">
        <v>1</v>
      </c>
      <c r="EB180" s="13">
        <v>1</v>
      </c>
      <c r="ET180">
        <v>1</v>
      </c>
      <c r="EX180">
        <v>1</v>
      </c>
      <c r="EZ180" s="11" t="s">
        <v>559</v>
      </c>
    </row>
    <row r="181" spans="1:156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F181" s="47" t="s">
        <v>661</v>
      </c>
      <c r="G181" s="52" t="s">
        <v>781</v>
      </c>
      <c r="Q181">
        <v>1</v>
      </c>
      <c r="Z181" s="13">
        <v>1</v>
      </c>
      <c r="AA181">
        <v>2</v>
      </c>
      <c r="AB181">
        <v>1</v>
      </c>
      <c r="AC181">
        <v>1</v>
      </c>
      <c r="AD181" s="11" t="s">
        <v>317</v>
      </c>
      <c r="AE181" s="30">
        <v>1</v>
      </c>
      <c r="AF181">
        <v>1</v>
      </c>
      <c r="AH181" s="11" t="s">
        <v>465</v>
      </c>
      <c r="AO181">
        <v>1</v>
      </c>
      <c r="AS181">
        <v>1</v>
      </c>
      <c r="AV181">
        <v>1</v>
      </c>
      <c r="AW181" s="11" t="s">
        <v>478</v>
      </c>
      <c r="BD181">
        <v>1</v>
      </c>
      <c r="BF181">
        <v>1</v>
      </c>
      <c r="BG181">
        <v>1</v>
      </c>
      <c r="BJ181" t="s">
        <v>360</v>
      </c>
      <c r="BL181" s="13">
        <v>1</v>
      </c>
      <c r="BR181">
        <v>1</v>
      </c>
      <c r="BT181">
        <v>1</v>
      </c>
      <c r="BU181" t="s">
        <v>21</v>
      </c>
      <c r="CD181" s="13">
        <v>1</v>
      </c>
      <c r="CI181" s="13">
        <v>1</v>
      </c>
      <c r="CK181">
        <v>1</v>
      </c>
      <c r="CL181">
        <v>1</v>
      </c>
      <c r="CN181" t="s">
        <v>7</v>
      </c>
      <c r="CO181" s="13">
        <v>1</v>
      </c>
      <c r="CQ181" s="13">
        <v>1</v>
      </c>
      <c r="CS181" s="4">
        <v>1</v>
      </c>
      <c r="CU181">
        <v>1</v>
      </c>
      <c r="DD181" s="13">
        <v>2</v>
      </c>
      <c r="DL181">
        <v>1</v>
      </c>
      <c r="DW181" s="13">
        <v>1</v>
      </c>
      <c r="EH181">
        <v>1</v>
      </c>
      <c r="EI181" s="4">
        <v>1</v>
      </c>
      <c r="EJ181">
        <v>1</v>
      </c>
      <c r="EM181" s="11" t="s">
        <v>410</v>
      </c>
      <c r="EN181">
        <v>1</v>
      </c>
      <c r="EO181" s="13">
        <v>1</v>
      </c>
      <c r="EP181" s="13">
        <v>1</v>
      </c>
      <c r="ET181" s="45">
        <v>1</v>
      </c>
      <c r="EV181">
        <v>1</v>
      </c>
      <c r="EZ181" s="11" t="s">
        <v>561</v>
      </c>
    </row>
    <row r="182" spans="1:156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F182" s="47" t="s">
        <v>810</v>
      </c>
      <c r="G182" s="52" t="s">
        <v>782</v>
      </c>
      <c r="AS182">
        <v>1</v>
      </c>
      <c r="AU182">
        <v>1</v>
      </c>
      <c r="AW182" s="11" t="s">
        <v>350</v>
      </c>
      <c r="CO182" s="13">
        <v>1</v>
      </c>
      <c r="DH182" s="13">
        <v>1</v>
      </c>
      <c r="DX182">
        <v>1</v>
      </c>
      <c r="DY182">
        <v>1</v>
      </c>
      <c r="EA182" t="s">
        <v>10</v>
      </c>
      <c r="ER182" s="13">
        <v>1</v>
      </c>
      <c r="ET182" s="30">
        <v>1</v>
      </c>
      <c r="EX182">
        <v>1</v>
      </c>
      <c r="EZ182" s="11" t="s">
        <v>559</v>
      </c>
    </row>
    <row r="183" spans="1:156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F183" s="47" t="s">
        <v>810</v>
      </c>
      <c r="G183" s="52" t="s">
        <v>783</v>
      </c>
      <c r="P183" s="13">
        <v>1</v>
      </c>
      <c r="R183" s="4">
        <v>1</v>
      </c>
      <c r="Z183" s="13">
        <v>1</v>
      </c>
      <c r="AS183">
        <v>1</v>
      </c>
      <c r="AT183">
        <v>1</v>
      </c>
      <c r="AW183" s="11" t="s">
        <v>476</v>
      </c>
      <c r="BF183">
        <v>1</v>
      </c>
      <c r="BH183">
        <v>1</v>
      </c>
      <c r="BJ183" t="s">
        <v>359</v>
      </c>
      <c r="BK183" s="13">
        <v>1</v>
      </c>
      <c r="BM183">
        <v>1</v>
      </c>
      <c r="BN183">
        <v>1</v>
      </c>
      <c r="BP183" t="s">
        <v>516</v>
      </c>
      <c r="BR183">
        <v>2</v>
      </c>
      <c r="BS183">
        <v>1</v>
      </c>
      <c r="BT183">
        <v>1</v>
      </c>
      <c r="BU183" t="s">
        <v>317</v>
      </c>
      <c r="CD183" s="13">
        <v>1</v>
      </c>
      <c r="CP183">
        <v>1</v>
      </c>
      <c r="DX183" s="34">
        <v>1</v>
      </c>
      <c r="DY183">
        <v>1</v>
      </c>
      <c r="EA183" t="s">
        <v>10</v>
      </c>
      <c r="EH183">
        <v>1</v>
      </c>
    </row>
    <row r="184" spans="1:156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F184" s="47" t="s">
        <v>810</v>
      </c>
      <c r="G184" s="52" t="s">
        <v>784</v>
      </c>
      <c r="AE184">
        <v>2</v>
      </c>
      <c r="AF184">
        <v>1</v>
      </c>
      <c r="AG184">
        <v>1</v>
      </c>
      <c r="AH184" s="11" t="s">
        <v>317</v>
      </c>
      <c r="AI184" s="30">
        <v>1</v>
      </c>
      <c r="AJ184">
        <v>1</v>
      </c>
      <c r="AM184" s="11" t="s">
        <v>495</v>
      </c>
      <c r="AO184">
        <v>1</v>
      </c>
      <c r="AS184">
        <v>1</v>
      </c>
      <c r="AT184">
        <v>1</v>
      </c>
      <c r="AW184" s="11" t="s">
        <v>476</v>
      </c>
      <c r="BD184">
        <v>1</v>
      </c>
      <c r="BM184">
        <v>1</v>
      </c>
      <c r="BO184">
        <v>1</v>
      </c>
      <c r="BP184" t="s">
        <v>519</v>
      </c>
      <c r="BR184">
        <v>1</v>
      </c>
      <c r="BS184">
        <v>1</v>
      </c>
      <c r="BU184" t="s">
        <v>320</v>
      </c>
      <c r="CD184" s="13">
        <v>1</v>
      </c>
      <c r="CQ184" s="13">
        <v>1</v>
      </c>
      <c r="DH184" s="13">
        <v>1</v>
      </c>
      <c r="DT184" s="4">
        <v>1</v>
      </c>
      <c r="ET184">
        <v>2</v>
      </c>
      <c r="EV184">
        <v>1</v>
      </c>
      <c r="EW184">
        <v>1</v>
      </c>
      <c r="EZ184" s="11" t="s">
        <v>572</v>
      </c>
    </row>
    <row r="185" spans="1:156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F185" s="47" t="s">
        <v>655</v>
      </c>
      <c r="G185" s="52" t="s">
        <v>785</v>
      </c>
      <c r="L185" s="4">
        <v>1</v>
      </c>
      <c r="N185">
        <v>1</v>
      </c>
      <c r="O185" s="11" t="s">
        <v>21</v>
      </c>
      <c r="Z185" s="13">
        <v>1</v>
      </c>
      <c r="AI185">
        <v>1</v>
      </c>
      <c r="AL185">
        <v>1</v>
      </c>
      <c r="AS185">
        <v>1</v>
      </c>
      <c r="AU185">
        <v>1</v>
      </c>
      <c r="AW185" s="11" t="s">
        <v>350</v>
      </c>
      <c r="BV185" s="13">
        <v>1</v>
      </c>
      <c r="DE185" s="4">
        <v>1</v>
      </c>
      <c r="DF185">
        <v>1</v>
      </c>
      <c r="EQ185">
        <v>1</v>
      </c>
      <c r="ER185" s="13">
        <v>1</v>
      </c>
      <c r="ES185" s="13">
        <v>1</v>
      </c>
    </row>
    <row r="186" spans="1:156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F186" s="47" t="s">
        <v>661</v>
      </c>
      <c r="G186" s="52" t="s">
        <v>786</v>
      </c>
      <c r="S186" s="4">
        <v>1</v>
      </c>
      <c r="T186" s="34">
        <v>1</v>
      </c>
      <c r="V186" s="11" t="s">
        <v>25</v>
      </c>
      <c r="X186" s="13">
        <v>1</v>
      </c>
      <c r="AA186">
        <v>1</v>
      </c>
      <c r="AB186">
        <v>1</v>
      </c>
      <c r="AD186" s="11" t="s">
        <v>461</v>
      </c>
      <c r="AE186">
        <v>1</v>
      </c>
      <c r="AF186">
        <v>1</v>
      </c>
      <c r="AH186" s="11" t="s">
        <v>465</v>
      </c>
      <c r="AI186">
        <v>1</v>
      </c>
      <c r="AJ186">
        <v>1</v>
      </c>
      <c r="AM186" s="11" t="s">
        <v>495</v>
      </c>
      <c r="BM186">
        <v>1</v>
      </c>
      <c r="BN186">
        <v>1</v>
      </c>
      <c r="BP186" t="s">
        <v>516</v>
      </c>
      <c r="BV186" s="13">
        <v>1</v>
      </c>
      <c r="CA186" s="13">
        <v>1</v>
      </c>
      <c r="CK186">
        <v>1</v>
      </c>
      <c r="CL186">
        <v>1</v>
      </c>
      <c r="CN186" t="s">
        <v>7</v>
      </c>
      <c r="CR186">
        <v>1</v>
      </c>
      <c r="CS186" s="4">
        <v>1</v>
      </c>
      <c r="DA186">
        <v>1</v>
      </c>
      <c r="DX186">
        <v>1</v>
      </c>
      <c r="DY186">
        <v>1</v>
      </c>
      <c r="EA186" t="s">
        <v>10</v>
      </c>
      <c r="ER186" s="13">
        <v>1</v>
      </c>
      <c r="ET186">
        <v>1</v>
      </c>
      <c r="EX186">
        <v>1</v>
      </c>
      <c r="EZ186" s="11" t="s">
        <v>559</v>
      </c>
    </row>
    <row r="187" spans="1:156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F187" s="47" t="s">
        <v>655</v>
      </c>
      <c r="G187" s="52" t="s">
        <v>675</v>
      </c>
      <c r="X187" s="13">
        <v>1</v>
      </c>
      <c r="AE187">
        <v>1</v>
      </c>
      <c r="AF187">
        <v>1</v>
      </c>
      <c r="AH187" s="11" t="s">
        <v>465</v>
      </c>
      <c r="AO187">
        <v>1</v>
      </c>
      <c r="AS187">
        <v>1</v>
      </c>
      <c r="AT187">
        <v>1</v>
      </c>
      <c r="AW187" s="11" t="s">
        <v>476</v>
      </c>
      <c r="BC187" s="13">
        <v>1</v>
      </c>
      <c r="BE187" s="13">
        <v>1</v>
      </c>
      <c r="CE187">
        <v>1</v>
      </c>
      <c r="CG187">
        <v>1</v>
      </c>
      <c r="CH187" t="s">
        <v>527</v>
      </c>
      <c r="CP187">
        <v>1</v>
      </c>
      <c r="CS187" s="4">
        <v>1</v>
      </c>
      <c r="CU187">
        <v>1</v>
      </c>
      <c r="DT187" s="4">
        <v>1</v>
      </c>
      <c r="EG187" s="13">
        <v>1</v>
      </c>
      <c r="EI187" s="4">
        <v>1</v>
      </c>
      <c r="EJ187">
        <v>1</v>
      </c>
      <c r="EM187" s="11" t="s">
        <v>410</v>
      </c>
      <c r="EN187">
        <v>1</v>
      </c>
      <c r="EO187" s="13">
        <v>1</v>
      </c>
      <c r="ET187">
        <v>1</v>
      </c>
      <c r="EV187">
        <v>1</v>
      </c>
      <c r="EZ187" s="11" t="s">
        <v>561</v>
      </c>
    </row>
    <row r="188" spans="1:156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F188" s="47"/>
      <c r="G188" s="52" t="s">
        <v>668</v>
      </c>
      <c r="L188" s="4">
        <v>1</v>
      </c>
      <c r="N188">
        <v>1</v>
      </c>
      <c r="O188" s="11" t="s">
        <v>21</v>
      </c>
      <c r="S188" s="4">
        <v>1</v>
      </c>
      <c r="T188" s="34">
        <v>1</v>
      </c>
      <c r="V188" s="11" t="s">
        <v>25</v>
      </c>
      <c r="W188">
        <v>1</v>
      </c>
      <c r="Y188" s="13">
        <v>1</v>
      </c>
      <c r="Z188" s="13">
        <v>1</v>
      </c>
      <c r="AE188">
        <v>1</v>
      </c>
      <c r="AG188">
        <v>1</v>
      </c>
      <c r="AH188" s="11" t="s">
        <v>464</v>
      </c>
      <c r="AN188" s="13">
        <v>1</v>
      </c>
      <c r="BF188">
        <v>1</v>
      </c>
      <c r="BH188">
        <v>1</v>
      </c>
      <c r="BJ188" t="s">
        <v>359</v>
      </c>
      <c r="BK188" s="13">
        <v>1</v>
      </c>
      <c r="BR188">
        <v>2</v>
      </c>
      <c r="BS188">
        <v>1</v>
      </c>
      <c r="BT188">
        <v>1</v>
      </c>
      <c r="BU188" t="s">
        <v>317</v>
      </c>
      <c r="BX188" s="13">
        <v>1</v>
      </c>
      <c r="BY188" s="13">
        <v>3</v>
      </c>
      <c r="CD188" s="13">
        <v>1</v>
      </c>
      <c r="CO188" s="13">
        <v>1</v>
      </c>
      <c r="CP188">
        <v>1</v>
      </c>
      <c r="CS188" s="4">
        <v>1</v>
      </c>
      <c r="CY188">
        <v>1</v>
      </c>
      <c r="DL188">
        <v>1</v>
      </c>
      <c r="DM188" s="13">
        <v>5</v>
      </c>
      <c r="EC188" s="4">
        <v>2</v>
      </c>
      <c r="EE188" s="34">
        <v>2</v>
      </c>
      <c r="EH188">
        <v>1</v>
      </c>
      <c r="ER188" s="13">
        <v>1</v>
      </c>
      <c r="ES188" s="13">
        <v>1</v>
      </c>
      <c r="ET188">
        <v>1</v>
      </c>
      <c r="EY188">
        <v>1</v>
      </c>
      <c r="EZ188" s="11" t="s">
        <v>562</v>
      </c>
    </row>
    <row r="189" spans="1:156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F189" s="47"/>
      <c r="G189" s="52" t="s">
        <v>668</v>
      </c>
      <c r="L189" s="4">
        <v>1</v>
      </c>
      <c r="M189">
        <v>1</v>
      </c>
      <c r="O189" s="11" t="s">
        <v>320</v>
      </c>
      <c r="AE189">
        <v>1</v>
      </c>
      <c r="AF189">
        <v>1</v>
      </c>
      <c r="AH189" s="11" t="s">
        <v>465</v>
      </c>
      <c r="BF189">
        <v>1</v>
      </c>
      <c r="BH189">
        <v>1</v>
      </c>
      <c r="BJ189" t="s">
        <v>359</v>
      </c>
      <c r="BR189">
        <v>1</v>
      </c>
      <c r="BS189">
        <v>1</v>
      </c>
      <c r="BU189" t="s">
        <v>320</v>
      </c>
      <c r="BY189" s="13">
        <v>2</v>
      </c>
      <c r="CD189" s="13">
        <v>1</v>
      </c>
      <c r="CK189">
        <v>1</v>
      </c>
      <c r="CL189">
        <v>1</v>
      </c>
      <c r="CN189" t="s">
        <v>7</v>
      </c>
      <c r="CS189" s="4">
        <v>1</v>
      </c>
      <c r="CW189">
        <v>1</v>
      </c>
      <c r="DN189" s="13">
        <v>1</v>
      </c>
      <c r="EH189">
        <v>1</v>
      </c>
      <c r="EQ189">
        <v>1</v>
      </c>
    </row>
    <row r="190" spans="1:156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F190" s="47" t="s">
        <v>661</v>
      </c>
      <c r="G190" s="52" t="s">
        <v>667</v>
      </c>
      <c r="AS190">
        <v>1</v>
      </c>
      <c r="AT190">
        <v>1</v>
      </c>
      <c r="AW190" s="11" t="s">
        <v>476</v>
      </c>
      <c r="BF190">
        <v>1</v>
      </c>
      <c r="BG190">
        <v>1</v>
      </c>
      <c r="BJ190" t="s">
        <v>360</v>
      </c>
      <c r="BR190">
        <v>1</v>
      </c>
      <c r="BS190">
        <v>1</v>
      </c>
      <c r="BU190" t="s">
        <v>320</v>
      </c>
      <c r="CE190" s="34">
        <v>1</v>
      </c>
      <c r="CG190">
        <v>1</v>
      </c>
      <c r="CH190" t="s">
        <v>527</v>
      </c>
      <c r="CO190" s="13">
        <v>1</v>
      </c>
      <c r="CQ190" s="13">
        <v>1</v>
      </c>
      <c r="DH190" s="13">
        <v>1</v>
      </c>
      <c r="DI190">
        <v>1</v>
      </c>
      <c r="DX190">
        <v>1</v>
      </c>
      <c r="DY190">
        <v>1</v>
      </c>
      <c r="EA190" t="s">
        <v>10</v>
      </c>
      <c r="EH190">
        <v>1</v>
      </c>
    </row>
    <row r="191" spans="1:156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F191" s="47" t="s">
        <v>661</v>
      </c>
      <c r="G191" s="52" t="s">
        <v>787</v>
      </c>
      <c r="L191" s="4">
        <v>2</v>
      </c>
      <c r="M191">
        <v>1</v>
      </c>
      <c r="N191">
        <v>1</v>
      </c>
      <c r="O191" s="11" t="s">
        <v>317</v>
      </c>
      <c r="P191" s="13">
        <v>1</v>
      </c>
      <c r="AE191">
        <v>1</v>
      </c>
      <c r="AF191">
        <v>1</v>
      </c>
      <c r="AH191" s="11" t="s">
        <v>465</v>
      </c>
      <c r="BC191" s="13">
        <v>1</v>
      </c>
      <c r="BD191">
        <v>1</v>
      </c>
      <c r="BE191" s="13">
        <v>1</v>
      </c>
      <c r="BF191" s="30">
        <v>1</v>
      </c>
      <c r="BH191">
        <v>1</v>
      </c>
      <c r="BJ191" t="s">
        <v>359</v>
      </c>
      <c r="BK191" s="13">
        <v>1</v>
      </c>
      <c r="BR191">
        <v>1</v>
      </c>
      <c r="BS191">
        <v>1</v>
      </c>
      <c r="BU191" t="s">
        <v>320</v>
      </c>
      <c r="BV191" s="13">
        <v>1</v>
      </c>
      <c r="BW191">
        <v>1</v>
      </c>
      <c r="CE191" s="34">
        <v>1</v>
      </c>
      <c r="CG191">
        <v>1</v>
      </c>
      <c r="CH191" t="s">
        <v>527</v>
      </c>
      <c r="DD191" s="13">
        <v>1</v>
      </c>
      <c r="DL191">
        <v>1</v>
      </c>
      <c r="EH191">
        <v>1</v>
      </c>
      <c r="EI191" s="4">
        <v>1</v>
      </c>
      <c r="EJ191">
        <v>1</v>
      </c>
      <c r="EM191" s="11" t="s">
        <v>410</v>
      </c>
    </row>
    <row r="192" spans="1:156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F192" s="47" t="s">
        <v>661</v>
      </c>
      <c r="G192" s="52" t="s">
        <v>788</v>
      </c>
      <c r="AE192">
        <v>1</v>
      </c>
      <c r="AF192">
        <v>1</v>
      </c>
      <c r="AH192" s="11" t="s">
        <v>465</v>
      </c>
      <c r="AN192" s="13">
        <v>2</v>
      </c>
      <c r="AS192">
        <v>1</v>
      </c>
      <c r="AT192">
        <v>1</v>
      </c>
      <c r="AW192" s="11" t="s">
        <v>476</v>
      </c>
      <c r="BC192" s="13">
        <v>1</v>
      </c>
      <c r="BF192" s="30">
        <v>1</v>
      </c>
      <c r="BG192">
        <v>1</v>
      </c>
      <c r="BJ192" t="s">
        <v>360</v>
      </c>
      <c r="BK192" s="13">
        <v>1</v>
      </c>
      <c r="BL192" s="13">
        <v>1</v>
      </c>
      <c r="BR192">
        <v>1</v>
      </c>
      <c r="BS192">
        <v>1</v>
      </c>
      <c r="BU192" t="s">
        <v>320</v>
      </c>
      <c r="BY192" s="13">
        <v>1</v>
      </c>
      <c r="CA192" s="13">
        <v>1</v>
      </c>
      <c r="CD192" s="13">
        <v>1</v>
      </c>
      <c r="CE192" s="42">
        <v>1</v>
      </c>
      <c r="CG192">
        <v>1</v>
      </c>
      <c r="CH192" t="s">
        <v>527</v>
      </c>
      <c r="CO192" s="13">
        <v>1</v>
      </c>
      <c r="CQ192" s="13">
        <v>1</v>
      </c>
      <c r="CS192" s="4">
        <v>1</v>
      </c>
      <c r="CU192">
        <v>1</v>
      </c>
      <c r="DD192" s="13">
        <v>2</v>
      </c>
      <c r="DH192" s="13">
        <v>1</v>
      </c>
      <c r="DI192">
        <v>1</v>
      </c>
      <c r="DM192" s="13">
        <v>1</v>
      </c>
      <c r="DP192">
        <v>1</v>
      </c>
      <c r="DQ192">
        <v>1</v>
      </c>
      <c r="DS192" t="s">
        <v>397</v>
      </c>
      <c r="DT192" s="4">
        <v>1</v>
      </c>
      <c r="EC192" s="4">
        <v>1</v>
      </c>
      <c r="ED192" s="34">
        <v>1</v>
      </c>
      <c r="EH192">
        <v>1</v>
      </c>
    </row>
    <row r="193" spans="1:156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F193" s="47" t="s">
        <v>809</v>
      </c>
      <c r="G193" s="52" t="s">
        <v>789</v>
      </c>
      <c r="L193" s="4">
        <v>1</v>
      </c>
      <c r="M193">
        <v>1</v>
      </c>
      <c r="O193" s="11" t="s">
        <v>320</v>
      </c>
      <c r="P193" s="13">
        <v>1</v>
      </c>
      <c r="AE193">
        <v>2</v>
      </c>
      <c r="AF193">
        <v>1</v>
      </c>
      <c r="AG193">
        <v>1</v>
      </c>
      <c r="AH193" s="11" t="s">
        <v>317</v>
      </c>
      <c r="BE193" s="13">
        <v>1</v>
      </c>
      <c r="BF193" s="30"/>
      <c r="BQ193" s="13">
        <v>1</v>
      </c>
      <c r="CE193" s="43">
        <v>1</v>
      </c>
      <c r="CG193">
        <v>1</v>
      </c>
      <c r="CH193" t="s">
        <v>527</v>
      </c>
      <c r="CK193">
        <v>1</v>
      </c>
      <c r="CM193">
        <v>1</v>
      </c>
      <c r="CN193" t="s">
        <v>10</v>
      </c>
      <c r="CQ193" s="13">
        <v>1</v>
      </c>
      <c r="DP193">
        <v>1</v>
      </c>
      <c r="DQ193">
        <v>1</v>
      </c>
      <c r="DS193" t="s">
        <v>397</v>
      </c>
      <c r="EH193">
        <v>1</v>
      </c>
      <c r="EI193" s="4">
        <v>1</v>
      </c>
      <c r="EJ193">
        <v>1</v>
      </c>
      <c r="EM193" s="11" t="s">
        <v>410</v>
      </c>
    </row>
    <row r="194" spans="1:156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F194" s="47" t="s">
        <v>661</v>
      </c>
      <c r="G194" s="52" t="s">
        <v>790</v>
      </c>
      <c r="L194" s="24"/>
      <c r="O194" s="25"/>
      <c r="P194" s="26"/>
      <c r="R194" s="24"/>
      <c r="S194" s="24">
        <v>1</v>
      </c>
      <c r="T194" s="35">
        <v>1</v>
      </c>
      <c r="U194" s="35"/>
      <c r="V194" s="25" t="s">
        <v>25</v>
      </c>
      <c r="X194" s="26"/>
      <c r="Y194" s="26">
        <v>1</v>
      </c>
      <c r="Z194" s="26"/>
      <c r="AD194" s="25"/>
      <c r="AH194" s="25"/>
      <c r="AM194" s="25"/>
      <c r="AN194" s="26">
        <v>1</v>
      </c>
      <c r="AR194" s="25"/>
      <c r="AS194" s="20">
        <v>3</v>
      </c>
      <c r="AT194" s="20">
        <v>1</v>
      </c>
      <c r="AU194" s="20">
        <v>1</v>
      </c>
      <c r="AV194" s="20">
        <v>1</v>
      </c>
      <c r="AW194" s="25" t="s">
        <v>480</v>
      </c>
      <c r="AX194" s="20">
        <v>1</v>
      </c>
      <c r="BA194" s="20">
        <v>1</v>
      </c>
      <c r="BB194" s="20" t="s">
        <v>508</v>
      </c>
      <c r="BC194" s="26">
        <v>1</v>
      </c>
      <c r="BD194" s="20">
        <v>1</v>
      </c>
      <c r="BE194" s="26"/>
      <c r="BK194" s="26">
        <v>1</v>
      </c>
      <c r="BL194" s="26"/>
      <c r="BQ194" s="26"/>
      <c r="BR194" s="20">
        <v>1</v>
      </c>
      <c r="BS194" s="20">
        <v>1</v>
      </c>
      <c r="BU194" s="20" t="s">
        <v>320</v>
      </c>
      <c r="BV194" s="26"/>
      <c r="BX194" s="26"/>
      <c r="BY194" s="26">
        <v>1</v>
      </c>
      <c r="BZ194" s="26"/>
      <c r="CA194" s="26">
        <v>1</v>
      </c>
      <c r="CB194" s="26"/>
      <c r="CD194" s="26"/>
      <c r="CE194" s="20">
        <v>1</v>
      </c>
      <c r="CG194" s="20">
        <v>1</v>
      </c>
      <c r="CH194" s="20" t="s">
        <v>527</v>
      </c>
      <c r="CI194" s="26"/>
      <c r="CJ194" s="26"/>
      <c r="CO194" s="26"/>
      <c r="CQ194" s="26"/>
      <c r="CS194" s="24">
        <v>1</v>
      </c>
      <c r="CT194" s="20">
        <v>1</v>
      </c>
      <c r="DD194" s="26">
        <v>1</v>
      </c>
      <c r="DE194" s="24"/>
      <c r="DH194" s="26"/>
      <c r="DI194" s="20">
        <v>1</v>
      </c>
      <c r="DJ194" s="26">
        <v>1</v>
      </c>
      <c r="DK194" s="26">
        <v>1</v>
      </c>
      <c r="DL194" s="20">
        <v>1</v>
      </c>
      <c r="DM194" s="26">
        <v>2</v>
      </c>
      <c r="DN194" s="26"/>
      <c r="DO194" s="26"/>
      <c r="DT194" s="24">
        <v>1</v>
      </c>
      <c r="DU194" s="26"/>
      <c r="DW194" s="26"/>
      <c r="EB194" s="26"/>
      <c r="EC194" s="24">
        <v>1</v>
      </c>
      <c r="ED194" s="35">
        <v>1</v>
      </c>
      <c r="EE194" s="35"/>
      <c r="EF194" s="25"/>
      <c r="EG194" s="26"/>
      <c r="EH194" s="20">
        <v>1</v>
      </c>
      <c r="EI194" s="24"/>
      <c r="EM194" s="25"/>
      <c r="EO194" s="26">
        <v>1</v>
      </c>
      <c r="EP194" s="26"/>
      <c r="ER194" s="26"/>
      <c r="ES194" s="26"/>
      <c r="ET194" s="20">
        <v>1</v>
      </c>
      <c r="EV194" s="20">
        <v>1</v>
      </c>
      <c r="EZ194" s="25" t="s">
        <v>561</v>
      </c>
    </row>
    <row r="195" spans="1:156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F195" s="47" t="s">
        <v>661</v>
      </c>
      <c r="G195" s="52" t="s">
        <v>791</v>
      </c>
      <c r="L195" s="4">
        <v>2</v>
      </c>
      <c r="M195">
        <v>1</v>
      </c>
      <c r="N195">
        <v>1</v>
      </c>
      <c r="O195" s="11" t="s">
        <v>317</v>
      </c>
      <c r="AE195">
        <v>1</v>
      </c>
      <c r="AF195">
        <v>1</v>
      </c>
      <c r="AH195" s="11" t="s">
        <v>465</v>
      </c>
      <c r="AO195">
        <v>1</v>
      </c>
      <c r="BD195">
        <v>1</v>
      </c>
      <c r="BF195" s="30">
        <v>1</v>
      </c>
      <c r="BG195">
        <v>1</v>
      </c>
      <c r="BJ195" t="s">
        <v>360</v>
      </c>
      <c r="BY195" s="13">
        <v>2</v>
      </c>
      <c r="DD195" s="13">
        <v>1</v>
      </c>
      <c r="DL195">
        <v>1</v>
      </c>
      <c r="EG195" s="13">
        <v>1</v>
      </c>
      <c r="EO195" s="13">
        <v>1</v>
      </c>
    </row>
    <row r="196" spans="1:156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F196" s="47"/>
      <c r="G196" s="52" t="s">
        <v>668</v>
      </c>
      <c r="AN196" s="13">
        <v>1</v>
      </c>
      <c r="AX196">
        <v>1</v>
      </c>
      <c r="AY196">
        <v>1</v>
      </c>
      <c r="BB196" t="s">
        <v>507</v>
      </c>
      <c r="BR196">
        <v>1</v>
      </c>
      <c r="BS196">
        <v>1</v>
      </c>
      <c r="BU196" t="s">
        <v>320</v>
      </c>
      <c r="EI196" s="4">
        <v>1</v>
      </c>
      <c r="EJ196">
        <v>1</v>
      </c>
      <c r="EM196" s="11" t="s">
        <v>410</v>
      </c>
    </row>
    <row r="197" spans="1:156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F197" s="47"/>
      <c r="G197" s="52" t="s">
        <v>668</v>
      </c>
      <c r="BK197" s="13">
        <v>1</v>
      </c>
      <c r="CQ197" s="13">
        <v>1</v>
      </c>
      <c r="EQ197">
        <v>1</v>
      </c>
    </row>
    <row r="198" spans="1:156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F198" s="47" t="s">
        <v>810</v>
      </c>
      <c r="G198" s="52" t="s">
        <v>792</v>
      </c>
      <c r="Z198" s="13">
        <v>1</v>
      </c>
    </row>
    <row r="199" spans="1:156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F199" s="47" t="s">
        <v>654</v>
      </c>
      <c r="G199" s="52" t="s">
        <v>793</v>
      </c>
      <c r="X199" s="13">
        <v>1</v>
      </c>
      <c r="ET199">
        <v>1</v>
      </c>
      <c r="EW199">
        <v>1</v>
      </c>
      <c r="EZ199" s="11" t="s">
        <v>563</v>
      </c>
    </row>
    <row r="200" spans="1:156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F200" s="47" t="s">
        <v>661</v>
      </c>
      <c r="G200" s="52" t="s">
        <v>667</v>
      </c>
      <c r="L200" s="4">
        <v>1</v>
      </c>
      <c r="M200">
        <v>1</v>
      </c>
      <c r="O200" s="11" t="s">
        <v>320</v>
      </c>
      <c r="P200" s="13">
        <v>1</v>
      </c>
      <c r="Z200" s="13">
        <v>1</v>
      </c>
      <c r="AE200">
        <v>1</v>
      </c>
      <c r="AF200">
        <v>1</v>
      </c>
      <c r="AH200" s="11" t="s">
        <v>465</v>
      </c>
      <c r="AS200">
        <v>2</v>
      </c>
      <c r="AT200">
        <v>1</v>
      </c>
      <c r="AU200">
        <v>1</v>
      </c>
      <c r="AW200" s="11" t="s">
        <v>479</v>
      </c>
      <c r="AX200" s="30">
        <v>1</v>
      </c>
      <c r="BA200">
        <v>1</v>
      </c>
      <c r="BB200" t="s">
        <v>508</v>
      </c>
      <c r="BC200" s="13">
        <v>1</v>
      </c>
      <c r="BF200">
        <v>1</v>
      </c>
      <c r="BH200">
        <v>1</v>
      </c>
      <c r="BJ200" t="s">
        <v>359</v>
      </c>
      <c r="BM200">
        <v>1</v>
      </c>
      <c r="BN200">
        <v>1</v>
      </c>
      <c r="BP200" t="s">
        <v>516</v>
      </c>
      <c r="BR200">
        <v>1</v>
      </c>
      <c r="BS200">
        <v>1</v>
      </c>
      <c r="BU200" t="s">
        <v>320</v>
      </c>
      <c r="BV200" s="13">
        <v>2</v>
      </c>
      <c r="BY200" s="13">
        <v>1</v>
      </c>
      <c r="CD200" s="13">
        <v>1</v>
      </c>
      <c r="CO200" s="13">
        <v>1</v>
      </c>
      <c r="CQ200" s="13">
        <v>1</v>
      </c>
      <c r="DT200" s="4">
        <v>1</v>
      </c>
      <c r="EI200" s="4">
        <v>2</v>
      </c>
      <c r="EJ200">
        <v>1</v>
      </c>
      <c r="EK200">
        <v>1</v>
      </c>
      <c r="EM200" s="11" t="s">
        <v>548</v>
      </c>
      <c r="ET200">
        <v>2</v>
      </c>
      <c r="EU200">
        <v>1</v>
      </c>
      <c r="EV200">
        <v>1</v>
      </c>
      <c r="EZ200" s="11" t="s">
        <v>568</v>
      </c>
    </row>
    <row r="201" spans="1:156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F201" s="47" t="s">
        <v>654</v>
      </c>
      <c r="G201" s="52" t="s">
        <v>674</v>
      </c>
      <c r="L201" s="24">
        <v>1</v>
      </c>
      <c r="M201" s="20">
        <v>1</v>
      </c>
      <c r="O201" s="25" t="s">
        <v>320</v>
      </c>
      <c r="P201" s="26"/>
      <c r="R201" s="24"/>
      <c r="S201" s="24"/>
      <c r="T201" s="35"/>
      <c r="U201" s="35"/>
      <c r="V201" s="25"/>
      <c r="X201" s="26">
        <v>1</v>
      </c>
      <c r="Y201" s="26"/>
      <c r="Z201" s="26"/>
      <c r="AD201" s="25"/>
      <c r="AE201" s="20">
        <v>1</v>
      </c>
      <c r="AF201" s="20">
        <v>1</v>
      </c>
      <c r="AH201" s="25" t="s">
        <v>465</v>
      </c>
      <c r="AI201" s="20">
        <v>1</v>
      </c>
      <c r="AL201" s="20">
        <v>1</v>
      </c>
      <c r="AM201" s="25"/>
      <c r="AN201" s="26"/>
      <c r="AR201" s="25"/>
      <c r="AW201" s="25"/>
      <c r="BC201" s="26">
        <v>1</v>
      </c>
      <c r="BE201" s="26"/>
      <c r="BK201" s="26"/>
      <c r="BL201" s="26">
        <v>1</v>
      </c>
      <c r="BQ201" s="26"/>
      <c r="BV201" s="26"/>
      <c r="BX201" s="26"/>
      <c r="BY201" s="26">
        <v>1</v>
      </c>
      <c r="BZ201" s="26"/>
      <c r="CA201" s="26"/>
      <c r="CB201" s="26"/>
      <c r="CD201" s="26"/>
      <c r="CE201" s="20">
        <v>1</v>
      </c>
      <c r="CG201" s="20">
        <v>1</v>
      </c>
      <c r="CH201" s="20" t="s">
        <v>527</v>
      </c>
      <c r="CI201" s="26"/>
      <c r="CJ201" s="26"/>
      <c r="CO201" s="26"/>
      <c r="CQ201" s="26"/>
      <c r="CS201" s="24">
        <v>1</v>
      </c>
      <c r="CU201" s="20">
        <v>1</v>
      </c>
      <c r="DD201" s="26"/>
      <c r="DE201" s="24"/>
      <c r="DH201" s="26"/>
      <c r="DJ201" s="26"/>
      <c r="DK201" s="26"/>
      <c r="DL201" s="20">
        <v>1</v>
      </c>
      <c r="DM201" s="26"/>
      <c r="DN201" s="26"/>
      <c r="DO201" s="26"/>
      <c r="DP201" s="20">
        <v>1</v>
      </c>
      <c r="DR201" s="20">
        <v>1</v>
      </c>
      <c r="DS201" s="20" t="s">
        <v>398</v>
      </c>
      <c r="DT201" s="24">
        <v>1</v>
      </c>
      <c r="DU201" s="26"/>
      <c r="DW201" s="26"/>
      <c r="EB201" s="26"/>
      <c r="EC201" s="24"/>
      <c r="ED201" s="35"/>
      <c r="EE201" s="35"/>
      <c r="EF201" s="25"/>
      <c r="EG201" s="26"/>
      <c r="EH201" s="20">
        <v>1</v>
      </c>
      <c r="EI201" s="24"/>
      <c r="EM201" s="25"/>
      <c r="EO201" s="26">
        <v>1</v>
      </c>
      <c r="EP201" s="26"/>
      <c r="ER201" s="26"/>
      <c r="ES201" s="26"/>
      <c r="EZ201" s="25"/>
    </row>
    <row r="202" spans="1:156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F202" s="47" t="s">
        <v>654</v>
      </c>
      <c r="G202" s="52" t="s">
        <v>794</v>
      </c>
      <c r="L202" s="4">
        <v>1</v>
      </c>
      <c r="N202">
        <v>1</v>
      </c>
      <c r="O202" s="11" t="s">
        <v>21</v>
      </c>
      <c r="S202" s="4">
        <v>1</v>
      </c>
      <c r="T202" s="34">
        <v>1</v>
      </c>
      <c r="V202" s="11" t="s">
        <v>25</v>
      </c>
      <c r="Y202" s="13">
        <v>1</v>
      </c>
      <c r="Z202" s="13">
        <v>1</v>
      </c>
      <c r="BF202">
        <v>1</v>
      </c>
      <c r="BG202">
        <v>1</v>
      </c>
      <c r="BJ202" t="s">
        <v>360</v>
      </c>
      <c r="BL202" s="13">
        <v>1</v>
      </c>
      <c r="BR202">
        <v>1</v>
      </c>
      <c r="BT202">
        <v>1</v>
      </c>
      <c r="BU202" t="s">
        <v>21</v>
      </c>
      <c r="BY202" s="13">
        <v>1</v>
      </c>
      <c r="CQ202" s="13">
        <v>1</v>
      </c>
      <c r="DH202" s="13">
        <v>1</v>
      </c>
      <c r="DI202">
        <v>1</v>
      </c>
      <c r="DJ202" s="13">
        <v>1</v>
      </c>
      <c r="EH202">
        <v>1</v>
      </c>
      <c r="EO202" s="13">
        <v>1</v>
      </c>
    </row>
    <row r="203" spans="1:156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F203" s="47" t="s">
        <v>654</v>
      </c>
      <c r="G203" s="52" t="s">
        <v>665</v>
      </c>
      <c r="L203" s="24">
        <v>1</v>
      </c>
      <c r="M203" s="20">
        <v>1</v>
      </c>
      <c r="O203" s="25" t="s">
        <v>320</v>
      </c>
      <c r="P203" s="26"/>
      <c r="R203" s="24"/>
      <c r="S203" s="24"/>
      <c r="T203" s="35"/>
      <c r="U203" s="35"/>
      <c r="V203" s="25"/>
      <c r="X203" s="26"/>
      <c r="Y203" s="26"/>
      <c r="Z203" s="26"/>
      <c r="AD203" s="25"/>
      <c r="AE203" s="20">
        <v>1</v>
      </c>
      <c r="AF203" s="20">
        <v>1</v>
      </c>
      <c r="AH203" s="25" t="s">
        <v>465</v>
      </c>
      <c r="AM203" s="25"/>
      <c r="AN203" s="26"/>
      <c r="AR203" s="25"/>
      <c r="AW203" s="25"/>
      <c r="BC203" s="26"/>
      <c r="BE203" s="26">
        <v>1</v>
      </c>
      <c r="BF203" s="20">
        <v>1</v>
      </c>
      <c r="BG203" s="20">
        <v>1</v>
      </c>
      <c r="BJ203" s="20" t="s">
        <v>360</v>
      </c>
      <c r="BK203" s="26"/>
      <c r="BL203" s="26"/>
      <c r="BQ203" s="26"/>
      <c r="BV203" s="26"/>
      <c r="BX203" s="26"/>
      <c r="BY203" s="26">
        <v>1</v>
      </c>
      <c r="BZ203" s="26"/>
      <c r="CA203" s="26"/>
      <c r="CB203" s="26"/>
      <c r="CD203" s="26"/>
      <c r="CI203" s="26"/>
      <c r="CJ203" s="26"/>
      <c r="CO203" s="26"/>
      <c r="CQ203" s="26"/>
      <c r="CS203" s="24"/>
      <c r="DD203" s="26"/>
      <c r="DE203" s="24"/>
      <c r="DH203" s="26"/>
      <c r="DJ203" s="26"/>
      <c r="DK203" s="26"/>
      <c r="DM203" s="26"/>
      <c r="DN203" s="26"/>
      <c r="DO203" s="26"/>
      <c r="DP203" s="20">
        <v>1</v>
      </c>
      <c r="DQ203" s="20">
        <v>1</v>
      </c>
      <c r="DS203" s="20" t="s">
        <v>397</v>
      </c>
      <c r="DT203" s="24"/>
      <c r="DU203" s="26"/>
      <c r="DW203" s="26"/>
      <c r="EB203" s="26"/>
      <c r="EC203" s="24"/>
      <c r="ED203" s="35"/>
      <c r="EE203" s="35"/>
      <c r="EF203" s="25"/>
      <c r="EG203" s="26"/>
      <c r="EI203" s="24"/>
      <c r="EM203" s="25"/>
      <c r="EO203" s="26"/>
      <c r="EP203" s="26"/>
      <c r="ER203" s="26"/>
      <c r="ES203" s="26"/>
      <c r="EZ203" s="25"/>
    </row>
    <row r="204" spans="1:156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F204" s="47"/>
      <c r="G204" s="52" t="s">
        <v>668</v>
      </c>
      <c r="W204">
        <v>1</v>
      </c>
      <c r="AS204">
        <v>2</v>
      </c>
      <c r="AU204">
        <v>1</v>
      </c>
      <c r="AV204">
        <v>1</v>
      </c>
      <c r="AW204" s="11" t="s">
        <v>481</v>
      </c>
      <c r="AX204" s="30">
        <v>1</v>
      </c>
      <c r="AY204">
        <v>1</v>
      </c>
      <c r="BB204" t="s">
        <v>507</v>
      </c>
      <c r="BD204">
        <v>1</v>
      </c>
      <c r="BR204">
        <v>1</v>
      </c>
      <c r="BT204">
        <v>1</v>
      </c>
      <c r="BU204" t="s">
        <v>21</v>
      </c>
      <c r="CE204" s="34"/>
      <c r="DP204" s="34"/>
    </row>
    <row r="205" spans="1:156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F205" s="47"/>
      <c r="G205" s="52" t="s">
        <v>668</v>
      </c>
      <c r="Q205">
        <v>1</v>
      </c>
      <c r="X205" s="13">
        <v>1</v>
      </c>
      <c r="AA205">
        <v>1</v>
      </c>
      <c r="AB205">
        <v>1</v>
      </c>
      <c r="AD205" s="11" t="s">
        <v>461</v>
      </c>
      <c r="AE205">
        <v>2</v>
      </c>
      <c r="AF205" s="20">
        <v>1</v>
      </c>
      <c r="AG205">
        <v>1</v>
      </c>
      <c r="AH205" s="11" t="s">
        <v>317</v>
      </c>
      <c r="AN205" s="13">
        <v>1</v>
      </c>
      <c r="AS205">
        <v>2</v>
      </c>
      <c r="AU205">
        <v>1</v>
      </c>
      <c r="AV205">
        <v>1</v>
      </c>
      <c r="AW205" s="11" t="s">
        <v>481</v>
      </c>
      <c r="AX205" s="30">
        <v>1</v>
      </c>
      <c r="AY205">
        <v>1</v>
      </c>
      <c r="BB205" t="s">
        <v>507</v>
      </c>
      <c r="BF205" s="20">
        <v>1</v>
      </c>
      <c r="BG205">
        <v>1</v>
      </c>
      <c r="BJ205" s="20" t="s">
        <v>360</v>
      </c>
      <c r="BM205">
        <v>1</v>
      </c>
      <c r="BN205">
        <v>1</v>
      </c>
      <c r="BP205" t="s">
        <v>516</v>
      </c>
      <c r="BR205" s="20">
        <v>2</v>
      </c>
      <c r="BS205">
        <v>1</v>
      </c>
      <c r="BT205">
        <v>1</v>
      </c>
      <c r="BU205" s="20" t="s">
        <v>317</v>
      </c>
      <c r="CD205" s="13">
        <v>1</v>
      </c>
      <c r="CJ205" s="13">
        <v>1</v>
      </c>
      <c r="CK205">
        <v>1</v>
      </c>
      <c r="CM205">
        <v>1</v>
      </c>
      <c r="CN205" t="s">
        <v>10</v>
      </c>
      <c r="CO205" s="13">
        <v>1</v>
      </c>
      <c r="CQ205" s="13">
        <v>1</v>
      </c>
      <c r="DT205" s="4">
        <v>1</v>
      </c>
      <c r="DX205">
        <v>1</v>
      </c>
      <c r="DY205">
        <v>1</v>
      </c>
      <c r="EA205" t="s">
        <v>10</v>
      </c>
      <c r="EI205" s="4">
        <v>2</v>
      </c>
      <c r="EJ205">
        <v>1</v>
      </c>
      <c r="EL205">
        <v>1</v>
      </c>
      <c r="EM205" s="11" t="s">
        <v>551</v>
      </c>
    </row>
    <row r="206" spans="1:156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F206" s="47" t="s">
        <v>810</v>
      </c>
      <c r="G206" s="52" t="s">
        <v>795</v>
      </c>
      <c r="X206" s="13">
        <v>1</v>
      </c>
      <c r="AA206">
        <v>1</v>
      </c>
      <c r="AC206">
        <v>1</v>
      </c>
      <c r="AD206" s="11" t="s">
        <v>319</v>
      </c>
      <c r="AN206" s="13">
        <v>1</v>
      </c>
      <c r="BK206" s="13">
        <v>1</v>
      </c>
      <c r="CC206">
        <v>1</v>
      </c>
      <c r="CO206" s="13">
        <v>1</v>
      </c>
      <c r="CP206">
        <v>1</v>
      </c>
      <c r="DV206">
        <v>1</v>
      </c>
      <c r="EC206" s="4">
        <v>1</v>
      </c>
      <c r="ED206" s="34">
        <v>1</v>
      </c>
      <c r="EH206">
        <v>1</v>
      </c>
      <c r="EI206" s="4">
        <v>1</v>
      </c>
      <c r="EJ206">
        <v>1</v>
      </c>
      <c r="EM206" s="11" t="s">
        <v>410</v>
      </c>
    </row>
    <row r="207" spans="1:156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F207" s="47" t="s">
        <v>661</v>
      </c>
      <c r="G207" s="52" t="s">
        <v>672</v>
      </c>
      <c r="P207" s="13">
        <v>1</v>
      </c>
      <c r="W207">
        <v>1</v>
      </c>
      <c r="AN207" s="13">
        <v>1</v>
      </c>
      <c r="AX207">
        <v>1</v>
      </c>
      <c r="AY207">
        <v>1</v>
      </c>
      <c r="BB207" t="s">
        <v>507</v>
      </c>
      <c r="BF207" s="20">
        <v>1</v>
      </c>
      <c r="BH207">
        <v>1</v>
      </c>
      <c r="BJ207" s="20" t="s">
        <v>359</v>
      </c>
      <c r="BV207" s="13">
        <v>1</v>
      </c>
      <c r="BW207">
        <v>1</v>
      </c>
      <c r="BY207" s="13">
        <v>3</v>
      </c>
      <c r="CA207" s="13">
        <v>1</v>
      </c>
      <c r="CB207" s="13">
        <v>1</v>
      </c>
      <c r="CD207" s="13">
        <v>1</v>
      </c>
      <c r="CJ207" s="13">
        <v>1</v>
      </c>
      <c r="CK207">
        <v>1</v>
      </c>
      <c r="CM207">
        <v>1</v>
      </c>
      <c r="CN207" t="s">
        <v>10</v>
      </c>
      <c r="CP207">
        <v>1</v>
      </c>
      <c r="CQ207" s="13">
        <v>1</v>
      </c>
      <c r="CR207" s="30">
        <v>1</v>
      </c>
      <c r="CS207" s="43">
        <v>2</v>
      </c>
      <c r="CT207" s="30"/>
      <c r="CU207" s="30"/>
      <c r="CV207" s="30"/>
      <c r="CW207" s="30"/>
      <c r="CX207" s="30"/>
      <c r="CY207" s="30">
        <v>1</v>
      </c>
      <c r="CZ207" s="30"/>
      <c r="DA207" s="30">
        <v>1</v>
      </c>
      <c r="DB207" s="30"/>
      <c r="DC207" s="30"/>
      <c r="DD207" s="42"/>
      <c r="DE207" s="43"/>
      <c r="DF207" s="30"/>
      <c r="DG207" s="30"/>
      <c r="DJ207" s="13">
        <v>1</v>
      </c>
      <c r="DK207" s="13">
        <v>1</v>
      </c>
      <c r="DL207" s="43">
        <v>2</v>
      </c>
      <c r="DM207" s="42"/>
      <c r="DN207" s="42"/>
      <c r="DW207" s="13">
        <v>1</v>
      </c>
      <c r="EC207" s="4">
        <v>1</v>
      </c>
      <c r="ED207" s="34">
        <v>1</v>
      </c>
      <c r="EH207">
        <v>1</v>
      </c>
      <c r="EI207" s="4">
        <v>1</v>
      </c>
      <c r="EJ207">
        <v>1</v>
      </c>
      <c r="EM207" s="11" t="s">
        <v>410</v>
      </c>
      <c r="EN207">
        <v>1</v>
      </c>
      <c r="EQ207">
        <v>1</v>
      </c>
    </row>
    <row r="208" spans="1:156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F208" s="47" t="s">
        <v>661</v>
      </c>
      <c r="G208" s="52" t="s">
        <v>672</v>
      </c>
      <c r="L208" s="4">
        <v>1</v>
      </c>
      <c r="N208">
        <v>1</v>
      </c>
      <c r="O208" s="11" t="s">
        <v>21</v>
      </c>
      <c r="R208" s="4">
        <v>1</v>
      </c>
      <c r="AE208">
        <v>1</v>
      </c>
      <c r="AG208">
        <v>1</v>
      </c>
      <c r="AH208" s="11" t="s">
        <v>464</v>
      </c>
      <c r="AI208">
        <v>2</v>
      </c>
      <c r="AJ208">
        <v>1</v>
      </c>
      <c r="AM208" s="11" t="s">
        <v>495</v>
      </c>
      <c r="AS208">
        <v>3</v>
      </c>
      <c r="AT208">
        <v>1</v>
      </c>
      <c r="AU208">
        <v>1</v>
      </c>
      <c r="AV208">
        <v>1</v>
      </c>
      <c r="AW208" s="11" t="s">
        <v>480</v>
      </c>
      <c r="BE208" s="13">
        <v>1</v>
      </c>
      <c r="BF208">
        <v>1</v>
      </c>
      <c r="BG208">
        <v>1</v>
      </c>
      <c r="BJ208" t="s">
        <v>360</v>
      </c>
      <c r="BK208" s="13">
        <v>1</v>
      </c>
      <c r="BR208">
        <v>2</v>
      </c>
      <c r="BS208">
        <v>1</v>
      </c>
      <c r="BT208">
        <v>1</v>
      </c>
      <c r="BU208" t="s">
        <v>317</v>
      </c>
      <c r="BV208" s="13">
        <v>1</v>
      </c>
      <c r="BW208">
        <v>1</v>
      </c>
      <c r="BY208" s="13">
        <v>1</v>
      </c>
      <c r="CD208" s="13">
        <v>1</v>
      </c>
      <c r="CE208">
        <v>1</v>
      </c>
      <c r="CG208">
        <v>1</v>
      </c>
      <c r="CH208" t="s">
        <v>527</v>
      </c>
      <c r="CI208" s="13">
        <v>1</v>
      </c>
      <c r="CK208" s="30">
        <v>1</v>
      </c>
      <c r="CL208">
        <v>1</v>
      </c>
      <c r="CN208" t="s">
        <v>7</v>
      </c>
      <c r="CO208" s="13">
        <v>1</v>
      </c>
      <c r="CP208" s="30">
        <v>1</v>
      </c>
      <c r="CQ208" s="13">
        <v>1</v>
      </c>
      <c r="CS208" s="4">
        <v>1</v>
      </c>
      <c r="CU208">
        <v>1</v>
      </c>
      <c r="DE208" s="4">
        <v>1</v>
      </c>
      <c r="DH208" s="13">
        <v>1</v>
      </c>
      <c r="DI208">
        <v>1</v>
      </c>
      <c r="DO208" s="13">
        <v>1</v>
      </c>
      <c r="DP208">
        <v>1</v>
      </c>
      <c r="DQ208">
        <v>1</v>
      </c>
      <c r="DS208" t="s">
        <v>397</v>
      </c>
      <c r="DT208" s="4">
        <v>1</v>
      </c>
      <c r="DW208" s="13">
        <v>1</v>
      </c>
      <c r="DX208">
        <v>2</v>
      </c>
      <c r="DY208">
        <v>1</v>
      </c>
      <c r="DZ208">
        <v>1</v>
      </c>
      <c r="EA208" t="s">
        <v>317</v>
      </c>
      <c r="EB208" s="13">
        <v>1</v>
      </c>
      <c r="EH208" s="30">
        <v>1</v>
      </c>
      <c r="EI208" s="4">
        <v>1</v>
      </c>
      <c r="EJ208" s="30">
        <v>1</v>
      </c>
      <c r="EM208" s="11" t="s">
        <v>410</v>
      </c>
      <c r="ER208" s="13">
        <v>1</v>
      </c>
      <c r="ES208" s="13">
        <v>1</v>
      </c>
    </row>
    <row r="209" spans="1:134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F209" s="47" t="s">
        <v>661</v>
      </c>
      <c r="G209" s="52" t="s">
        <v>796</v>
      </c>
      <c r="AE209">
        <v>1</v>
      </c>
      <c r="AG209">
        <v>1</v>
      </c>
      <c r="AH209" s="11" t="s">
        <v>464</v>
      </c>
      <c r="AN209" s="13">
        <v>1</v>
      </c>
      <c r="CQ209" s="13">
        <v>1</v>
      </c>
      <c r="DM209" s="13">
        <v>1</v>
      </c>
      <c r="DT209" s="4">
        <v>1</v>
      </c>
      <c r="EC209" s="4">
        <v>1</v>
      </c>
      <c r="ED209" s="34">
        <v>1</v>
      </c>
    </row>
    <row r="210" spans="1:134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"/>
  <sheetViews>
    <sheetView tabSelected="1" topLeftCell="K1" workbookViewId="0">
      <selection activeCell="P23" sqref="P2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  <col min="17" max="17" width="19.5" customWidth="1"/>
    <col min="18" max="18" width="27.6640625" customWidth="1"/>
    <col min="19" max="19" width="12" customWidth="1"/>
    <col min="20" max="20" width="12.1640625" customWidth="1"/>
    <col min="21" max="21" width="7.6640625" customWidth="1"/>
    <col min="22" max="22" width="8.5" customWidth="1"/>
  </cols>
  <sheetData>
    <row r="1" spans="1:24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24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  <c r="R2" s="31" t="s">
        <v>466</v>
      </c>
    </row>
    <row r="3" spans="1:24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  <c r="Q3" s="31" t="s">
        <v>322</v>
      </c>
      <c r="R3" t="s">
        <v>801</v>
      </c>
      <c r="S3" t="s">
        <v>493</v>
      </c>
      <c r="T3" t="s">
        <v>942</v>
      </c>
      <c r="U3" t="s">
        <v>943</v>
      </c>
      <c r="V3" t="s">
        <v>944</v>
      </c>
      <c r="W3" t="s">
        <v>941</v>
      </c>
      <c r="X3" t="s">
        <v>935</v>
      </c>
    </row>
    <row r="4" spans="1:24">
      <c r="A4" s="33" t="s">
        <v>7</v>
      </c>
      <c r="B4" s="32">
        <v>49</v>
      </c>
      <c r="C4" s="32">
        <v>31</v>
      </c>
      <c r="D4" s="32">
        <v>23</v>
      </c>
      <c r="E4" s="32">
        <v>6</v>
      </c>
      <c r="Q4" s="33" t="s">
        <v>809</v>
      </c>
      <c r="R4" s="32">
        <v>25</v>
      </c>
      <c r="S4" s="32">
        <v>11</v>
      </c>
      <c r="T4" s="32">
        <v>6</v>
      </c>
      <c r="U4" s="32">
        <v>5</v>
      </c>
      <c r="V4" s="32">
        <v>1</v>
      </c>
      <c r="W4">
        <f>R4-S4</f>
        <v>14</v>
      </c>
      <c r="X4" s="41">
        <f>(R4-W4)/R4</f>
        <v>0.44</v>
      </c>
    </row>
    <row r="5" spans="1:24">
      <c r="A5" s="33" t="s">
        <v>324</v>
      </c>
      <c r="B5" s="32">
        <v>92</v>
      </c>
      <c r="C5" s="32">
        <v>49</v>
      </c>
      <c r="D5" s="32">
        <v>53</v>
      </c>
      <c r="E5" s="32">
        <v>6</v>
      </c>
      <c r="Q5" s="33" t="s">
        <v>655</v>
      </c>
      <c r="R5" s="32">
        <v>24</v>
      </c>
      <c r="S5" s="32">
        <v>6</v>
      </c>
      <c r="T5" s="32">
        <v>4</v>
      </c>
      <c r="U5" s="32">
        <v>1</v>
      </c>
      <c r="V5" s="32">
        <v>2</v>
      </c>
      <c r="W5">
        <f>R5-S5</f>
        <v>18</v>
      </c>
      <c r="X5" s="41">
        <f>(R5-W5)/R5</f>
        <v>0.25</v>
      </c>
    </row>
    <row r="6" spans="1:24">
      <c r="C6">
        <f>C5*3</f>
        <v>147</v>
      </c>
      <c r="D6">
        <f>D5*3</f>
        <v>159</v>
      </c>
      <c r="Q6" s="33" t="s">
        <v>661</v>
      </c>
      <c r="R6" s="32">
        <v>64</v>
      </c>
      <c r="S6" s="32">
        <v>38</v>
      </c>
      <c r="T6" s="32">
        <v>21</v>
      </c>
      <c r="U6" s="32">
        <v>22</v>
      </c>
      <c r="V6" s="32">
        <v>1</v>
      </c>
      <c r="W6">
        <f>R6-S6</f>
        <v>26</v>
      </c>
      <c r="X6" s="41">
        <f>(R6-W6)/R6</f>
        <v>0.59375</v>
      </c>
    </row>
    <row r="7" spans="1:24">
      <c r="Q7" s="33" t="s">
        <v>810</v>
      </c>
      <c r="R7" s="32">
        <v>44</v>
      </c>
      <c r="S7" s="32">
        <v>20</v>
      </c>
      <c r="T7" s="32">
        <v>10</v>
      </c>
      <c r="U7" s="32">
        <v>16</v>
      </c>
      <c r="V7" s="32">
        <v>1</v>
      </c>
      <c r="W7">
        <f>R7-S7</f>
        <v>24</v>
      </c>
      <c r="X7" s="41">
        <f>(R7-W7)/R7</f>
        <v>0.45454545454545453</v>
      </c>
    </row>
    <row r="8" spans="1:24">
      <c r="Q8" s="33" t="s">
        <v>654</v>
      </c>
      <c r="R8" s="32">
        <v>17</v>
      </c>
      <c r="S8" s="32">
        <v>4</v>
      </c>
      <c r="T8" s="32">
        <v>2</v>
      </c>
      <c r="U8" s="32">
        <v>2</v>
      </c>
      <c r="V8" s="32"/>
      <c r="W8">
        <f>R8-S8</f>
        <v>13</v>
      </c>
      <c r="X8" s="41">
        <f>(R8-W8)/R8</f>
        <v>0.23529411764705882</v>
      </c>
    </row>
    <row r="9" spans="1:24">
      <c r="Q9" s="33" t="s">
        <v>324</v>
      </c>
      <c r="R9" s="32">
        <v>174</v>
      </c>
      <c r="S9" s="32">
        <v>79</v>
      </c>
      <c r="T9" s="32">
        <v>43</v>
      </c>
      <c r="U9" s="32">
        <v>46</v>
      </c>
      <c r="V9" s="32">
        <v>5</v>
      </c>
    </row>
  </sheetData>
  <sortState ref="Q2:V9">
    <sortCondition descending="1" ref="Q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324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324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324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434</v>
      </c>
      <c r="B3" s="32">
        <v>43</v>
      </c>
      <c r="F3">
        <f>F1+F2</f>
        <v>0.6952528379772962</v>
      </c>
    </row>
    <row r="4" spans="1:7">
      <c r="A4" s="33" t="s">
        <v>435</v>
      </c>
      <c r="B4" s="32">
        <v>26</v>
      </c>
    </row>
    <row r="5" spans="1:7">
      <c r="A5" s="33" t="s">
        <v>324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434</v>
      </c>
      <c r="B3" s="32">
        <v>33</v>
      </c>
      <c r="F3">
        <f>F1+F2</f>
        <v>0.6708978328173375</v>
      </c>
    </row>
    <row r="4" spans="1:7">
      <c r="A4" s="33" t="s">
        <v>435</v>
      </c>
      <c r="B4" s="32">
        <v>33</v>
      </c>
    </row>
    <row r="5" spans="1:7">
      <c r="A5" s="33" t="s">
        <v>324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434</v>
      </c>
      <c r="B3" s="32">
        <v>22</v>
      </c>
      <c r="F3">
        <f>F1+F2</f>
        <v>0.44726522187822498</v>
      </c>
    </row>
    <row r="4" spans="1:7">
      <c r="A4" s="33" t="s">
        <v>435</v>
      </c>
      <c r="B4" s="32">
        <v>22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449</v>
      </c>
      <c r="F3">
        <f>F1+F2</f>
        <v>0.54819401444788451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28</v>
      </c>
    </row>
    <row r="6" spans="1:7">
      <c r="A6" s="33" t="s">
        <v>435</v>
      </c>
      <c r="B6" s="32">
        <v>26</v>
      </c>
    </row>
    <row r="7" spans="1:7">
      <c r="A7" s="33" t="s">
        <v>324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overall</vt:lpstr>
      <vt:lpstr>everything bar</vt:lpstr>
      <vt:lpstr>suicide</vt:lpstr>
      <vt:lpstr>abduction</vt:lpstr>
      <vt:lpstr>confinement</vt:lpstr>
      <vt:lpstr>blood</vt:lpstr>
      <vt:lpstr>clergyman</vt:lpstr>
      <vt:lpstr>murder</vt:lpstr>
      <vt:lpstr>incest</vt:lpstr>
      <vt:lpstr>fainting</vt:lpstr>
      <vt:lpstr>corpse</vt:lpstr>
      <vt:lpstr>storm</vt:lpstr>
      <vt:lpstr>orphan</vt:lpstr>
      <vt:lpstr>flagellation</vt:lpstr>
      <vt:lpstr>mark, identifying</vt:lpstr>
      <vt:lpstr>human commodity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fornicators</vt:lpstr>
      <vt:lpstr>masking</vt:lpstr>
      <vt:lpstr>shipwreck</vt:lpstr>
      <vt:lpstr>mysterious music</vt:lpstr>
      <vt:lpstr>poison</vt:lpstr>
      <vt:lpstr>rape</vt:lpstr>
      <vt:lpstr>reputation</vt:lpstr>
      <vt:lpstr>elopement</vt:lpstr>
      <vt:lpstr>fire</vt:lpstr>
      <vt:lpstr>falling</vt:lpstr>
      <vt:lpstr>ghost</vt:lpstr>
      <vt:lpstr>piracy</vt:lpstr>
      <vt:lpstr>deathbed</vt:lpstr>
      <vt:lpstr>Inquisition</vt:lpstr>
      <vt:lpstr>noble peasant</vt:lpstr>
      <vt:lpstr>tragic homecoming</vt:lpstr>
      <vt:lpstr>convent</vt:lpstr>
      <vt:lpstr>ALL DATA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2014-11-25T08:50:27Z</dcterms:modified>
</cp:coreProperties>
</file>