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pivotCache/pivotCacheDefinition83.xml" ContentType="application/vnd.openxmlformats-officedocument.spreadsheetml.pivotCacheDefinition+xml"/>
  <Override PartName="/xl/pivotCache/pivotCacheRecords83.xml" ContentType="application/vnd.openxmlformats-officedocument.spreadsheetml.pivotCacheRecords+xml"/>
  <Override PartName="/xl/pivotCache/pivotCacheDefinition84.xml" ContentType="application/vnd.openxmlformats-officedocument.spreadsheetml.pivotCacheDefinition+xml"/>
  <Override PartName="/xl/pivotCache/pivotCacheRecords84.xml" ContentType="application/vnd.openxmlformats-officedocument.spreadsheetml.pivotCacheRecords+xml"/>
  <Override PartName="/xl/pivotCache/pivotCacheDefinition85.xml" ContentType="application/vnd.openxmlformats-officedocument.spreadsheetml.pivotCacheDefinition+xml"/>
  <Override PartName="/xl/pivotCache/pivotCacheRecords85.xml" ContentType="application/vnd.openxmlformats-officedocument.spreadsheetml.pivotCacheRecords+xml"/>
  <Override PartName="/xl/pivotCache/pivotCacheDefinition86.xml" ContentType="application/vnd.openxmlformats-officedocument.spreadsheetml.pivotCacheDefinition+xml"/>
  <Override PartName="/xl/pivotCache/pivotCacheRecords86.xml" ContentType="application/vnd.openxmlformats-officedocument.spreadsheetml.pivotCacheRecords+xml"/>
  <Override PartName="/xl/pivotCache/pivotCacheDefinition87.xml" ContentType="application/vnd.openxmlformats-officedocument.spreadsheetml.pivotCacheDefinition+xml"/>
  <Override PartName="/xl/pivotCache/pivotCacheRecords87.xml" ContentType="application/vnd.openxmlformats-officedocument.spreadsheetml.pivotCacheRecords+xml"/>
  <Override PartName="/xl/pivotCache/pivotCacheDefinition88.xml" ContentType="application/vnd.openxmlformats-officedocument.spreadsheetml.pivotCacheDefinition+xml"/>
  <Override PartName="/xl/pivotCache/pivotCacheRecords88.xml" ContentType="application/vnd.openxmlformats-officedocument.spreadsheetml.pivotCacheRecords+xml"/>
  <Override PartName="/xl/pivotCache/pivotCacheDefinition89.xml" ContentType="application/vnd.openxmlformats-officedocument.spreadsheetml.pivotCacheDefinition+xml"/>
  <Override PartName="/xl/pivotCache/pivotCacheRecords89.xml" ContentType="application/vnd.openxmlformats-officedocument.spreadsheetml.pivotCacheRecords+xml"/>
  <Override PartName="/xl/pivotCache/pivotCacheDefinition90.xml" ContentType="application/vnd.openxmlformats-officedocument.spreadsheetml.pivotCacheDefinition+xml"/>
  <Override PartName="/xl/pivotCache/pivotCacheRecords90.xml" ContentType="application/vnd.openxmlformats-officedocument.spreadsheetml.pivotCacheRecords+xml"/>
  <Override PartName="/xl/pivotCache/pivotCacheDefinition91.xml" ContentType="application/vnd.openxmlformats-officedocument.spreadsheetml.pivotCacheDefinition+xml"/>
  <Override PartName="/xl/pivotCache/pivotCacheRecords91.xml" ContentType="application/vnd.openxmlformats-officedocument.spreadsheetml.pivotCacheRecords+xml"/>
  <Override PartName="/xl/pivotCache/pivotCacheDefinition92.xml" ContentType="application/vnd.openxmlformats-officedocument.spreadsheetml.pivotCacheDefinition+xml"/>
  <Override PartName="/xl/pivotCache/pivotCacheRecords92.xml" ContentType="application/vnd.openxmlformats-officedocument.spreadsheetml.pivotCacheRecords+xml"/>
  <Override PartName="/xl/pivotCache/pivotCacheDefinition93.xml" ContentType="application/vnd.openxmlformats-officedocument.spreadsheetml.pivotCacheDefinition+xml"/>
  <Override PartName="/xl/pivotCache/pivotCacheRecords93.xml" ContentType="application/vnd.openxmlformats-officedocument.spreadsheetml.pivotCacheRecords+xml"/>
  <Override PartName="/xl/pivotCache/pivotCacheDefinition94.xml" ContentType="application/vnd.openxmlformats-officedocument.spreadsheetml.pivotCacheDefinition+xml"/>
  <Override PartName="/xl/pivotCache/pivotCacheRecords94.xml" ContentType="application/vnd.openxmlformats-officedocument.spreadsheetml.pivotCacheRecords+xml"/>
  <Override PartName="/xl/pivotCache/pivotCacheDefinition95.xml" ContentType="application/vnd.openxmlformats-officedocument.spreadsheetml.pivotCacheDefinition+xml"/>
  <Override PartName="/xl/pivotCache/pivotCacheRecords95.xml" ContentType="application/vnd.openxmlformats-officedocument.spreadsheetml.pivotCacheRecords+xml"/>
  <Override PartName="/xl/pivotCache/pivotCacheDefinition96.xml" ContentType="application/vnd.openxmlformats-officedocument.spreadsheetml.pivotCacheDefinition+xml"/>
  <Override PartName="/xl/pivotCache/pivotCacheRecords96.xml" ContentType="application/vnd.openxmlformats-officedocument.spreadsheetml.pivotCacheRecords+xml"/>
  <Override PartName="/xl/pivotCache/pivotCacheDefinition97.xml" ContentType="application/vnd.openxmlformats-officedocument.spreadsheetml.pivotCacheDefinition+xml"/>
  <Override PartName="/xl/pivotCache/pivotCacheRecords9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theme/themeOverride18.xml" ContentType="application/vnd.openxmlformats-officedocument.themeOverrid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theme/themeOverride19.xml" ContentType="application/vnd.openxmlformats-officedocument.themeOverride+xml"/>
  <Override PartName="/xl/charts/chart33.xml" ContentType="application/vnd.openxmlformats-officedocument.drawingml.chart+xml"/>
  <Override PartName="/xl/theme/themeOverride20.xml" ContentType="application/vnd.openxmlformats-officedocument.themeOverrid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theme/themeOverride21.xml" ContentType="application/vnd.openxmlformats-officedocument.themeOverride+xml"/>
  <Override PartName="/xl/charts/chart35.xml" ContentType="application/vnd.openxmlformats-officedocument.drawingml.chart+xml"/>
  <Override PartName="/xl/theme/themeOverride22.xml" ContentType="application/vnd.openxmlformats-officedocument.themeOverride+xml"/>
  <Override PartName="/xl/charts/chart36.xml" ContentType="application/vnd.openxmlformats-officedocument.drawingml.chart+xml"/>
  <Override PartName="/xl/theme/themeOverride23.xml" ContentType="application/vnd.openxmlformats-officedocument.themeOverride+xml"/>
  <Override PartName="/xl/charts/chart37.xml" ContentType="application/vnd.openxmlformats-officedocument.drawingml.chart+xml"/>
  <Override PartName="/xl/theme/themeOverride24.xml" ContentType="application/vnd.openxmlformats-officedocument.themeOverrid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theme/themeOverride25.xml" ContentType="application/vnd.openxmlformats-officedocument.themeOverride+xml"/>
  <Override PartName="/xl/charts/chart39.xml" ContentType="application/vnd.openxmlformats-officedocument.drawingml.chart+xml"/>
  <Override PartName="/xl/theme/themeOverride26.xml" ContentType="application/vnd.openxmlformats-officedocument.themeOverride+xml"/>
  <Override PartName="/xl/charts/chart40.xml" ContentType="application/vnd.openxmlformats-officedocument.drawingml.chart+xml"/>
  <Override PartName="/xl/theme/themeOverride27.xml" ContentType="application/vnd.openxmlformats-officedocument.themeOverrid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theme/themeOverride28.xml" ContentType="application/vnd.openxmlformats-officedocument.themeOverrid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1.xml" ContentType="application/vnd.openxmlformats-officedocument.drawing+xml"/>
  <Override PartName="/xl/charts/chart44.xml" ContentType="application/vnd.openxmlformats-officedocument.drawingml.chart+xml"/>
  <Override PartName="/xl/theme/themeOverride29.xml" ContentType="application/vnd.openxmlformats-officedocument.themeOverride+xml"/>
  <Override PartName="/xl/charts/chart45.xml" ContentType="application/vnd.openxmlformats-officedocument.drawingml.chart+xml"/>
  <Override PartName="/xl/theme/themeOverride30.xml" ContentType="application/vnd.openxmlformats-officedocument.themeOverrid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theme/themeOverride31.xml" ContentType="application/vnd.openxmlformats-officedocument.themeOverride+xml"/>
  <Override PartName="/xl/charts/chart47.xml" ContentType="application/vnd.openxmlformats-officedocument.drawingml.chart+xml"/>
  <Override PartName="/xl/theme/themeOverride32.xml" ContentType="application/vnd.openxmlformats-officedocument.themeOverrid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3.xml" ContentType="application/vnd.openxmlformats-officedocument.drawing+xml"/>
  <Override PartName="/xl/charts/chart48.xml" ContentType="application/vnd.openxmlformats-officedocument.drawingml.chart+xml"/>
  <Override PartName="/xl/theme/themeOverride33.xml" ContentType="application/vnd.openxmlformats-officedocument.themeOverride+xml"/>
  <Override PartName="/xl/charts/chart49.xml" ContentType="application/vnd.openxmlformats-officedocument.drawingml.chart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4.xml" ContentType="application/vnd.openxmlformats-officedocument.drawing+xml"/>
  <Override PartName="/xl/charts/chart50.xml" ContentType="application/vnd.openxmlformats-officedocument.drawingml.chart+xml"/>
  <Override PartName="/xl/theme/themeOverride34.xml" ContentType="application/vnd.openxmlformats-officedocument.themeOverride+xml"/>
  <Override PartName="/xl/charts/chart51.xml" ContentType="application/vnd.openxmlformats-officedocument.drawingml.chart+xml"/>
  <Override PartName="/xl/theme/themeOverride35.xml" ContentType="application/vnd.openxmlformats-officedocument.themeOverrid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5.xml" ContentType="application/vnd.openxmlformats-officedocument.drawing+xml"/>
  <Override PartName="/xl/charts/chart52.xml" ContentType="application/vnd.openxmlformats-officedocument.drawingml.chart+xml"/>
  <Override PartName="/xl/theme/themeOverride36.xml" ContentType="application/vnd.openxmlformats-officedocument.themeOverride+xml"/>
  <Override PartName="/xl/charts/chart53.xml" ContentType="application/vnd.openxmlformats-officedocument.drawingml.chart+xml"/>
  <Override PartName="/xl/theme/themeOverride37.xml" ContentType="application/vnd.openxmlformats-officedocument.themeOverrid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16.xml" ContentType="application/vnd.openxmlformats-officedocument.drawing+xml"/>
  <Override PartName="/xl/charts/chart54.xml" ContentType="application/vnd.openxmlformats-officedocument.drawingml.chart+xml"/>
  <Override PartName="/xl/theme/themeOverride38.xml" ContentType="application/vnd.openxmlformats-officedocument.themeOverride+xml"/>
  <Override PartName="/xl/charts/chart55.xml" ContentType="application/vnd.openxmlformats-officedocument.drawingml.chart+xml"/>
  <Override PartName="/xl/theme/themeOverride39.xml" ContentType="application/vnd.openxmlformats-officedocument.themeOverrid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17.xml" ContentType="application/vnd.openxmlformats-officedocument.drawing+xml"/>
  <Override PartName="/xl/charts/chart56.xml" ContentType="application/vnd.openxmlformats-officedocument.drawingml.chart+xml"/>
  <Override PartName="/xl/theme/themeOverride40.xml" ContentType="application/vnd.openxmlformats-officedocument.themeOverride+xml"/>
  <Override PartName="/xl/charts/chart57.xml" ContentType="application/vnd.openxmlformats-officedocument.drawingml.chart+xml"/>
  <Override PartName="/xl/theme/themeOverride41.xml" ContentType="application/vnd.openxmlformats-officedocument.themeOverrid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18.xml" ContentType="application/vnd.openxmlformats-officedocument.drawing+xml"/>
  <Override PartName="/xl/charts/chart58.xml" ContentType="application/vnd.openxmlformats-officedocument.drawingml.chart+xml"/>
  <Override PartName="/xl/theme/themeOverride42.xml" ContentType="application/vnd.openxmlformats-officedocument.themeOverride+xml"/>
  <Override PartName="/xl/charts/chart59.xml" ContentType="application/vnd.openxmlformats-officedocument.drawingml.chart+xml"/>
  <Override PartName="/xl/theme/themeOverride43.xml" ContentType="application/vnd.openxmlformats-officedocument.themeOverrid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drawings/drawing19.xml" ContentType="application/vnd.openxmlformats-officedocument.drawing+xml"/>
  <Override PartName="/xl/charts/chart60.xml" ContentType="application/vnd.openxmlformats-officedocument.drawingml.chart+xml"/>
  <Override PartName="/xl/theme/themeOverride44.xml" ContentType="application/vnd.openxmlformats-officedocument.themeOverride+xml"/>
  <Override PartName="/xl/charts/chart61.xml" ContentType="application/vnd.openxmlformats-officedocument.drawingml.chart+xml"/>
  <Override PartName="/xl/theme/themeOverride45.xml" ContentType="application/vnd.openxmlformats-officedocument.themeOverrid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20.xml" ContentType="application/vnd.openxmlformats-officedocument.drawing+xml"/>
  <Override PartName="/xl/charts/chart62.xml" ContentType="application/vnd.openxmlformats-officedocument.drawingml.chart+xml"/>
  <Override PartName="/xl/theme/themeOverride46.xml" ContentType="application/vnd.openxmlformats-officedocument.themeOverride+xml"/>
  <Override PartName="/xl/charts/chart63.xml" ContentType="application/vnd.openxmlformats-officedocument.drawingml.chart+xml"/>
  <Override PartName="/xl/theme/themeOverride47.xml" ContentType="application/vnd.openxmlformats-officedocument.themeOverrid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drawings/drawing21.xml" ContentType="application/vnd.openxmlformats-officedocument.drawing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drawings/drawing22.xml" ContentType="application/vnd.openxmlformats-officedocument.drawing+xml"/>
  <Override PartName="/xl/charts/chart66.xml" ContentType="application/vnd.openxmlformats-officedocument.drawingml.chart+xml"/>
  <Override PartName="/xl/theme/themeOverride50.xml" ContentType="application/vnd.openxmlformats-officedocument.themeOverride+xml"/>
  <Override PartName="/xl/charts/chart67.xml" ContentType="application/vnd.openxmlformats-officedocument.drawingml.chart+xml"/>
  <Override PartName="/xl/theme/themeOverride51.xml" ContentType="application/vnd.openxmlformats-officedocument.themeOverrid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drawings/drawing23.xml" ContentType="application/vnd.openxmlformats-officedocument.drawing+xml"/>
  <Override PartName="/xl/charts/chart68.xml" ContentType="application/vnd.openxmlformats-officedocument.drawingml.chart+xml"/>
  <Override PartName="/xl/theme/themeOverride52.xml" ContentType="application/vnd.openxmlformats-officedocument.themeOverride+xml"/>
  <Override PartName="/xl/charts/chart69.xml" ContentType="application/vnd.openxmlformats-officedocument.drawingml.chart+xml"/>
  <Override PartName="/xl/theme/themeOverride53.xml" ContentType="application/vnd.openxmlformats-officedocument.themeOverrid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drawings/drawing24.xml" ContentType="application/vnd.openxmlformats-officedocument.drawing+xml"/>
  <Override PartName="/xl/charts/chart70.xml" ContentType="application/vnd.openxmlformats-officedocument.drawingml.chart+xml"/>
  <Override PartName="/xl/theme/themeOverride54.xml" ContentType="application/vnd.openxmlformats-officedocument.themeOverride+xml"/>
  <Override PartName="/xl/charts/chart71.xml" ContentType="application/vnd.openxmlformats-officedocument.drawingml.chart+xml"/>
  <Override PartName="/xl/theme/themeOverride55.xml" ContentType="application/vnd.openxmlformats-officedocument.themeOverride+xml"/>
  <Override PartName="/xl/charts/chart72.xml" ContentType="application/vnd.openxmlformats-officedocument.drawingml.chart+xml"/>
  <Override PartName="/xl/theme/themeOverride56.xml" ContentType="application/vnd.openxmlformats-officedocument.themeOverride+xml"/>
  <Override PartName="/xl/pivotTables/pivotTable52.xml" ContentType="application/vnd.openxmlformats-officedocument.spreadsheetml.pivotTable+xml"/>
  <Override PartName="/xl/drawings/drawing25.xml" ContentType="application/vnd.openxmlformats-officedocument.drawing+xml"/>
  <Override PartName="/xl/charts/chart73.xml" ContentType="application/vnd.openxmlformats-officedocument.drawingml.chart+xml"/>
  <Override PartName="/xl/theme/themeOverride57.xml" ContentType="application/vnd.openxmlformats-officedocument.themeOverride+xml"/>
  <Override PartName="/xl/pivotTables/pivotTable53.xml" ContentType="application/vnd.openxmlformats-officedocument.spreadsheetml.pivotTable+xml"/>
  <Override PartName="/xl/drawings/drawing26.xml" ContentType="application/vnd.openxmlformats-officedocument.drawing+xml"/>
  <Override PartName="/xl/charts/chart74.xml" ContentType="application/vnd.openxmlformats-officedocument.drawingml.chart+xml"/>
  <Override PartName="/xl/theme/themeOverride58.xml" ContentType="application/vnd.openxmlformats-officedocument.themeOverride+xml"/>
  <Override PartName="/xl/pivotTables/pivotTable54.xml" ContentType="application/vnd.openxmlformats-officedocument.spreadsheetml.pivotTable+xml"/>
  <Override PartName="/xl/drawings/drawing27.xml" ContentType="application/vnd.openxmlformats-officedocument.drawing+xml"/>
  <Override PartName="/xl/charts/chart75.xml" ContentType="application/vnd.openxmlformats-officedocument.drawingml.chart+xml"/>
  <Override PartName="/xl/theme/themeOverride59.xml" ContentType="application/vnd.openxmlformats-officedocument.themeOverride+xml"/>
  <Override PartName="/xl/pivotTables/pivotTable55.xml" ContentType="application/vnd.openxmlformats-officedocument.spreadsheetml.pivotTable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theme/themeOverride60.xml" ContentType="application/vnd.openxmlformats-officedocument.themeOverride+xml"/>
  <Override PartName="/xl/pivotTables/pivotTable56.xml" ContentType="application/vnd.openxmlformats-officedocument.spreadsheetml.pivotTable+xml"/>
  <Override PartName="/xl/drawings/drawing29.xml" ContentType="application/vnd.openxmlformats-officedocument.drawing+xml"/>
  <Override PartName="/xl/charts/chart77.xml" ContentType="application/vnd.openxmlformats-officedocument.drawingml.chart+xml"/>
  <Override PartName="/xl/theme/themeOverride61.xml" ContentType="application/vnd.openxmlformats-officedocument.themeOverride+xml"/>
  <Override PartName="/xl/charts/chart78.xml" ContentType="application/vnd.openxmlformats-officedocument.drawingml.chart+xml"/>
  <Override PartName="/xl/theme/themeOverride62.xml" ContentType="application/vnd.openxmlformats-officedocument.themeOverride+xml"/>
  <Override PartName="/xl/pivotTables/pivotTable57.xml" ContentType="application/vnd.openxmlformats-officedocument.spreadsheetml.pivotTable+xml"/>
  <Override PartName="/xl/drawings/drawing30.xml" ContentType="application/vnd.openxmlformats-officedocument.drawing+xml"/>
  <Override PartName="/xl/charts/chart79.xml" ContentType="application/vnd.openxmlformats-officedocument.drawingml.chart+xml"/>
  <Override PartName="/xl/theme/themeOverride63.xml" ContentType="application/vnd.openxmlformats-officedocument.themeOverride+xml"/>
  <Override PartName="/xl/pivotTables/pivotTable58.xml" ContentType="application/vnd.openxmlformats-officedocument.spreadsheetml.pivotTable+xml"/>
  <Override PartName="/xl/drawings/drawing31.xml" ContentType="application/vnd.openxmlformats-officedocument.drawing+xml"/>
  <Override PartName="/xl/charts/chart80.xml" ContentType="application/vnd.openxmlformats-officedocument.drawingml.chart+xml"/>
  <Override PartName="/xl/theme/themeOverride64.xml" ContentType="application/vnd.openxmlformats-officedocument.themeOverride+xml"/>
  <Override PartName="/xl/pivotTables/pivotTable59.xml" ContentType="application/vnd.openxmlformats-officedocument.spreadsheetml.pivotTable+xml"/>
  <Override PartName="/xl/drawings/drawing32.xml" ContentType="application/vnd.openxmlformats-officedocument.drawing+xml"/>
  <Override PartName="/xl/charts/chart81.xml" ContentType="application/vnd.openxmlformats-officedocument.drawingml.chart+xml"/>
  <Override PartName="/xl/theme/themeOverride65.xml" ContentType="application/vnd.openxmlformats-officedocument.themeOverride+xml"/>
  <Override PartName="/xl/pivotTables/pivotTable60.xml" ContentType="application/vnd.openxmlformats-officedocument.spreadsheetml.pivotTable+xml"/>
  <Override PartName="/xl/drawings/drawing33.xml" ContentType="application/vnd.openxmlformats-officedocument.drawing+xml"/>
  <Override PartName="/xl/charts/chart82.xml" ContentType="application/vnd.openxmlformats-officedocument.drawingml.chart+xml"/>
  <Override PartName="/xl/theme/themeOverride66.xml" ContentType="application/vnd.openxmlformats-officedocument.themeOverride+xml"/>
  <Override PartName="/xl/charts/chart83.xml" ContentType="application/vnd.openxmlformats-officedocument.drawingml.chart+xml"/>
  <Override PartName="/xl/theme/themeOverride67.xml" ContentType="application/vnd.openxmlformats-officedocument.themeOverride+xml"/>
  <Override PartName="/xl/charts/chart84.xml" ContentType="application/vnd.openxmlformats-officedocument.drawingml.chart+xml"/>
  <Override PartName="/xl/theme/themeOverride68.xml" ContentType="application/vnd.openxmlformats-officedocument.themeOverride+xml"/>
  <Override PartName="/xl/pivotTables/pivotTable61.xml" ContentType="application/vnd.openxmlformats-officedocument.spreadsheetml.pivotTable+xml"/>
  <Override PartName="/xl/drawings/drawing34.xml" ContentType="application/vnd.openxmlformats-officedocument.drawing+xml"/>
  <Override PartName="/xl/charts/chart85.xml" ContentType="application/vnd.openxmlformats-officedocument.drawingml.chart+xml"/>
  <Override PartName="/xl/theme/themeOverride69.xml" ContentType="application/vnd.openxmlformats-officedocument.themeOverride+xml"/>
  <Override PartName="/xl/pivotTables/pivotTable62.xml" ContentType="application/vnd.openxmlformats-officedocument.spreadsheetml.pivotTable+xml"/>
  <Override PartName="/xl/drawings/drawing35.xml" ContentType="application/vnd.openxmlformats-officedocument.drawing+xml"/>
  <Override PartName="/xl/charts/chart86.xml" ContentType="application/vnd.openxmlformats-officedocument.drawingml.chart+xml"/>
  <Override PartName="/xl/theme/themeOverride70.xml" ContentType="application/vnd.openxmlformats-officedocument.themeOverride+xml"/>
  <Override PartName="/xl/pivotTables/pivotTable63.xml" ContentType="application/vnd.openxmlformats-officedocument.spreadsheetml.pivotTable+xml"/>
  <Override PartName="/xl/drawings/drawing36.xml" ContentType="application/vnd.openxmlformats-officedocument.drawing+xml"/>
  <Override PartName="/xl/charts/chart87.xml" ContentType="application/vnd.openxmlformats-officedocument.drawingml.chart+xml"/>
  <Override PartName="/xl/theme/themeOverride71.xml" ContentType="application/vnd.openxmlformats-officedocument.themeOverride+xml"/>
  <Override PartName="/xl/pivotTables/pivotTable64.xml" ContentType="application/vnd.openxmlformats-officedocument.spreadsheetml.pivotTable+xml"/>
  <Override PartName="/xl/drawings/drawing37.xml" ContentType="application/vnd.openxmlformats-officedocument.drawing+xml"/>
  <Override PartName="/xl/charts/chart88.xml" ContentType="application/vnd.openxmlformats-officedocument.drawingml.chart+xml"/>
  <Override PartName="/xl/theme/themeOverride72.xml" ContentType="application/vnd.openxmlformats-officedocument.themeOverride+xml"/>
  <Override PartName="/xl/pivotTables/pivotTable65.xml" ContentType="application/vnd.openxmlformats-officedocument.spreadsheetml.pivotTable+xml"/>
  <Override PartName="/xl/drawings/drawing38.xml" ContentType="application/vnd.openxmlformats-officedocument.drawing+xml"/>
  <Override PartName="/xl/charts/chart89.xml" ContentType="application/vnd.openxmlformats-officedocument.drawingml.chart+xml"/>
  <Override PartName="/xl/theme/themeOverride73.xml" ContentType="application/vnd.openxmlformats-officedocument.themeOverride+xml"/>
  <Override PartName="/xl/pivotTables/pivotTable66.xml" ContentType="application/vnd.openxmlformats-officedocument.spreadsheetml.pivotTable+xml"/>
  <Override PartName="/xl/drawings/drawing39.xml" ContentType="application/vnd.openxmlformats-officedocument.drawing+xml"/>
  <Override PartName="/xl/charts/chart90.xml" ContentType="application/vnd.openxmlformats-officedocument.drawingml.chart+xml"/>
  <Override PartName="/xl/theme/themeOverride74.xml" ContentType="application/vnd.openxmlformats-officedocument.themeOverride+xml"/>
  <Override PartName="/xl/pivotTables/pivotTable67.xml" ContentType="application/vnd.openxmlformats-officedocument.spreadsheetml.pivotTable+xml"/>
  <Override PartName="/xl/drawings/drawing40.xml" ContentType="application/vnd.openxmlformats-officedocument.drawing+xml"/>
  <Override PartName="/xl/charts/chart91.xml" ContentType="application/vnd.openxmlformats-officedocument.drawingml.chart+xml"/>
  <Override PartName="/xl/theme/themeOverride75.xml" ContentType="application/vnd.openxmlformats-officedocument.themeOverride+xml"/>
  <Override PartName="/xl/pivotTables/pivotTable68.xml" ContentType="application/vnd.openxmlformats-officedocument.spreadsheetml.pivotTable+xml"/>
  <Override PartName="/xl/drawings/drawing41.xml" ContentType="application/vnd.openxmlformats-officedocument.drawing+xml"/>
  <Override PartName="/xl/charts/chart92.xml" ContentType="application/vnd.openxmlformats-officedocument.drawingml.chart+xml"/>
  <Override PartName="/xl/theme/themeOverride76.xml" ContentType="application/vnd.openxmlformats-officedocument.themeOverride+xml"/>
  <Override PartName="/xl/pivotTables/pivotTable69.xml" ContentType="application/vnd.openxmlformats-officedocument.spreadsheetml.pivotTable+xml"/>
  <Override PartName="/xl/drawings/drawing42.xml" ContentType="application/vnd.openxmlformats-officedocument.drawing+xml"/>
  <Override PartName="/xl/charts/chart93.xml" ContentType="application/vnd.openxmlformats-officedocument.drawingml.chart+xml"/>
  <Override PartName="/xl/theme/themeOverride77.xml" ContentType="application/vnd.openxmlformats-officedocument.themeOverride+xml"/>
  <Override PartName="/xl/pivotTables/pivotTable70.xml" ContentType="application/vnd.openxmlformats-officedocument.spreadsheetml.pivotTable+xml"/>
  <Override PartName="/xl/drawings/drawing43.xml" ContentType="application/vnd.openxmlformats-officedocument.drawing+xml"/>
  <Override PartName="/xl/charts/chart94.xml" ContentType="application/vnd.openxmlformats-officedocument.drawingml.chart+xml"/>
  <Override PartName="/xl/theme/themeOverride78.xml" ContentType="application/vnd.openxmlformats-officedocument.themeOverride+xml"/>
  <Override PartName="/xl/pivotTables/pivotTable71.xml" ContentType="application/vnd.openxmlformats-officedocument.spreadsheetml.pivotTable+xml"/>
  <Override PartName="/xl/drawings/drawing44.xml" ContentType="application/vnd.openxmlformats-officedocument.drawing+xml"/>
  <Override PartName="/xl/charts/chart95.xml" ContentType="application/vnd.openxmlformats-officedocument.drawingml.chart+xml"/>
  <Override PartName="/xl/theme/themeOverride79.xml" ContentType="application/vnd.openxmlformats-officedocument.themeOverride+xml"/>
  <Override PartName="/xl/pivotTables/pivotTable72.xml" ContentType="application/vnd.openxmlformats-officedocument.spreadsheetml.pivotTable+xml"/>
  <Override PartName="/xl/drawings/drawing45.xml" ContentType="application/vnd.openxmlformats-officedocument.drawing+xml"/>
  <Override PartName="/xl/charts/chart96.xml" ContentType="application/vnd.openxmlformats-officedocument.drawingml.chart+xml"/>
  <Override PartName="/xl/theme/themeOverride80.xml" ContentType="application/vnd.openxmlformats-officedocument.themeOverride+xml"/>
  <Override PartName="/xl/charts/chart97.xml" ContentType="application/vnd.openxmlformats-officedocument.drawingml.chart+xml"/>
  <Override PartName="/xl/theme/themeOverride81.xml" ContentType="application/vnd.openxmlformats-officedocument.themeOverride+xml"/>
  <Override PartName="/xl/pivotTables/pivotTable73.xml" ContentType="application/vnd.openxmlformats-officedocument.spreadsheetml.pivotTable+xml"/>
  <Override PartName="/xl/drawings/drawing46.xml" ContentType="application/vnd.openxmlformats-officedocument.drawing+xml"/>
  <Override PartName="/xl/charts/chart98.xml" ContentType="application/vnd.openxmlformats-officedocument.drawingml.chart+xml"/>
  <Override PartName="/xl/theme/themeOverride82.xml" ContentType="application/vnd.openxmlformats-officedocument.themeOverride+xml"/>
  <Override PartName="/xl/pivotTables/pivotTable74.xml" ContentType="application/vnd.openxmlformats-officedocument.spreadsheetml.pivotTable+xml"/>
  <Override PartName="/xl/drawings/drawing47.xml" ContentType="application/vnd.openxmlformats-officedocument.drawing+xml"/>
  <Override PartName="/xl/charts/chart99.xml" ContentType="application/vnd.openxmlformats-officedocument.drawingml.chart+xml"/>
  <Override PartName="/xl/theme/themeOverride83.xml" ContentType="application/vnd.openxmlformats-officedocument.themeOverride+xml"/>
  <Override PartName="/xl/charts/chart100.xml" ContentType="application/vnd.openxmlformats-officedocument.drawingml.chart+xml"/>
  <Override PartName="/xl/theme/themeOverride84.xml" ContentType="application/vnd.openxmlformats-officedocument.themeOverride+xml"/>
  <Override PartName="/xl/pivotTables/pivotTable75.xml" ContentType="application/vnd.openxmlformats-officedocument.spreadsheetml.pivotTable+xml"/>
  <Override PartName="/xl/drawings/drawing48.xml" ContentType="application/vnd.openxmlformats-officedocument.drawing+xml"/>
  <Override PartName="/xl/charts/chart101.xml" ContentType="application/vnd.openxmlformats-officedocument.drawingml.chart+xml"/>
  <Override PartName="/xl/theme/themeOverride85.xml" ContentType="application/vnd.openxmlformats-officedocument.themeOverride+xml"/>
  <Override PartName="/xl/pivotTables/pivotTable76.xml" ContentType="application/vnd.openxmlformats-officedocument.spreadsheetml.pivotTable+xml"/>
  <Override PartName="/xl/drawings/drawing49.xml" ContentType="application/vnd.openxmlformats-officedocument.drawing+xml"/>
  <Override PartName="/xl/charts/chart102.xml" ContentType="application/vnd.openxmlformats-officedocument.drawingml.chart+xml"/>
  <Override PartName="/xl/theme/themeOverride86.xml" ContentType="application/vnd.openxmlformats-officedocument.themeOverride+xml"/>
  <Override PartName="/xl/pivotTables/pivotTable77.xml" ContentType="application/vnd.openxmlformats-officedocument.spreadsheetml.pivotTable+xml"/>
  <Override PartName="/xl/drawings/drawing50.xml" ContentType="application/vnd.openxmlformats-officedocument.drawing+xml"/>
  <Override PartName="/xl/charts/chart103.xml" ContentType="application/vnd.openxmlformats-officedocument.drawingml.chart+xml"/>
  <Override PartName="/xl/theme/themeOverride87.xml" ContentType="application/vnd.openxmlformats-officedocument.themeOverride+xml"/>
  <Override PartName="/xl/pivotTables/pivotTable78.xml" ContentType="application/vnd.openxmlformats-officedocument.spreadsheetml.pivotTable+xml"/>
  <Override PartName="/xl/drawings/drawing51.xml" ContentType="application/vnd.openxmlformats-officedocument.drawing+xml"/>
  <Override PartName="/xl/charts/chart104.xml" ContentType="application/vnd.openxmlformats-officedocument.drawingml.chart+xml"/>
  <Override PartName="/xl/theme/themeOverride88.xml" ContentType="application/vnd.openxmlformats-officedocument.themeOverride+xml"/>
  <Override PartName="/xl/pivotTables/pivotTable79.xml" ContentType="application/vnd.openxmlformats-officedocument.spreadsheetml.pivotTable+xml"/>
  <Override PartName="/xl/drawings/drawing52.xml" ContentType="application/vnd.openxmlformats-officedocument.drawing+xml"/>
  <Override PartName="/xl/charts/chart105.xml" ContentType="application/vnd.openxmlformats-officedocument.drawingml.chart+xml"/>
  <Override PartName="/xl/theme/themeOverride89.xml" ContentType="application/vnd.openxmlformats-officedocument.themeOverride+xml"/>
  <Override PartName="/xl/pivotTables/pivotTable80.xml" ContentType="application/vnd.openxmlformats-officedocument.spreadsheetml.pivotTable+xml"/>
  <Override PartName="/xl/drawings/drawing53.xml" ContentType="application/vnd.openxmlformats-officedocument.drawing+xml"/>
  <Override PartName="/xl/charts/chart106.xml" ContentType="application/vnd.openxmlformats-officedocument.drawingml.chart+xml"/>
  <Override PartName="/xl/theme/themeOverride90.xml" ContentType="application/vnd.openxmlformats-officedocument.themeOverride+xml"/>
  <Override PartName="/xl/pivotTables/pivotTable81.xml" ContentType="application/vnd.openxmlformats-officedocument.spreadsheetml.pivotTable+xml"/>
  <Override PartName="/xl/drawings/drawing54.xml" ContentType="application/vnd.openxmlformats-officedocument.drawing+xml"/>
  <Override PartName="/xl/charts/chart107.xml" ContentType="application/vnd.openxmlformats-officedocument.drawingml.chart+xml"/>
  <Override PartName="/xl/theme/themeOverride91.xml" ContentType="application/vnd.openxmlformats-officedocument.themeOverride+xml"/>
  <Override PartName="/xl/pivotTables/pivotTable82.xml" ContentType="application/vnd.openxmlformats-officedocument.spreadsheetml.pivotTable+xml"/>
  <Override PartName="/xl/drawings/drawing55.xml" ContentType="application/vnd.openxmlformats-officedocument.drawing+xml"/>
  <Override PartName="/xl/charts/chart108.xml" ContentType="application/vnd.openxmlformats-officedocument.drawingml.chart+xml"/>
  <Override PartName="/xl/theme/themeOverride92.xml" ContentType="application/vnd.openxmlformats-officedocument.themeOverride+xml"/>
  <Override PartName="/xl/pivotTables/pivotTable83.xml" ContentType="application/vnd.openxmlformats-officedocument.spreadsheetml.pivotTable+xml"/>
  <Override PartName="/xl/drawings/drawing56.xml" ContentType="application/vnd.openxmlformats-officedocument.drawing+xml"/>
  <Override PartName="/xl/charts/chart109.xml" ContentType="application/vnd.openxmlformats-officedocument.drawingml.chart+xml"/>
  <Override PartName="/xl/theme/themeOverride93.xml" ContentType="application/vnd.openxmlformats-officedocument.themeOverride+xml"/>
  <Override PartName="/xl/pivotTables/pivotTable84.xml" ContentType="application/vnd.openxmlformats-officedocument.spreadsheetml.pivotTable+xml"/>
  <Override PartName="/xl/drawings/drawing57.xml" ContentType="application/vnd.openxmlformats-officedocument.drawing+xml"/>
  <Override PartName="/xl/charts/chart110.xml" ContentType="application/vnd.openxmlformats-officedocument.drawingml.chart+xml"/>
  <Override PartName="/xl/theme/themeOverride94.xml" ContentType="application/vnd.openxmlformats-officedocument.themeOverrid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drawings/drawing58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theme/themeOverride95.xml" ContentType="application/vnd.openxmlformats-officedocument.themeOverride+xml"/>
  <Override PartName="/xl/charts/chart115.xml" ContentType="application/vnd.openxmlformats-officedocument.drawingml.chart+xml"/>
  <Override PartName="/xl/theme/themeOverride96.xml" ContentType="application/vnd.openxmlformats-officedocument.themeOverride+xml"/>
  <Override PartName="/xl/charts/chart116.xml" ContentType="application/vnd.openxmlformats-officedocument.drawingml.chart+xml"/>
  <Override PartName="/xl/theme/themeOverride97.xml" ContentType="application/vnd.openxmlformats-officedocument.themeOverride+xml"/>
  <Override PartName="/xl/charts/chart117.xml" ContentType="application/vnd.openxmlformats-officedocument.drawingml.chart+xml"/>
  <Override PartName="/xl/theme/themeOverride98.xml" ContentType="application/vnd.openxmlformats-officedocument.themeOverride+xml"/>
  <Override PartName="/xl/charts/chart118.xml" ContentType="application/vnd.openxmlformats-officedocument.drawingml.chart+xml"/>
  <Override PartName="/xl/theme/themeOverride99.xml" ContentType="application/vnd.openxmlformats-officedocument.themeOverride+xml"/>
  <Override PartName="/xl/pivotTables/pivotTable88.xml" ContentType="application/vnd.openxmlformats-officedocument.spreadsheetml.pivotTable+xml"/>
  <Override PartName="/xl/drawings/drawing59.xml" ContentType="application/vnd.openxmlformats-officedocument.drawing+xml"/>
  <Override PartName="/xl/charts/chart119.xml" ContentType="application/vnd.openxmlformats-officedocument.drawingml.chart+xml"/>
  <Override PartName="/xl/theme/themeOverride100.xml" ContentType="application/vnd.openxmlformats-officedocument.themeOverride+xml"/>
  <Override PartName="/xl/pivotTables/pivotTable89.xml" ContentType="application/vnd.openxmlformats-officedocument.spreadsheetml.pivotTable+xml"/>
  <Override PartName="/xl/drawings/drawing60.xml" ContentType="application/vnd.openxmlformats-officedocument.drawing+xml"/>
  <Override PartName="/xl/charts/chart120.xml" ContentType="application/vnd.openxmlformats-officedocument.drawingml.chart+xml"/>
  <Override PartName="/xl/theme/themeOverride101.xml" ContentType="application/vnd.openxmlformats-officedocument.themeOverride+xml"/>
  <Override PartName="/xl/pivotTables/pivotTable90.xml" ContentType="application/vnd.openxmlformats-officedocument.spreadsheetml.pivotTable+xml"/>
  <Override PartName="/xl/drawings/drawing61.xml" ContentType="application/vnd.openxmlformats-officedocument.drawing+xml"/>
  <Override PartName="/xl/charts/chart121.xml" ContentType="application/vnd.openxmlformats-officedocument.drawingml.chart+xml"/>
  <Override PartName="/xl/theme/themeOverride102.xml" ContentType="application/vnd.openxmlformats-officedocument.themeOverride+xml"/>
  <Override PartName="/xl/pivotTables/pivotTable91.xml" ContentType="application/vnd.openxmlformats-officedocument.spreadsheetml.pivotTable+xml"/>
  <Override PartName="/xl/drawings/drawing62.xml" ContentType="application/vnd.openxmlformats-officedocument.drawing+xml"/>
  <Override PartName="/xl/charts/chart122.xml" ContentType="application/vnd.openxmlformats-officedocument.drawingml.chart+xml"/>
  <Override PartName="/xl/theme/themeOverride103.xml" ContentType="application/vnd.openxmlformats-officedocument.themeOverride+xml"/>
  <Override PartName="/xl/charts/chart123.xml" ContentType="application/vnd.openxmlformats-officedocument.drawingml.chart+xml"/>
  <Override PartName="/xl/theme/themeOverride104.xml" ContentType="application/vnd.openxmlformats-officedocument.themeOverride+xml"/>
  <Override PartName="/xl/pivotTables/pivotTable92.xml" ContentType="application/vnd.openxmlformats-officedocument.spreadsheetml.pivotTable+xml"/>
  <Override PartName="/xl/drawings/drawing63.xml" ContentType="application/vnd.openxmlformats-officedocument.drawing+xml"/>
  <Override PartName="/xl/charts/chart124.xml" ContentType="application/vnd.openxmlformats-officedocument.drawingml.chart+xml"/>
  <Override PartName="/xl/theme/themeOverride105.xml" ContentType="application/vnd.openxmlformats-officedocument.themeOverride+xml"/>
  <Override PartName="/xl/pivotTables/pivotTable93.xml" ContentType="application/vnd.openxmlformats-officedocument.spreadsheetml.pivotTable+xml"/>
  <Override PartName="/xl/drawings/drawing64.xml" ContentType="application/vnd.openxmlformats-officedocument.drawing+xml"/>
  <Override PartName="/xl/charts/chart125.xml" ContentType="application/vnd.openxmlformats-officedocument.drawingml.chart+xml"/>
  <Override PartName="/xl/theme/themeOverride106.xml" ContentType="application/vnd.openxmlformats-officedocument.themeOverride+xml"/>
  <Override PartName="/xl/pivotTables/pivotTable94.xml" ContentType="application/vnd.openxmlformats-officedocument.spreadsheetml.pivotTable+xml"/>
  <Override PartName="/xl/drawings/drawing65.xml" ContentType="application/vnd.openxmlformats-officedocument.drawing+xml"/>
  <Override PartName="/xl/charts/chart126.xml" ContentType="application/vnd.openxmlformats-officedocument.drawingml.chart+xml"/>
  <Override PartName="/xl/theme/themeOverride107.xml" ContentType="application/vnd.openxmlformats-officedocument.themeOverride+xml"/>
  <Override PartName="/xl/pivotTables/pivotTable95.xml" ContentType="application/vnd.openxmlformats-officedocument.spreadsheetml.pivotTable+xml"/>
  <Override PartName="/xl/drawings/drawing66.xml" ContentType="application/vnd.openxmlformats-officedocument.drawing+xml"/>
  <Override PartName="/xl/charts/chart127.xml" ContentType="application/vnd.openxmlformats-officedocument.drawingml.chart+xml"/>
  <Override PartName="/xl/theme/themeOverride108.xml" ContentType="application/vnd.openxmlformats-officedocument.themeOverride+xml"/>
  <Override PartName="/xl/charts/chart128.xml" ContentType="application/vnd.openxmlformats-officedocument.drawingml.chart+xml"/>
  <Override PartName="/xl/theme/themeOverride109.xml" ContentType="application/vnd.openxmlformats-officedocument.themeOverride+xml"/>
  <Override PartName="/xl/pivotTables/pivotTable96.xml" ContentType="application/vnd.openxmlformats-officedocument.spreadsheetml.pivotTable+xml"/>
  <Override PartName="/xl/drawings/drawing67.xml" ContentType="application/vnd.openxmlformats-officedocument.drawing+xml"/>
  <Override PartName="/xl/charts/chart129.xml" ContentType="application/vnd.openxmlformats-officedocument.drawingml.chart+xml"/>
  <Override PartName="/xl/theme/themeOverride110.xml" ContentType="application/vnd.openxmlformats-officedocument.themeOverride+xml"/>
  <Override PartName="/xl/charts/chart130.xml" ContentType="application/vnd.openxmlformats-officedocument.drawingml.chart+xml"/>
  <Override PartName="/xl/theme/themeOverride111.xml" ContentType="application/vnd.openxmlformats-officedocument.themeOverride+xml"/>
  <Override PartName="/xl/pivotTables/pivotTable97.xml" ContentType="application/vnd.openxmlformats-officedocument.spreadsheetml.pivotTable+xml"/>
  <Override PartName="/xl/drawings/drawing68.xml" ContentType="application/vnd.openxmlformats-officedocument.drawing+xml"/>
  <Override PartName="/xl/charts/chart131.xml" ContentType="application/vnd.openxmlformats-officedocument.drawingml.chart+xml"/>
  <Override PartName="/xl/theme/themeOverride112.xml" ContentType="application/vnd.openxmlformats-officedocument.themeOverride+xml"/>
  <Override PartName="/xl/pivotTables/pivotTable98.xml" ContentType="application/vnd.openxmlformats-officedocument.spreadsheetml.pivotTable+xml"/>
  <Override PartName="/xl/drawings/drawing69.xml" ContentType="application/vnd.openxmlformats-officedocument.drawing+xml"/>
  <Override PartName="/xl/charts/chart132.xml" ContentType="application/vnd.openxmlformats-officedocument.drawingml.chart+xml"/>
  <Override PartName="/xl/theme/themeOverride113.xml" ContentType="application/vnd.openxmlformats-officedocument.themeOverride+xml"/>
  <Override PartName="/xl/pivotTables/pivotTable99.xml" ContentType="application/vnd.openxmlformats-officedocument.spreadsheetml.pivotTable+xml"/>
  <Override PartName="/xl/drawings/drawing70.xml" ContentType="application/vnd.openxmlformats-officedocument.drawing+xml"/>
  <Override PartName="/xl/charts/chart133.xml" ContentType="application/vnd.openxmlformats-officedocument.drawingml.chart+xml"/>
  <Override PartName="/xl/theme/themeOverride11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4320" yWindow="0" windowWidth="23400" windowHeight="16060" tabRatio="1000" firstSheet="20" activeTab="26"/>
  </bookViews>
  <sheets>
    <sheet name="overall" sheetId="6" r:id="rId1"/>
    <sheet name="everything bar" sheetId="73" r:id="rId2"/>
    <sheet name="suicide" sheetId="56" r:id="rId3"/>
    <sheet name="abduction" sheetId="2" r:id="rId4"/>
    <sheet name="confinement" sheetId="27" r:id="rId5"/>
    <sheet name="blood" sheetId="74" r:id="rId6"/>
    <sheet name="clergyman" sheetId="77" r:id="rId7"/>
    <sheet name="murder" sheetId="61" r:id="rId8"/>
    <sheet name="incest" sheetId="45" r:id="rId9"/>
    <sheet name="fainting" sheetId="44" r:id="rId10"/>
    <sheet name="corpse" sheetId="63" r:id="rId11"/>
    <sheet name="storm" sheetId="55" r:id="rId12"/>
    <sheet name="orphan" sheetId="18" r:id="rId13"/>
    <sheet name="flagellation" sheetId="79" state="hidden" r:id="rId14"/>
    <sheet name="mark, identifying" sheetId="75" state="hidden" r:id="rId15"/>
    <sheet name="human commodity" sheetId="62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ALL DATA" sheetId="80" r:id="rId26"/>
    <sheet name="wedding" sheetId="59" r:id="rId27"/>
    <sheet name="warning" sheetId="60" r:id="rId28"/>
    <sheet name="demons" sheetId="52" r:id="rId29"/>
    <sheet name="seduction" sheetId="53" r:id="rId30"/>
    <sheet name="shipwreck" sheetId="54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torture" sheetId="19" r:id="rId71"/>
    <sheet name="usurpation" sheetId="20" r:id="rId72"/>
    <sheet name="brothers" sheetId="21" r:id="rId73"/>
  </sheets>
  <calcPr calcId="140000" concurrentCalc="0"/>
  <pivotCaches>
    <pivotCache cacheId="0" r:id="rId74"/>
    <pivotCache cacheId="1" r:id="rId75"/>
    <pivotCache cacheId="2" r:id="rId76"/>
    <pivotCache cacheId="3" r:id="rId77"/>
    <pivotCache cacheId="4" r:id="rId78"/>
    <pivotCache cacheId="5" r:id="rId79"/>
    <pivotCache cacheId="6" r:id="rId80"/>
    <pivotCache cacheId="7" r:id="rId81"/>
    <pivotCache cacheId="8" r:id="rId82"/>
    <pivotCache cacheId="9" r:id="rId83"/>
    <pivotCache cacheId="10" r:id="rId84"/>
    <pivotCache cacheId="11" r:id="rId85"/>
    <pivotCache cacheId="12" r:id="rId86"/>
    <pivotCache cacheId="13" r:id="rId87"/>
    <pivotCache cacheId="14" r:id="rId88"/>
    <pivotCache cacheId="15" r:id="rId89"/>
    <pivotCache cacheId="16" r:id="rId90"/>
    <pivotCache cacheId="17" r:id="rId91"/>
    <pivotCache cacheId="18" r:id="rId92"/>
    <pivotCache cacheId="19" r:id="rId93"/>
    <pivotCache cacheId="20" r:id="rId94"/>
    <pivotCache cacheId="21" r:id="rId95"/>
    <pivotCache cacheId="22" r:id="rId96"/>
    <pivotCache cacheId="23" r:id="rId97"/>
    <pivotCache cacheId="24" r:id="rId98"/>
    <pivotCache cacheId="25" r:id="rId99"/>
    <pivotCache cacheId="26" r:id="rId100"/>
    <pivotCache cacheId="27" r:id="rId101"/>
    <pivotCache cacheId="28" r:id="rId102"/>
    <pivotCache cacheId="29" r:id="rId103"/>
    <pivotCache cacheId="30" r:id="rId104"/>
    <pivotCache cacheId="31" r:id="rId105"/>
    <pivotCache cacheId="32" r:id="rId106"/>
    <pivotCache cacheId="33" r:id="rId107"/>
    <pivotCache cacheId="34" r:id="rId108"/>
    <pivotCache cacheId="35" r:id="rId109"/>
    <pivotCache cacheId="36" r:id="rId110"/>
    <pivotCache cacheId="37" r:id="rId111"/>
    <pivotCache cacheId="38" r:id="rId112"/>
    <pivotCache cacheId="39" r:id="rId113"/>
    <pivotCache cacheId="40" r:id="rId114"/>
    <pivotCache cacheId="41" r:id="rId115"/>
    <pivotCache cacheId="42" r:id="rId116"/>
    <pivotCache cacheId="43" r:id="rId117"/>
    <pivotCache cacheId="44" r:id="rId118"/>
    <pivotCache cacheId="45" r:id="rId119"/>
    <pivotCache cacheId="46" r:id="rId120"/>
    <pivotCache cacheId="47" r:id="rId121"/>
    <pivotCache cacheId="48" r:id="rId122"/>
    <pivotCache cacheId="49" r:id="rId123"/>
    <pivotCache cacheId="50" r:id="rId124"/>
    <pivotCache cacheId="51" r:id="rId125"/>
    <pivotCache cacheId="52" r:id="rId126"/>
    <pivotCache cacheId="53" r:id="rId127"/>
    <pivotCache cacheId="54" r:id="rId128"/>
    <pivotCache cacheId="55" r:id="rId129"/>
    <pivotCache cacheId="56" r:id="rId130"/>
    <pivotCache cacheId="57" r:id="rId131"/>
    <pivotCache cacheId="58" r:id="rId132"/>
    <pivotCache cacheId="59" r:id="rId133"/>
    <pivotCache cacheId="60" r:id="rId134"/>
    <pivotCache cacheId="61" r:id="rId135"/>
    <pivotCache cacheId="62" r:id="rId136"/>
    <pivotCache cacheId="63" r:id="rId137"/>
    <pivotCache cacheId="64" r:id="rId138"/>
    <pivotCache cacheId="65" r:id="rId139"/>
    <pivotCache cacheId="66" r:id="rId140"/>
    <pivotCache cacheId="67" r:id="rId141"/>
    <pivotCache cacheId="68" r:id="rId142"/>
    <pivotCache cacheId="69" r:id="rId143"/>
    <pivotCache cacheId="70" r:id="rId144"/>
    <pivotCache cacheId="71" r:id="rId145"/>
    <pivotCache cacheId="72" r:id="rId146"/>
    <pivotCache cacheId="74" r:id="rId147"/>
    <pivotCache cacheId="75" r:id="rId148"/>
    <pivotCache cacheId="94" r:id="rId149"/>
    <pivotCache cacheId="101" r:id="rId150"/>
    <pivotCache cacheId="105" r:id="rId151"/>
    <pivotCache cacheId="109" r:id="rId152"/>
    <pivotCache cacheId="113" r:id="rId153"/>
    <pivotCache cacheId="117" r:id="rId154"/>
    <pivotCache cacheId="121" r:id="rId155"/>
    <pivotCache cacheId="125" r:id="rId156"/>
    <pivotCache cacheId="129" r:id="rId157"/>
    <pivotCache cacheId="133" r:id="rId158"/>
    <pivotCache cacheId="137" r:id="rId159"/>
    <pivotCache cacheId="141" r:id="rId160"/>
    <pivotCache cacheId="145" r:id="rId161"/>
    <pivotCache cacheId="149" r:id="rId162"/>
    <pivotCache cacheId="153" r:id="rId163"/>
    <pivotCache cacheId="157" r:id="rId164"/>
    <pivotCache cacheId="161" r:id="rId165"/>
    <pivotCache cacheId="165" r:id="rId166"/>
    <pivotCache cacheId="169" r:id="rId167"/>
    <pivotCache cacheId="173" r:id="rId168"/>
    <pivotCache cacheId="177" r:id="rId169"/>
    <pivotCache cacheId="184" r:id="rId17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8" i="59" l="1"/>
  <c r="AG7" i="59"/>
  <c r="AG6" i="59"/>
  <c r="AG5" i="59"/>
  <c r="AG4" i="59"/>
  <c r="V8" i="59"/>
  <c r="W8" i="59"/>
  <c r="V7" i="59"/>
  <c r="W7" i="59"/>
  <c r="V6" i="59"/>
  <c r="W6" i="59"/>
  <c r="V5" i="59"/>
  <c r="W5" i="59"/>
  <c r="V4" i="59"/>
  <c r="W4" i="59"/>
  <c r="O8" i="58"/>
  <c r="N8" i="58"/>
  <c r="O7" i="58"/>
  <c r="N7" i="58"/>
  <c r="O6" i="58"/>
  <c r="N6" i="58"/>
  <c r="O5" i="58"/>
  <c r="N5" i="58"/>
  <c r="O4" i="58"/>
  <c r="N4" i="58"/>
  <c r="O9" i="57"/>
  <c r="O8" i="57"/>
  <c r="O7" i="57"/>
  <c r="O6" i="57"/>
  <c r="O5" i="57"/>
  <c r="N9" i="57"/>
  <c r="N8" i="57"/>
  <c r="N7" i="57"/>
  <c r="N6" i="57"/>
  <c r="N5" i="57"/>
  <c r="O10" i="70"/>
  <c r="O9" i="70"/>
  <c r="O8" i="70"/>
  <c r="O7" i="70"/>
  <c r="O6" i="70"/>
  <c r="O5" i="70"/>
  <c r="N10" i="70"/>
  <c r="N9" i="70"/>
  <c r="N8" i="70"/>
  <c r="N7" i="70"/>
  <c r="N6" i="70"/>
  <c r="N5" i="70"/>
  <c r="Q8" i="69"/>
  <c r="R8" i="69"/>
  <c r="Q7" i="69"/>
  <c r="R7" i="69"/>
  <c r="Q6" i="69"/>
  <c r="R6" i="69"/>
  <c r="Q5" i="69"/>
  <c r="R5" i="69"/>
  <c r="Q4" i="69"/>
  <c r="R4" i="69"/>
  <c r="O9" i="68"/>
  <c r="O8" i="68"/>
  <c r="O7" i="68"/>
  <c r="O6" i="68"/>
  <c r="O5" i="68"/>
  <c r="N9" i="68"/>
  <c r="N8" i="68"/>
  <c r="N7" i="68"/>
  <c r="N6" i="68"/>
  <c r="N5" i="68"/>
  <c r="O9" i="67"/>
  <c r="O8" i="67"/>
  <c r="O7" i="67"/>
  <c r="O6" i="67"/>
  <c r="O5" i="67"/>
  <c r="N9" i="67"/>
  <c r="N8" i="67"/>
  <c r="N7" i="67"/>
  <c r="N6" i="67"/>
  <c r="N5" i="67"/>
  <c r="P9" i="66"/>
  <c r="Q9" i="66"/>
  <c r="P8" i="66"/>
  <c r="Q8" i="66"/>
  <c r="P7" i="66"/>
  <c r="Q7" i="66"/>
  <c r="P6" i="66"/>
  <c r="Q6" i="66"/>
  <c r="P5" i="66"/>
  <c r="Q5" i="66"/>
  <c r="O8" i="66"/>
  <c r="O7" i="66"/>
  <c r="O6" i="66"/>
  <c r="O5" i="66"/>
  <c r="P9" i="65"/>
  <c r="P8" i="65"/>
  <c r="P7" i="65"/>
  <c r="P6" i="65"/>
  <c r="P5" i="65"/>
  <c r="O9" i="65"/>
  <c r="O8" i="65"/>
  <c r="O7" i="65"/>
  <c r="O6" i="65"/>
  <c r="O5" i="65"/>
  <c r="N8" i="64"/>
  <c r="N7" i="64"/>
  <c r="N6" i="64"/>
  <c r="N5" i="64"/>
  <c r="N4" i="64"/>
  <c r="M8" i="64"/>
  <c r="M7" i="64"/>
  <c r="M6" i="64"/>
  <c r="M5" i="64"/>
  <c r="M4" i="64"/>
  <c r="O8" i="62"/>
  <c r="O7" i="62"/>
  <c r="O6" i="62"/>
  <c r="O5" i="62"/>
  <c r="O4" i="62"/>
  <c r="N8" i="62"/>
  <c r="N7" i="62"/>
  <c r="N6" i="62"/>
  <c r="N5" i="62"/>
  <c r="N4" i="62"/>
  <c r="S8" i="56"/>
  <c r="T8" i="56"/>
  <c r="S7" i="56"/>
  <c r="T7" i="56"/>
  <c r="S6" i="56"/>
  <c r="T6" i="56"/>
  <c r="S5" i="56"/>
  <c r="T5" i="56"/>
  <c r="S4" i="56"/>
  <c r="T4" i="56"/>
  <c r="AM9" i="2"/>
  <c r="AM8" i="2"/>
  <c r="AM7" i="2"/>
  <c r="AM6" i="2"/>
  <c r="AM5" i="2"/>
  <c r="AL9" i="2"/>
  <c r="AL8" i="2"/>
  <c r="AL7" i="2"/>
  <c r="AL6" i="2"/>
  <c r="AL5" i="2"/>
  <c r="M13" i="27"/>
  <c r="N13" i="27"/>
  <c r="M12" i="27"/>
  <c r="N12" i="27"/>
  <c r="M11" i="27"/>
  <c r="N11" i="27"/>
  <c r="M10" i="27"/>
  <c r="N10" i="27"/>
  <c r="M9" i="27"/>
  <c r="N9" i="27"/>
  <c r="R9" i="74"/>
  <c r="R8" i="74"/>
  <c r="R7" i="74"/>
  <c r="R6" i="74"/>
  <c r="R5" i="74"/>
  <c r="Q9" i="74"/>
  <c r="Q8" i="74"/>
  <c r="Q7" i="74"/>
  <c r="Q6" i="74"/>
  <c r="Q5" i="74"/>
  <c r="X9" i="77"/>
  <c r="Y9" i="77"/>
  <c r="X8" i="77"/>
  <c r="Y8" i="77"/>
  <c r="X7" i="77"/>
  <c r="Y7" i="77"/>
  <c r="X6" i="77"/>
  <c r="Y6" i="77"/>
  <c r="X5" i="77"/>
  <c r="Y5" i="77"/>
  <c r="AD15" i="61"/>
  <c r="AD16" i="61"/>
  <c r="AD17" i="61"/>
  <c r="AD18" i="61"/>
  <c r="AD19" i="61"/>
  <c r="AC15" i="61"/>
  <c r="AC17" i="61"/>
  <c r="AA16" i="61"/>
  <c r="AA17" i="61"/>
  <c r="AA18" i="61"/>
  <c r="AB15" i="61"/>
  <c r="AB16" i="61"/>
  <c r="AB17" i="61"/>
  <c r="AB18" i="61"/>
  <c r="AB19" i="61"/>
  <c r="Z15" i="61"/>
  <c r="Z16" i="61"/>
  <c r="Z17" i="61"/>
  <c r="Z18" i="61"/>
  <c r="Z19" i="61"/>
  <c r="AA9" i="61"/>
  <c r="AA8" i="61"/>
  <c r="AA7" i="61"/>
  <c r="AA6" i="61"/>
  <c r="AA5" i="61"/>
  <c r="AA4" i="61"/>
  <c r="AB9" i="61"/>
  <c r="AB8" i="61"/>
  <c r="AB7" i="61"/>
  <c r="AB6" i="61"/>
  <c r="AB5" i="61"/>
  <c r="AB4" i="61"/>
  <c r="AG9" i="45"/>
  <c r="AG8" i="45"/>
  <c r="AG7" i="45"/>
  <c r="AG6" i="45"/>
  <c r="AG5" i="45"/>
  <c r="AF10" i="45"/>
  <c r="AF9" i="45"/>
  <c r="AF8" i="45"/>
  <c r="AF7" i="45"/>
  <c r="AF6" i="45"/>
  <c r="AF5" i="45"/>
  <c r="AG8" i="44"/>
  <c r="AG7" i="44"/>
  <c r="AG6" i="44"/>
  <c r="AG5" i="44"/>
  <c r="AG4" i="44"/>
  <c r="AF8" i="44"/>
  <c r="AF7" i="44"/>
  <c r="AF6" i="44"/>
  <c r="AF5" i="44"/>
  <c r="AF4" i="44"/>
  <c r="P9" i="63"/>
  <c r="P8" i="63"/>
  <c r="P7" i="63"/>
  <c r="P6" i="63"/>
  <c r="P5" i="63"/>
  <c r="O9" i="63"/>
  <c r="O8" i="63"/>
  <c r="O7" i="63"/>
  <c r="O6" i="63"/>
  <c r="O5" i="63"/>
  <c r="P9" i="55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E43" i="61"/>
  <c r="C43" i="61"/>
  <c r="D43" i="61"/>
  <c r="F43" i="61"/>
  <c r="C42" i="61"/>
  <c r="D42" i="61"/>
  <c r="F42" i="61"/>
  <c r="E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H13" i="61"/>
  <c r="H12" i="61"/>
  <c r="H14" i="61"/>
  <c r="G13" i="61"/>
  <c r="G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<sst xmlns="http://schemas.openxmlformats.org/spreadsheetml/2006/main" count="3394" uniqueCount="882">
  <si>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</si>
  <si>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</si>
  <si>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</si>
  <si>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</si>
  <si>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</si>
  <si>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</si>
  <si>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</si>
  <si>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</si>
  <si>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</si>
  <si>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</si>
  <si>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</si>
  <si>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</si>
  <si>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</si>
  <si>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</si>
  <si>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</si>
  <si>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</si>
  <si>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</si>
  <si>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</si>
  <si>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</si>
  <si>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</si>
  <si>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</si>
  <si>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</si>
  <si>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</si>
  <si>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</si>
  <si>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</si>
  <si>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</si>
  <si>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</si>
  <si>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</si>
  <si>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</si>
  <si>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</si>
  <si>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</si>
  <si>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</si>
  <si>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</si>
  <si>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</si>
  <si>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</si>
  <si>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</si>
  <si>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</si>
  <si>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</si>
  <si>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</si>
  <si>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</si>
  <si>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</si>
  <si>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</si>
  <si>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</si>
  <si>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</si>
  <si>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</si>
  <si>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</si>
  <si>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</si>
  <si>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</si>
  <si>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</si>
  <si>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</si>
  <si>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</si>
  <si>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</si>
  <si>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</si>
  <si>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</si>
  <si>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</si>
  <si>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</si>
  <si>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</si>
  <si>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</si>
  <si>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</si>
  <si>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</si>
  <si>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</si>
  <si>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</si>
  <si>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</si>
  <si>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</si>
  <si>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</si>
  <si>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</si>
  <si>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</si>
  <si>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</si>
  <si>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</si>
  <si>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</si>
  <si>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</si>
  <si>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</si>
  <si>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</si>
  <si>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</si>
  <si>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</si>
  <si>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</si>
  <si>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</si>
  <si>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</si>
  <si>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</si>
  <si>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</si>
  <si>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</si>
  <si>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</si>
  <si>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</si>
  <si>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</si>
  <si>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</si>
  <si>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</si>
  <si>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</si>
  <si>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</si>
  <si>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</si>
  <si>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</si>
  <si>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</si>
  <si>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</si>
  <si>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</si>
  <si>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</si>
  <si>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</si>
  <si>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</si>
  <si>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</si>
  <si>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</si>
  <si>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</si>
  <si>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</si>
  <si>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</si>
  <si>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</si>
  <si>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</si>
  <si>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</si>
  <si>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</si>
  <si>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</si>
  <si>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</si>
  <si>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</si>
  <si>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</si>
  <si>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</si>
  <si>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</si>
  <si>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</si>
  <si>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</si>
  <si>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</si>
  <si>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</si>
  <si>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</si>
  <si>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</si>
  <si>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</si>
  <si>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</si>
  <si>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</si>
  <si>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</si>
  <si>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</si>
  <si>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</si>
  <si>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</si>
  <si>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</si>
  <si>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</si>
  <si>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</si>
  <si>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</si>
  <si>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</si>
  <si>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</si>
  <si>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</si>
  <si>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</si>
  <si>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</si>
  <si>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</si>
  <si>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</si>
  <si>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</si>
  <si>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</si>
  <si>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</si>
  <si>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</si>
  <si>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</si>
  <si>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</si>
  <si>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</si>
  <si>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</si>
  <si>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</si>
  <si>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</si>
  <si>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</si>
  <si>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</si>
  <si>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</si>
  <si>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</si>
  <si>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</si>
  <si>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</si>
  <si>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</si>
  <si>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</si>
  <si>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</si>
  <si>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</si>
  <si>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</si>
  <si>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</si>
  <si>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</si>
  <si>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</si>
  <si>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</si>
  <si>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</si>
  <si>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</si>
  <si>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</si>
  <si>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</si>
  <si>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</si>
  <si>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</si>
  <si>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</si>
  <si>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</si>
  <si>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</si>
  <si>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</si>
  <si>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</si>
  <si>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</si>
  <si>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</si>
  <si>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</si>
  <si>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</si>
  <si>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</si>
  <si>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</si>
  <si>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</si>
  <si>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</si>
  <si>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</si>
  <si>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</si>
  <si>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</si>
  <si>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</si>
  <si>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</si>
  <si>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</si>
  <si>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</si>
  <si>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</si>
  <si>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</si>
  <si>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</si>
  <si>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</si>
  <si>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</si>
  <si>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</si>
  <si>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</si>
  <si>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</si>
  <si>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</si>
  <si>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</si>
  <si>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</si>
  <si>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</si>
  <si>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</si>
  <si>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</si>
  <si>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</si>
  <si>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</si>
  <si>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</si>
  <si>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</si>
  <si>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</si>
  <si>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</si>
  <si>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</si>
  <si>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</si>
  <si>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</si>
  <si>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</si>
  <si>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</si>
  <si>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</si>
  <si>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</si>
  <si>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</si>
  <si>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</si>
  <si>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</si>
  <si>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</si>
  <si>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</si>
  <si>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</si>
  <si>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</si>
  <si>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</si>
  <si>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</si>
  <si>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</si>
  <si>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</si>
  <si>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</si>
  <si>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</si>
  <si>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</si>
  <si>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</si>
  <si>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</si>
  <si>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</si>
  <si>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</si>
  <si>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</si>
  <si>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</si>
  <si>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</si>
  <si>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</si>
  <si>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</si>
  <si>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</si>
  <si>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</si>
  <si>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</si>
  <si>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</si>
  <si>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</si>
  <si>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</si>
  <si>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</si>
  <si>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</si>
  <si>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</si>
  <si>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</si>
  <si>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</si>
  <si>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</si>
  <si>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</si>
  <si>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</si>
  <si>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</si>
  <si>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</si>
  <si>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</si>
  <si>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</si>
  <si>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</si>
  <si>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</si>
  <si>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</si>
  <si>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</si>
  <si>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</si>
  <si>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</si>
  <si>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</si>
  <si>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</si>
  <si>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</si>
  <si>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</si>
  <si>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</si>
  <si>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</si>
  <si>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</si>
  <si>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</si>
  <si>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</si>
  <si>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</si>
  <si>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</si>
  <si>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</si>
  <si>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</si>
  <si>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</si>
  <si>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</si>
  <si>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</si>
  <si>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</si>
  <si>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</si>
  <si>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</si>
  <si>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</si>
  <si>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</si>
  <si>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</si>
  <si>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</si>
  <si>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</si>
  <si>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</si>
  <si>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</si>
  <si>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</si>
  <si>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</si>
  <si>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</si>
  <si>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</si>
  <si>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</si>
  <si>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</si>
  <si>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</si>
  <si>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</si>
  <si>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</si>
  <si>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</si>
  <si>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</si>
  <si>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</si>
  <si>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</si>
  <si>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</si>
  <si>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</si>
  <si>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</si>
  <si>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</si>
  <si>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</si>
  <si>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</si>
  <si>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</si>
  <si>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</si>
  <si>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</si>
  <si>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</si>
  <si>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</si>
  <si>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</si>
  <si>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</si>
  <si>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</si>
  <si>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</si>
  <si>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</si>
  <si>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</si>
  <si>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</si>
  <si>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</si>
  <si>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</si>
  <si>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</si>
  <si>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</si>
  <si>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</si>
  <si>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</si>
  <si>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</si>
  <si>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</si>
  <si>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</si>
  <si>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</si>
  <si>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</si>
  <si>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</si>
  <si>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</si>
  <si>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</si>
  <si>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</si>
  <si>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</si>
  <si>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</si>
  <si>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</si>
  <si>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</si>
  <si>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</si>
  <si>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</si>
  <si>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</si>
  <si>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</si>
  <si>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</si>
  <si>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</si>
  <si>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</si>
  <si>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</si>
  <si>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</si>
  <si>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</si>
  <si>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</si>
  <si>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</si>
  <si>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</si>
  <si>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</si>
  <si>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</si>
  <si>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</si>
  <si>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</si>
  <si>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</si>
  <si>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</si>
  <si>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</si>
  <si>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</si>
  <si>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</si>
  <si>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</si>
  <si>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</si>
  <si>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</si>
  <si>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</si>
  <si>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</si>
  <si>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</si>
  <si>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</si>
  <si>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</si>
  <si>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</si>
  <si>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</si>
  <si>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</si>
  <si>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</si>
  <si>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</si>
  <si>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</si>
  <si>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</si>
  <si>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</si>
  <si>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</si>
  <si>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</si>
  <si>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</si>
  <si>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</si>
  <si>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</si>
  <si>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</si>
  <si>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</si>
  <si>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</si>
  <si>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</si>
  <si>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</si>
  <si>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</si>
  <si>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</si>
  <si>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</si>
  <si>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</si>
  <si>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</si>
  <si>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</si>
  <si>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</si>
  <si>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</si>
  <si>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</si>
  <si>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</si>
  <si>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</si>
  <si>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</si>
  <si>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</si>
  <si>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</si>
  <si>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</si>
  <si>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</si>
  <si>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</si>
  <si>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</si>
  <si>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</si>
  <si>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</si>
  <si>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</si>
  <si>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</si>
  <si>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</si>
  <si>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</si>
  <si>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</si>
  <si>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</si>
  <si>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</si>
  <si>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</si>
  <si>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</si>
  <si>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</si>
  <si>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</si>
  <si>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</si>
  <si>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</si>
  <si>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</si>
  <si>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</si>
  <si>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</si>
  <si>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</si>
  <si>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</si>
  <si>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</si>
  <si>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</si>
  <si>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</si>
  <si>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</si>
  <si>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</si>
  <si>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</si>
  <si>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</si>
  <si>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</si>
  <si>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</si>
  <si>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</si>
  <si>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</si>
  <si>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</si>
  <si>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</si>
  <si>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</si>
  <si>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</si>
  <si>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</si>
  <si>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</si>
  <si>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</si>
  <si>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</si>
  <si>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</si>
  <si>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</si>
  <si>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</si>
  <si>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</si>
  <si>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</si>
  <si>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</si>
  <si>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</si>
  <si>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</si>
  <si>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</si>
  <si>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</si>
  <si>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</si>
  <si>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</si>
  <si>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</si>
  <si>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</si>
  <si>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</si>
  <si>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</si>
  <si>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</si>
  <si>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</si>
  <si>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</si>
  <si>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</si>
  <si>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</si>
  <si>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</si>
  <si>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</si>
  <si>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</si>
  <si>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</si>
  <si>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</si>
  <si>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</si>
  <si>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</si>
  <si>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</si>
  <si>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</si>
  <si>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</si>
  <si>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</si>
  <si>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</si>
  <si>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</si>
  <si>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</si>
  <si>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</si>
  <si>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</si>
  <si>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</si>
  <si>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</si>
  <si>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</si>
  <si>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</si>
  <si>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</si>
  <si>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</si>
  <si>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</si>
  <si>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</si>
  <si>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</si>
  <si>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</si>
  <si>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</si>
  <si>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</si>
  <si>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</si>
  <si>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</si>
  <si>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</si>
  <si>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</si>
  <si>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</si>
  <si>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</si>
  <si>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</si>
  <si>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</si>
  <si>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</si>
  <si>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</si>
  <si>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</si>
  <si>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</si>
  <si>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</si>
  <si>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</si>
  <si>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</si>
  <si>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</si>
  <si>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</si>
  <si>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</si>
  <si>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</si>
  <si>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</si>
  <si>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</si>
  <si>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</si>
  <si>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</si>
  <si>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</si>
  <si>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</si>
  <si>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</si>
  <si>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</si>
  <si>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</si>
  <si>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</si>
  <si>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</si>
  <si>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</si>
  <si>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</si>
  <si>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</si>
  <si>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</si>
  <si>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</si>
  <si>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</si>
  <si>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</si>
  <si>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</si>
  <si>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</si>
  <si>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</si>
  <si>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</si>
  <si>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</si>
  <si>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</si>
  <si>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</si>
  <si>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</si>
  <si>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</si>
  <si>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</si>
  <si>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</si>
  <si>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</si>
  <si>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</si>
  <si>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</si>
  <si>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</si>
  <si>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</si>
  <si>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</si>
  <si>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</si>
  <si>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</si>
  <si>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</si>
  <si>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</si>
  <si>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</si>
  <si>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</si>
  <si>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</si>
  <si>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</si>
  <si>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</si>
  <si>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</si>
  <si>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</si>
  <si>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</si>
  <si>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</si>
  <si>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</si>
  <si>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</si>
  <si>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</si>
  <si>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</si>
  <si>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</si>
  <si>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</si>
  <si>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</si>
  <si>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</si>
  <si>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</si>
  <si>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</si>
  <si>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</si>
  <si>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</si>
  <si>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</si>
  <si>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</si>
  <si>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</si>
  <si>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</si>
  <si>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</si>
  <si>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</si>
  <si>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</si>
  <si>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</si>
  <si>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</si>
  <si>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</si>
  <si>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</si>
  <si>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</si>
  <si>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</si>
  <si>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</si>
  <si>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</si>
  <si>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</si>
  <si>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</si>
  <si>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</si>
  <si>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</si>
  <si>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</si>
  <si>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</si>
  <si>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</si>
  <si>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</si>
  <si>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</si>
  <si>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</si>
  <si>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</si>
  <si>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</si>
  <si>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</si>
  <si>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</si>
  <si>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</si>
  <si>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</si>
  <si>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</si>
  <si>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</si>
  <si>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</si>
  <si>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</si>
  <si>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</si>
  <si>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</si>
  <si>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</si>
  <si>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</si>
  <si>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</si>
  <si>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</si>
  <si>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</si>
  <si>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</si>
  <si>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</si>
  <si>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</si>
  <si>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</si>
  <si>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</si>
  <si>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</si>
  <si>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</si>
  <si>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</si>
  <si>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</si>
  <si>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</si>
  <si>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</si>
  <si>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</si>
  <si>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</si>
  <si>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</si>
  <si>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</si>
  <si>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</si>
  <si>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</si>
  <si>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</si>
  <si>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</si>
  <si>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</si>
  <si>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</si>
  <si>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</si>
  <si>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</si>
  <si>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</si>
  <si>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</si>
  <si>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</si>
  <si>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</si>
  <si>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</si>
  <si>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</si>
  <si>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</si>
  <si>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</si>
  <si>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</si>
  <si>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</si>
  <si>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</si>
  <si>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</si>
  <si>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</si>
  <si>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</si>
  <si>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</si>
  <si>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</si>
  <si>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</si>
  <si>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</si>
  <si>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</si>
  <si>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</si>
  <si>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</si>
  <si>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</si>
  <si>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</si>
  <si>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</si>
  <si>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</si>
  <si>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</si>
  <si>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</si>
  <si>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</si>
  <si>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</si>
  <si>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</si>
  <si>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</si>
  <si>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</si>
  <si>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</si>
  <si>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</si>
  <si>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</si>
  <si>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</si>
  <si>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</si>
  <si>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</si>
  <si>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</si>
  <si>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</si>
  <si>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</si>
  <si>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</si>
  <si>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</si>
  <si>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</si>
  <si>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</si>
  <si>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</si>
  <si>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</si>
  <si>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</si>
  <si>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</si>
  <si>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</si>
  <si>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</si>
  <si>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</si>
  <si>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</si>
  <si>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</si>
  <si>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</si>
  <si>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</si>
  <si>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</si>
  <si>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</si>
  <si>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</si>
  <si>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</si>
  <si>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</si>
  <si>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</si>
  <si>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</si>
  <si>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</si>
  <si>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</si>
  <si>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</si>
  <si>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</si>
  <si>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</si>
  <si>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</si>
  <si>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</si>
  <si>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</si>
  <si>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</si>
  <si>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</si>
  <si>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</si>
  <si>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</si>
  <si>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</si>
  <si>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</si>
  <si>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</si>
  <si>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</si>
  <si>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</si>
  <si>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</si>
  <si>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</si>
  <si>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</si>
  <si>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</si>
  <si>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</si>
  <si>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</si>
  <si>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</si>
  <si>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</si>
  <si>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</si>
  <si>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</si>
  <si>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</si>
  <si>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</si>
  <si>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</si>
  <si>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</si>
  <si>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</si>
  <si>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</si>
  <si>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</si>
  <si>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</si>
  <si>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</si>
  <si>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</si>
  <si>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</si>
  <si>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</si>
  <si>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</si>
  <si>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</si>
  <si>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</si>
  <si>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</si>
  <si>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</si>
  <si>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</si>
  <si>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</si>
  <si>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</si>
  <si>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</si>
  <si>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</si>
  <si>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</si>
  <si>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</si>
  <si>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</si>
  <si>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</si>
  <si>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</si>
  <si>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</si>
  <si>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</si>
  <si>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</si>
  <si>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</si>
  <si>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</si>
  <si>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</si>
  <si>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</si>
  <si>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</si>
  <si>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</si>
  <si>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</si>
  <si>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</si>
  <si>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</si>
  <si>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</si>
  <si>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</si>
  <si>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</si>
  <si>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</si>
  <si>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</si>
  <si>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</si>
  <si>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</si>
  <si>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</si>
  <si>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</si>
  <si>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</si>
  <si>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</si>
  <si>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</si>
  <si>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</si>
  <si>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</si>
  <si>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</si>
  <si>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</si>
  <si>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</si>
  <si>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</si>
  <si>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</si>
  <si>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</si>
  <si>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</si>
  <si>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</si>
  <si>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</si>
  <si>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</si>
  <si>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</si>
  <si>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</si>
  <si>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</si>
  <si>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</si>
  <si>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</si>
  <si>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</si>
  <si>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</si>
  <si>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</si>
  <si>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</si>
  <si>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</si>
  <si>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</si>
  <si>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</si>
  <si>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</si>
  <si>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</si>
  <si>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</si>
  <si>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</si>
  <si>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</si>
  <si>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</si>
  <si>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</si>
  <si>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</si>
  <si>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</si>
  <si>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</si>
  <si>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</si>
  <si>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</si>
  <si>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</si>
  <si>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</si>
  <si>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</si>
  <si>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</si>
  <si>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</si>
  <si>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</si>
  <si>
    <t>contains corpse (any)</t>
  </si>
  <si>
    <t>no corpse</t>
  </si>
  <si>
    <t>percent of corpse</t>
  </si>
  <si>
    <t>contains female fainting</t>
  </si>
  <si>
    <t>contains male fainting</t>
  </si>
  <si>
    <t>no fainting</t>
  </si>
  <si>
    <t>percentage of fainting</t>
  </si>
  <si>
    <t>no incest</t>
  </si>
  <si>
    <t>incest themes</t>
  </si>
  <si>
    <t>contains incest</t>
  </si>
  <si>
    <t>percent of incest</t>
  </si>
  <si>
    <t>no familial murder</t>
  </si>
  <si>
    <t>percent of familial murder</t>
  </si>
  <si>
    <t>murder of child</t>
  </si>
  <si>
    <t>murder of sibling</t>
  </si>
  <si>
    <t>murder of wife</t>
  </si>
  <si>
    <t>murder of husband</t>
  </si>
  <si>
    <t>murder of parent</t>
  </si>
  <si>
    <t>no clergyman</t>
  </si>
  <si>
    <t>percentage of clergyman</t>
  </si>
  <si>
    <t>no blood</t>
  </si>
  <si>
    <t>percentage with blood</t>
  </si>
  <si>
    <t>contains blood</t>
  </si>
  <si>
    <t>no confinement</t>
  </si>
  <si>
    <t>percentage of confinement</t>
  </si>
  <si>
    <t>confinement (legal)</t>
  </si>
  <si>
    <t>confinement (extralegal)</t>
  </si>
  <si>
    <t>abduction of female</t>
  </si>
  <si>
    <t>abduction of male</t>
  </si>
  <si>
    <t>no abduction</t>
  </si>
  <si>
    <t>percentage with abduction</t>
  </si>
  <si>
    <t>no suicide mention</t>
  </si>
  <si>
    <t>attempted/contemplated</t>
  </si>
  <si>
    <t>faked/threatened</t>
  </si>
  <si>
    <t>percentage with suicide</t>
  </si>
  <si>
    <t>contains suicide</t>
  </si>
  <si>
    <t>no human trafficking</t>
  </si>
  <si>
    <t>percentage of human trafficking</t>
  </si>
  <si>
    <t>no letter</t>
  </si>
  <si>
    <t>percentage with letter</t>
  </si>
  <si>
    <t>no monastery</t>
  </si>
  <si>
    <t>percent with monastery</t>
  </si>
  <si>
    <t>contains monastery</t>
  </si>
  <si>
    <t>chaste nun</t>
  </si>
  <si>
    <t>no nun</t>
  </si>
  <si>
    <t>percent with nuns</t>
  </si>
  <si>
    <t>no portrait</t>
  </si>
  <si>
    <t>percent with portrait</t>
  </si>
  <si>
    <t>no presentiment</t>
  </si>
  <si>
    <t>percent with presentiment</t>
  </si>
  <si>
    <t>no bones</t>
  </si>
  <si>
    <t>skeleton</t>
  </si>
  <si>
    <t>skull</t>
  </si>
  <si>
    <t>percent with bones</t>
  </si>
  <si>
    <t>no starvation</t>
  </si>
  <si>
    <t>percent with starvation</t>
  </si>
  <si>
    <t>no vow</t>
  </si>
  <si>
    <t>vow of vengeance</t>
  </si>
  <si>
    <t>percent with vow</t>
  </si>
  <si>
    <t>no villainess</t>
  </si>
  <si>
    <t>percent with villainess</t>
  </si>
  <si>
    <t>contains villainess</t>
  </si>
  <si>
    <t>no wedding</t>
  </si>
  <si>
    <t>percent with wedding</t>
  </si>
  <si>
    <t>interrupted or arborted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</si>
</sst>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59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  <xf numFmtId="0" fontId="4" fillId="0" borderId="0" xfId="0" applyFont="1"/>
    <xf numFmtId="9" fontId="0" fillId="0" borderId="0" xfId="0" applyNumberFormat="1"/>
  </cellXfs>
  <cellStyles count="59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9.xml"/><Relationship Id="rId143" Type="http://schemas.openxmlformats.org/officeDocument/2006/relationships/pivotCacheDefinition" Target="pivotCache/pivotCacheDefinition70.xml"/><Relationship Id="rId144" Type="http://schemas.openxmlformats.org/officeDocument/2006/relationships/pivotCacheDefinition" Target="pivotCache/pivotCacheDefinition71.xml"/><Relationship Id="rId145" Type="http://schemas.openxmlformats.org/officeDocument/2006/relationships/pivotCacheDefinition" Target="pivotCache/pivotCacheDefinition72.xml"/><Relationship Id="rId146" Type="http://schemas.openxmlformats.org/officeDocument/2006/relationships/pivotCacheDefinition" Target="pivotCache/pivotCacheDefinition73.xml"/><Relationship Id="rId147" Type="http://schemas.openxmlformats.org/officeDocument/2006/relationships/pivotCacheDefinition" Target="pivotCache/pivotCacheDefinition74.xml"/><Relationship Id="rId148" Type="http://schemas.openxmlformats.org/officeDocument/2006/relationships/pivotCacheDefinition" Target="pivotCache/pivotCacheDefinition75.xml"/><Relationship Id="rId149" Type="http://schemas.openxmlformats.org/officeDocument/2006/relationships/pivotCacheDefinition" Target="pivotCache/pivotCacheDefinition76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80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8.xml"/><Relationship Id="rId82" Type="http://schemas.openxmlformats.org/officeDocument/2006/relationships/pivotCacheDefinition" Target="pivotCache/pivotCacheDefinition9.xml"/><Relationship Id="rId83" Type="http://schemas.openxmlformats.org/officeDocument/2006/relationships/pivotCacheDefinition" Target="pivotCache/pivotCacheDefinition10.xml"/><Relationship Id="rId84" Type="http://schemas.openxmlformats.org/officeDocument/2006/relationships/pivotCacheDefinition" Target="pivotCache/pivotCacheDefinition11.xml"/><Relationship Id="rId85" Type="http://schemas.openxmlformats.org/officeDocument/2006/relationships/pivotCacheDefinition" Target="pivotCache/pivotCacheDefinition12.xml"/><Relationship Id="rId86" Type="http://schemas.openxmlformats.org/officeDocument/2006/relationships/pivotCacheDefinition" Target="pivotCache/pivotCacheDefinition13.xml"/><Relationship Id="rId87" Type="http://schemas.openxmlformats.org/officeDocument/2006/relationships/pivotCacheDefinition" Target="pivotCache/pivotCacheDefinition14.xml"/><Relationship Id="rId88" Type="http://schemas.openxmlformats.org/officeDocument/2006/relationships/pivotCacheDefinition" Target="pivotCache/pivotCacheDefinition15.xml"/><Relationship Id="rId89" Type="http://schemas.openxmlformats.org/officeDocument/2006/relationships/pivotCacheDefinition" Target="pivotCache/pivotCacheDefinition16.xml"/><Relationship Id="rId110" Type="http://schemas.openxmlformats.org/officeDocument/2006/relationships/pivotCacheDefinition" Target="pivotCache/pivotCacheDefinition37.xml"/><Relationship Id="rId111" Type="http://schemas.openxmlformats.org/officeDocument/2006/relationships/pivotCacheDefinition" Target="pivotCache/pivotCacheDefinition38.xml"/><Relationship Id="rId112" Type="http://schemas.openxmlformats.org/officeDocument/2006/relationships/pivotCacheDefinition" Target="pivotCache/pivotCacheDefinition39.xml"/><Relationship Id="rId113" Type="http://schemas.openxmlformats.org/officeDocument/2006/relationships/pivotCacheDefinition" Target="pivotCache/pivotCacheDefinition40.xml"/><Relationship Id="rId114" Type="http://schemas.openxmlformats.org/officeDocument/2006/relationships/pivotCacheDefinition" Target="pivotCache/pivotCacheDefinition41.xml"/><Relationship Id="rId115" Type="http://schemas.openxmlformats.org/officeDocument/2006/relationships/pivotCacheDefinition" Target="pivotCache/pivotCacheDefinition42.xml"/><Relationship Id="rId116" Type="http://schemas.openxmlformats.org/officeDocument/2006/relationships/pivotCacheDefinition" Target="pivotCache/pivotCacheDefinition43.xml"/><Relationship Id="rId117" Type="http://schemas.openxmlformats.org/officeDocument/2006/relationships/pivotCacheDefinition" Target="pivotCache/pivotCacheDefinition44.xml"/><Relationship Id="rId118" Type="http://schemas.openxmlformats.org/officeDocument/2006/relationships/pivotCacheDefinition" Target="pivotCache/pivotCacheDefinition45.xml"/><Relationship Id="rId119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77.xml"/><Relationship Id="rId151" Type="http://schemas.openxmlformats.org/officeDocument/2006/relationships/pivotCacheDefinition" Target="pivotCache/pivotCacheDefinition78.xml"/><Relationship Id="rId152" Type="http://schemas.openxmlformats.org/officeDocument/2006/relationships/pivotCacheDefinition" Target="pivotCache/pivotCacheDefinition7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80.xml"/><Relationship Id="rId154" Type="http://schemas.openxmlformats.org/officeDocument/2006/relationships/pivotCacheDefinition" Target="pivotCache/pivotCacheDefinition81.xml"/><Relationship Id="rId155" Type="http://schemas.openxmlformats.org/officeDocument/2006/relationships/pivotCacheDefinition" Target="pivotCache/pivotCacheDefinition82.xml"/><Relationship Id="rId156" Type="http://schemas.openxmlformats.org/officeDocument/2006/relationships/pivotCacheDefinition" Target="pivotCache/pivotCacheDefinition83.xml"/><Relationship Id="rId157" Type="http://schemas.openxmlformats.org/officeDocument/2006/relationships/pivotCacheDefinition" Target="pivotCache/pivotCacheDefinition84.xml"/><Relationship Id="rId158" Type="http://schemas.openxmlformats.org/officeDocument/2006/relationships/pivotCacheDefinition" Target="pivotCache/pivotCacheDefinition85.xml"/><Relationship Id="rId159" Type="http://schemas.openxmlformats.org/officeDocument/2006/relationships/pivotCacheDefinition" Target="pivotCache/pivotCacheDefinition86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18.xml"/><Relationship Id="rId92" Type="http://schemas.openxmlformats.org/officeDocument/2006/relationships/pivotCacheDefinition" Target="pivotCache/pivotCacheDefinition19.xml"/><Relationship Id="rId93" Type="http://schemas.openxmlformats.org/officeDocument/2006/relationships/pivotCacheDefinition" Target="pivotCache/pivotCacheDefinition20.xml"/><Relationship Id="rId94" Type="http://schemas.openxmlformats.org/officeDocument/2006/relationships/pivotCacheDefinition" Target="pivotCache/pivotCacheDefinition21.xml"/><Relationship Id="rId95" Type="http://schemas.openxmlformats.org/officeDocument/2006/relationships/pivotCacheDefinition" Target="pivotCache/pivotCacheDefinition22.xml"/><Relationship Id="rId96" Type="http://schemas.openxmlformats.org/officeDocument/2006/relationships/pivotCacheDefinition" Target="pivotCache/pivotCacheDefinition23.xml"/><Relationship Id="rId97" Type="http://schemas.openxmlformats.org/officeDocument/2006/relationships/pivotCacheDefinition" Target="pivotCache/pivotCacheDefinition24.xml"/><Relationship Id="rId98" Type="http://schemas.openxmlformats.org/officeDocument/2006/relationships/pivotCacheDefinition" Target="pivotCache/pivotCacheDefinition25.xml"/><Relationship Id="rId99" Type="http://schemas.openxmlformats.org/officeDocument/2006/relationships/pivotCacheDefinition" Target="pivotCache/pivotCacheDefinition26.xml"/><Relationship Id="rId120" Type="http://schemas.openxmlformats.org/officeDocument/2006/relationships/pivotCacheDefinition" Target="pivotCache/pivotCacheDefinition47.xml"/><Relationship Id="rId121" Type="http://schemas.openxmlformats.org/officeDocument/2006/relationships/pivotCacheDefinition" Target="pivotCache/pivotCacheDefinition48.xml"/><Relationship Id="rId122" Type="http://schemas.openxmlformats.org/officeDocument/2006/relationships/pivotCacheDefinition" Target="pivotCache/pivotCacheDefinition49.xml"/><Relationship Id="rId123" Type="http://schemas.openxmlformats.org/officeDocument/2006/relationships/pivotCacheDefinition" Target="pivotCache/pivotCacheDefinition50.xml"/><Relationship Id="rId124" Type="http://schemas.openxmlformats.org/officeDocument/2006/relationships/pivotCacheDefinition" Target="pivotCache/pivotCacheDefinition51.xml"/><Relationship Id="rId125" Type="http://schemas.openxmlformats.org/officeDocument/2006/relationships/pivotCacheDefinition" Target="pivotCache/pivotCacheDefinition52.xml"/><Relationship Id="rId126" Type="http://schemas.openxmlformats.org/officeDocument/2006/relationships/pivotCacheDefinition" Target="pivotCache/pivotCacheDefinition53.xml"/><Relationship Id="rId127" Type="http://schemas.openxmlformats.org/officeDocument/2006/relationships/pivotCacheDefinition" Target="pivotCache/pivotCacheDefinition54.xml"/><Relationship Id="rId128" Type="http://schemas.openxmlformats.org/officeDocument/2006/relationships/pivotCacheDefinition" Target="pivotCache/pivotCacheDefinition55.xml"/><Relationship Id="rId129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87.xml"/><Relationship Id="rId161" Type="http://schemas.openxmlformats.org/officeDocument/2006/relationships/pivotCacheDefinition" Target="pivotCache/pivotCacheDefinition88.xml"/><Relationship Id="rId162" Type="http://schemas.openxmlformats.org/officeDocument/2006/relationships/pivotCacheDefinition" Target="pivotCache/pivotCacheDefinition8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63" Type="http://schemas.openxmlformats.org/officeDocument/2006/relationships/pivotCacheDefinition" Target="pivotCache/pivotCacheDefinition90.xml"/><Relationship Id="rId164" Type="http://schemas.openxmlformats.org/officeDocument/2006/relationships/pivotCacheDefinition" Target="pivotCache/pivotCacheDefinition91.xml"/><Relationship Id="rId165" Type="http://schemas.openxmlformats.org/officeDocument/2006/relationships/pivotCacheDefinition" Target="pivotCache/pivotCacheDefinition92.xml"/><Relationship Id="rId166" Type="http://schemas.openxmlformats.org/officeDocument/2006/relationships/pivotCacheDefinition" Target="pivotCache/pivotCacheDefinition93.xml"/><Relationship Id="rId167" Type="http://schemas.openxmlformats.org/officeDocument/2006/relationships/pivotCacheDefinition" Target="pivotCache/pivotCacheDefinition94.xml"/><Relationship Id="rId168" Type="http://schemas.openxmlformats.org/officeDocument/2006/relationships/pivotCacheDefinition" Target="pivotCache/pivotCacheDefinition95.xml"/><Relationship Id="rId169" Type="http://schemas.openxmlformats.org/officeDocument/2006/relationships/pivotCacheDefinition" Target="pivotCache/pivotCacheDefinition96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7.xml"/><Relationship Id="rId131" Type="http://schemas.openxmlformats.org/officeDocument/2006/relationships/pivotCacheDefinition" Target="pivotCache/pivotCacheDefinition58.xml"/><Relationship Id="rId132" Type="http://schemas.openxmlformats.org/officeDocument/2006/relationships/pivotCacheDefinition" Target="pivotCache/pivotCacheDefinition59.xml"/><Relationship Id="rId133" Type="http://schemas.openxmlformats.org/officeDocument/2006/relationships/pivotCacheDefinition" Target="pivotCache/pivotCacheDefinition60.xml"/><Relationship Id="rId134" Type="http://schemas.openxmlformats.org/officeDocument/2006/relationships/pivotCacheDefinition" Target="pivotCache/pivotCacheDefinition61.xml"/><Relationship Id="rId135" Type="http://schemas.openxmlformats.org/officeDocument/2006/relationships/pivotCacheDefinition" Target="pivotCache/pivotCacheDefinition62.xml"/><Relationship Id="rId136" Type="http://schemas.openxmlformats.org/officeDocument/2006/relationships/pivotCacheDefinition" Target="pivotCache/pivotCacheDefinition63.xml"/><Relationship Id="rId137" Type="http://schemas.openxmlformats.org/officeDocument/2006/relationships/pivotCacheDefinition" Target="pivotCache/pivotCacheDefinition64.xml"/><Relationship Id="rId138" Type="http://schemas.openxmlformats.org/officeDocument/2006/relationships/pivotCacheDefinition" Target="pivotCache/pivotCacheDefinition65.xml"/><Relationship Id="rId139" Type="http://schemas.openxmlformats.org/officeDocument/2006/relationships/pivotCacheDefinition" Target="pivotCache/pivotCacheDefinition66.xml"/><Relationship Id="rId170" Type="http://schemas.openxmlformats.org/officeDocument/2006/relationships/pivotCacheDefinition" Target="pivotCache/pivotCacheDefinition97.xml"/><Relationship Id="rId171" Type="http://schemas.openxmlformats.org/officeDocument/2006/relationships/theme" Target="theme/theme1.xml"/><Relationship Id="rId172" Type="http://schemas.openxmlformats.org/officeDocument/2006/relationships/styles" Target="styles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173" Type="http://schemas.openxmlformats.org/officeDocument/2006/relationships/sharedStrings" Target="sharedStrings.xml"/><Relationship Id="rId174" Type="http://schemas.openxmlformats.org/officeDocument/2006/relationships/calcChain" Target="calcChain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pivotCacheDefinition" Target="pivotCache/pivotCacheDefinition1.xml"/><Relationship Id="rId75" Type="http://schemas.openxmlformats.org/officeDocument/2006/relationships/pivotCacheDefinition" Target="pivotCache/pivotCacheDefinition2.xml"/><Relationship Id="rId76" Type="http://schemas.openxmlformats.org/officeDocument/2006/relationships/pivotCacheDefinition" Target="pivotCache/pivotCacheDefinition3.xml"/><Relationship Id="rId77" Type="http://schemas.openxmlformats.org/officeDocument/2006/relationships/pivotCacheDefinition" Target="pivotCache/pivotCacheDefinition4.xml"/><Relationship Id="rId78" Type="http://schemas.openxmlformats.org/officeDocument/2006/relationships/pivotCacheDefinition" Target="pivotCache/pivotCacheDefinition5.xml"/><Relationship Id="rId7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8.xml"/><Relationship Id="rId102" Type="http://schemas.openxmlformats.org/officeDocument/2006/relationships/pivotCacheDefinition" Target="pivotCache/pivotCacheDefinition29.xml"/><Relationship Id="rId103" Type="http://schemas.openxmlformats.org/officeDocument/2006/relationships/pivotCacheDefinition" Target="pivotCache/pivotCacheDefinition30.xml"/><Relationship Id="rId104" Type="http://schemas.openxmlformats.org/officeDocument/2006/relationships/pivotCacheDefinition" Target="pivotCache/pivotCacheDefinition31.xml"/><Relationship Id="rId105" Type="http://schemas.openxmlformats.org/officeDocument/2006/relationships/pivotCacheDefinition" Target="pivotCache/pivotCacheDefinition32.xml"/><Relationship Id="rId106" Type="http://schemas.openxmlformats.org/officeDocument/2006/relationships/pivotCacheDefinition" Target="pivotCache/pivotCacheDefinition33.xml"/><Relationship Id="rId107" Type="http://schemas.openxmlformats.org/officeDocument/2006/relationships/pivotCacheDefinition" Target="pivotCache/pivotCacheDefinition34.xml"/><Relationship Id="rId108" Type="http://schemas.openxmlformats.org/officeDocument/2006/relationships/pivotCacheDefinition" Target="pivotCache/pivotCacheDefinition35.xml"/><Relationship Id="rId10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7.xml"/><Relationship Id="rId141" Type="http://schemas.openxmlformats.org/officeDocument/2006/relationships/pivotCacheDefinition" Target="pivotCache/pivotCacheDefinition6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7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8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9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0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1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2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3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4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5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6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7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8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9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0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1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2.xml"/></Relationships>
</file>

<file path=xl/charts/_rels/chart1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3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suicide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suicide!$P$3</c:f>
              <c:strCache>
                <c:ptCount val="1"/>
                <c:pt idx="0">
                  <c:v>contains suicide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suicide!$P$4:$P$8</c:f>
              <c:numCache>
                <c:formatCode>General</c:formatCode>
                <c:ptCount val="5"/>
                <c:pt idx="0">
                  <c:v>9.0</c:v>
                </c:pt>
                <c:pt idx="1">
                  <c:v>7.0</c:v>
                </c:pt>
                <c:pt idx="2">
                  <c:v>29.0</c:v>
                </c:pt>
                <c:pt idx="3">
                  <c:v>10.0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suicide!$Q$3</c:f>
              <c:strCache>
                <c:ptCount val="1"/>
                <c:pt idx="0">
                  <c:v>attempted/contemplated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suicide!$Q$4:$Q$8</c:f>
              <c:numCache>
                <c:formatCode>General</c:formatCode>
                <c:ptCount val="5"/>
                <c:pt idx="0">
                  <c:v>3.0</c:v>
                </c:pt>
                <c:pt idx="1">
                  <c:v>2.0</c:v>
                </c:pt>
                <c:pt idx="2">
                  <c:v>5.0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suicide!$R$3</c:f>
              <c:strCache>
                <c:ptCount val="1"/>
                <c:pt idx="0">
                  <c:v>faked/threatened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suicide!$R$4:$R$8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suicide!$S$3</c:f>
              <c:strCache>
                <c:ptCount val="1"/>
                <c:pt idx="0">
                  <c:v>no suicide mention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suicide!$S$4:$S$8</c:f>
              <c:numCache>
                <c:formatCode>General</c:formatCode>
                <c:ptCount val="5"/>
                <c:pt idx="0">
                  <c:v>13.0</c:v>
                </c:pt>
                <c:pt idx="1">
                  <c:v>14.0</c:v>
                </c:pt>
                <c:pt idx="2">
                  <c:v>27.0</c:v>
                </c:pt>
                <c:pt idx="3">
                  <c:v>25.0</c:v>
                </c:pt>
                <c:pt idx="4">
                  <c:v>11.0</c:v>
                </c:pt>
              </c:numCache>
            </c:numRef>
          </c:val>
        </c:ser>
        <c:ser>
          <c:idx val="4"/>
          <c:order val="4"/>
          <c:tx>
            <c:strRef>
              <c:f>suicide!$T$3</c:f>
              <c:strCache>
                <c:ptCount val="1"/>
                <c:pt idx="0">
                  <c:v>percentage with suicide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suicide!$T$4:$T$8</c:f>
              <c:numCache>
                <c:formatCode>0%</c:formatCode>
                <c:ptCount val="5"/>
                <c:pt idx="0">
                  <c:v>0.48</c:v>
                </c:pt>
                <c:pt idx="1">
                  <c:v>0.416666666666667</c:v>
                </c:pt>
                <c:pt idx="2">
                  <c:v>0.578125</c:v>
                </c:pt>
                <c:pt idx="3">
                  <c:v>0.431818181818182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1015000"/>
        <c:axId val="370353768"/>
      </c:barChart>
      <c:catAx>
        <c:axId val="37101500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353768"/>
        <c:crosses val="autoZero"/>
        <c:auto val="1"/>
        <c:lblAlgn val="ctr"/>
        <c:lblOffset val="100"/>
        <c:noMultiLvlLbl val="0"/>
      </c:catAx>
      <c:valAx>
        <c:axId val="370353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1015000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abduction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abduction!$AJ$4</c:f>
              <c:strCache>
                <c:ptCount val="1"/>
                <c:pt idx="0">
                  <c:v>abduction of female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abduction!$AJ$5:$AJ$9</c:f>
              <c:numCache>
                <c:formatCode>General</c:formatCode>
                <c:ptCount val="5"/>
                <c:pt idx="0">
                  <c:v>11.0</c:v>
                </c:pt>
                <c:pt idx="1">
                  <c:v>8.0</c:v>
                </c:pt>
                <c:pt idx="2">
                  <c:v>31.0</c:v>
                </c:pt>
                <c:pt idx="3">
                  <c:v>13.0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abduction!$AK$4</c:f>
              <c:strCache>
                <c:ptCount val="1"/>
                <c:pt idx="0">
                  <c:v>abduction of male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abduction!$AK$5:$AK$9</c:f>
              <c:numCache>
                <c:formatCode>General</c:formatCode>
                <c:ptCount val="5"/>
                <c:pt idx="0">
                  <c:v>7.0</c:v>
                </c:pt>
                <c:pt idx="1">
                  <c:v>4.0</c:v>
                </c:pt>
                <c:pt idx="2">
                  <c:v>17.0</c:v>
                </c:pt>
                <c:pt idx="3">
                  <c:v>5.0</c:v>
                </c:pt>
                <c:pt idx="4">
                  <c:v>6.0</c:v>
                </c:pt>
              </c:numCache>
            </c:numRef>
          </c:val>
        </c:ser>
        <c:ser>
          <c:idx val="2"/>
          <c:order val="2"/>
          <c:tx>
            <c:strRef>
              <c:f>abduction!$AL$4</c:f>
              <c:strCache>
                <c:ptCount val="1"/>
                <c:pt idx="0">
                  <c:v>no abduction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abduction!$AL$5:$AL$9</c:f>
              <c:numCache>
                <c:formatCode>General</c:formatCode>
                <c:ptCount val="5"/>
                <c:pt idx="0">
                  <c:v>7.0</c:v>
                </c:pt>
                <c:pt idx="1">
                  <c:v>12.0</c:v>
                </c:pt>
                <c:pt idx="2">
                  <c:v>16.0</c:v>
                </c:pt>
                <c:pt idx="3">
                  <c:v>26.0</c:v>
                </c:pt>
                <c:pt idx="4">
                  <c:v>6.0</c:v>
                </c:pt>
              </c:numCache>
            </c:numRef>
          </c:val>
        </c:ser>
        <c:ser>
          <c:idx val="3"/>
          <c:order val="3"/>
          <c:tx>
            <c:strRef>
              <c:f>abduction!$AM$4</c:f>
              <c:strCache>
                <c:ptCount val="1"/>
                <c:pt idx="0">
                  <c:v>percentage with abduction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5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77777777777778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249999999999999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abduction!$AM$5:$AM$9</c:f>
              <c:numCache>
                <c:formatCode>0%</c:formatCode>
                <c:ptCount val="5"/>
                <c:pt idx="0">
                  <c:v>0.72</c:v>
                </c:pt>
                <c:pt idx="1">
                  <c:v>0.5</c:v>
                </c:pt>
                <c:pt idx="2">
                  <c:v>0.75</c:v>
                </c:pt>
                <c:pt idx="3">
                  <c:v>0.409090909090909</c:v>
                </c:pt>
                <c:pt idx="4">
                  <c:v>0.647058823529412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30511528"/>
        <c:axId val="330704008"/>
      </c:barChart>
      <c:catAx>
        <c:axId val="330511528"/>
        <c:scaling>
          <c:orientation val="minMax"/>
        </c:scaling>
        <c:delete val="0"/>
        <c:axPos val="l"/>
        <c:majorTickMark val="none"/>
        <c:minorTickMark val="none"/>
        <c:tickLblPos val="nextTo"/>
        <c:crossAx val="330704008"/>
        <c:crosses val="autoZero"/>
        <c:auto val="1"/>
        <c:lblAlgn val="ctr"/>
        <c:lblOffset val="100"/>
        <c:noMultiLvlLbl val="0"/>
      </c:catAx>
      <c:valAx>
        <c:axId val="330704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3051152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confinement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confinement!$K$8</c:f>
              <c:strCache>
                <c:ptCount val="1"/>
                <c:pt idx="0">
                  <c:v>confinement (legal)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confinement!$K$9:$K$13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14.0</c:v>
                </c:pt>
                <c:pt idx="3">
                  <c:v>11.0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confinement!$L$8</c:f>
              <c:strCache>
                <c:ptCount val="1"/>
                <c:pt idx="0">
                  <c:v>confinement (extralegal)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confinement!$L$9:$L$13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39.0</c:v>
                </c:pt>
                <c:pt idx="3">
                  <c:v>13.0</c:v>
                </c:pt>
                <c:pt idx="4">
                  <c:v>7.0</c:v>
                </c:pt>
              </c:numCache>
            </c:numRef>
          </c:val>
        </c:ser>
        <c:ser>
          <c:idx val="2"/>
          <c:order val="2"/>
          <c:tx>
            <c:strRef>
              <c:f>confinement!$M$8</c:f>
              <c:strCache>
                <c:ptCount val="1"/>
                <c:pt idx="0">
                  <c:v>no confinement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confinement!$M$9:$M$13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11.0</c:v>
                </c:pt>
                <c:pt idx="3">
                  <c:v>20.0</c:v>
                </c:pt>
                <c:pt idx="4">
                  <c:v>9.0</c:v>
                </c:pt>
              </c:numCache>
            </c:numRef>
          </c:val>
        </c:ser>
        <c:ser>
          <c:idx val="3"/>
          <c:order val="3"/>
          <c:tx>
            <c:strRef>
              <c:f>confinement!$N$8</c:f>
              <c:strCache>
                <c:ptCount val="1"/>
                <c:pt idx="0">
                  <c:v>percentage of confinement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77777777777778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305555555555554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22222222222222"/>
                  <c:y val="-8.4875562720133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16664479440071"/>
                  <c:y val="-0.004629629629629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222222222222221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confinement!$N$9:$N$13</c:f>
              <c:numCache>
                <c:formatCode>0%</c:formatCode>
                <c:ptCount val="5"/>
                <c:pt idx="0">
                  <c:v>0.76</c:v>
                </c:pt>
                <c:pt idx="1">
                  <c:v>0.75</c:v>
                </c:pt>
                <c:pt idx="2">
                  <c:v>0.828125</c:v>
                </c:pt>
                <c:pt idx="3">
                  <c:v>0.545454545454545</c:v>
                </c:pt>
                <c:pt idx="4">
                  <c:v>0.470588235294118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7159784"/>
        <c:axId val="370622488"/>
      </c:barChart>
      <c:catAx>
        <c:axId val="3771597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622488"/>
        <c:crosses val="autoZero"/>
        <c:auto val="1"/>
        <c:lblAlgn val="ctr"/>
        <c:lblOffset val="100"/>
        <c:noMultiLvlLbl val="0"/>
      </c:catAx>
      <c:valAx>
        <c:axId val="370622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71597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blood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blood!$P$4</c:f>
              <c:strCache>
                <c:ptCount val="1"/>
                <c:pt idx="0">
                  <c:v>contains blood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blood!$P$5:$P$9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18.0</c:v>
                </c:pt>
                <c:pt idx="3">
                  <c:v>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blood!$Q$4</c:f>
              <c:strCache>
                <c:ptCount val="1"/>
                <c:pt idx="0">
                  <c:v>no blood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blood!$Q$5:$Q$9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46.0</c:v>
                </c:pt>
                <c:pt idx="3">
                  <c:v>43.0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blood!$R$4</c:f>
              <c:strCache>
                <c:ptCount val="1"/>
                <c:pt idx="0">
                  <c:v>percentage with blood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blood!$R$5:$R$9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0.28125</c:v>
                </c:pt>
                <c:pt idx="3">
                  <c:v>0.0227272727272727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5559416"/>
        <c:axId val="375719784"/>
      </c:barChart>
      <c:catAx>
        <c:axId val="37555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375719784"/>
        <c:crosses val="autoZero"/>
        <c:auto val="1"/>
        <c:lblAlgn val="ctr"/>
        <c:lblOffset val="100"/>
        <c:noMultiLvlLbl val="0"/>
      </c:catAx>
      <c:valAx>
        <c:axId val="375719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555941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4.0</c:v>
                </c:pt>
                <c:pt idx="1">
                  <c:v>15.0</c:v>
                </c:pt>
                <c:pt idx="2">
                  <c:v>2.0</c:v>
                </c:pt>
                <c:pt idx="3">
                  <c:v>21.0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3.0</c:v>
                </c:pt>
                <c:pt idx="1">
                  <c:v>7.0</c:v>
                </c:pt>
                <c:pt idx="3">
                  <c:v>10.0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18.0</c:v>
                </c:pt>
                <c:pt idx="1">
                  <c:v>1.0</c:v>
                </c:pt>
                <c:pt idx="2">
                  <c:v>21.0</c:v>
                </c:pt>
                <c:pt idx="3">
                  <c:v>-12.0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clergyman!$V$4</c:f>
              <c:strCache>
                <c:ptCount val="1"/>
                <c:pt idx="0">
                  <c:v>evil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clergyman!$V$5:$V$9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clergyman!$W$4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clergyman!$W$5:$W$9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7.0</c:v>
                </c:pt>
                <c:pt idx="3">
                  <c:v>8.0</c:v>
                </c:pt>
              </c:numCache>
            </c:numRef>
          </c:val>
        </c:ser>
        <c:ser>
          <c:idx val="2"/>
          <c:order val="2"/>
          <c:tx>
            <c:strRef>
              <c:f>clergyman!$X$4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clergyman!$X$5:$X$9</c:f>
              <c:numCache>
                <c:formatCode>General</c:formatCode>
                <c:ptCount val="5"/>
                <c:pt idx="0">
                  <c:v>20.0</c:v>
                </c:pt>
                <c:pt idx="1">
                  <c:v>17.0</c:v>
                </c:pt>
                <c:pt idx="2">
                  <c:v>42.0</c:v>
                </c:pt>
                <c:pt idx="3">
                  <c:v>34.0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clergyman!$Y$4</c:f>
              <c:strCache>
                <c:ptCount val="1"/>
                <c:pt idx="0">
                  <c:v>percentage of clergyman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clergyman!$Y$5:$Y$9</c:f>
              <c:numCache>
                <c:formatCode>0%</c:formatCode>
                <c:ptCount val="5"/>
                <c:pt idx="0">
                  <c:v>0.2</c:v>
                </c:pt>
                <c:pt idx="1">
                  <c:v>0.291666666666667</c:v>
                </c:pt>
                <c:pt idx="2">
                  <c:v>0.34375</c:v>
                </c:pt>
                <c:pt idx="3">
                  <c:v>0.227272727272727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9633960"/>
        <c:axId val="361776408"/>
      </c:barChart>
      <c:catAx>
        <c:axId val="3596339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61776408"/>
        <c:crosses val="autoZero"/>
        <c:auto val="1"/>
        <c:lblAlgn val="ctr"/>
        <c:lblOffset val="100"/>
        <c:noMultiLvlLbl val="0"/>
      </c:catAx>
      <c:valAx>
        <c:axId val="361776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96339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murder!$S$3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murder!$S$4:$S$8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murder!$T$3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murder!$T$4:$T$8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3.0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murder!$U$3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murder!$U$4:$U$8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murder!$V$3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murder!$V$4:$V$8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</c:numCache>
            </c:numRef>
          </c:val>
        </c:ser>
        <c:ser>
          <c:idx val="4"/>
          <c:order val="4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murder!$W$4:$W$8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15.0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murder!$X$3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murder!$X$4:$X$8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6"/>
          <c:order val="6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murder!$Y$4:$Y$8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</c:numCache>
            </c:numRef>
          </c:val>
        </c:ser>
        <c:ser>
          <c:idx val="7"/>
          <c:order val="7"/>
          <c:tx>
            <c:strRef>
              <c:f>murder!$Z$3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murder!$Z$4:$Z$8</c:f>
              <c:numCache>
                <c:formatCode>General</c:formatCode>
                <c:ptCount val="5"/>
                <c:pt idx="1">
                  <c:v>2.0</c:v>
                </c:pt>
                <c:pt idx="2">
                  <c:v>8.0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8"/>
          <c:order val="8"/>
          <c:tx>
            <c:strRef>
              <c:f>murder!$AA$3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murder!$AA$4:$AA$8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9"/>
          <c:order val="9"/>
          <c:tx>
            <c:strRef>
              <c:f>murder!$AB$3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murder!$AB$4:$AB$8</c:f>
              <c:numCache>
                <c:formatCode>0%</c:formatCode>
                <c:ptCount val="5"/>
                <c:pt idx="0">
                  <c:v>0.32</c:v>
                </c:pt>
                <c:pt idx="1">
                  <c:v>0.541666666666667</c:v>
                </c:pt>
                <c:pt idx="2">
                  <c:v>0.625</c:v>
                </c:pt>
                <c:pt idx="3">
                  <c:v>0.113636363636364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49589912"/>
        <c:axId val="394588568"/>
      </c:barChart>
      <c:catAx>
        <c:axId val="349589912"/>
        <c:scaling>
          <c:orientation val="minMax"/>
        </c:scaling>
        <c:delete val="0"/>
        <c:axPos val="l"/>
        <c:majorTickMark val="none"/>
        <c:minorTickMark val="none"/>
        <c:tickLblPos val="nextTo"/>
        <c:crossAx val="394588568"/>
        <c:crosses val="autoZero"/>
        <c:auto val="1"/>
        <c:lblAlgn val="ctr"/>
        <c:lblOffset val="100"/>
        <c:noMultiLvlLbl val="0"/>
      </c:catAx>
      <c:valAx>
        <c:axId val="394588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9589912"/>
        <c:crosses val="autoZero"/>
        <c:crossBetween val="between"/>
      </c:valAx>
    </c:plotArea>
    <c:legend>
      <c:legendPos val="r"/>
      <c:legendEntry>
        <c:idx val="9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murder!$Z$14</c:f>
              <c:strCache>
                <c:ptCount val="1"/>
                <c:pt idx="0">
                  <c:v>murder of child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murder!$Z$15:$Z$19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murder!$AA$14</c:f>
              <c:strCache>
                <c:ptCount val="1"/>
                <c:pt idx="0">
                  <c:v>murder of wife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murder!$AA$15:$AA$19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murder!$AB$14</c:f>
              <c:strCache>
                <c:ptCount val="1"/>
                <c:pt idx="0">
                  <c:v>murder of sibling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murder!$AB$15:$AB$19</c:f>
              <c:numCache>
                <c:formatCode>General</c:formatCode>
                <c:ptCount val="5"/>
                <c:pt idx="0">
                  <c:v>3.0</c:v>
                </c:pt>
                <c:pt idx="1">
                  <c:v>4.0</c:v>
                </c:pt>
                <c:pt idx="2">
                  <c:v>18.0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murder!$AC$14</c:f>
              <c:strCache>
                <c:ptCount val="1"/>
                <c:pt idx="0">
                  <c:v>murder of husband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murder!$AC$15:$AC$19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murder!$AD$14</c:f>
              <c:strCache>
                <c:ptCount val="1"/>
                <c:pt idx="0">
                  <c:v>murder of parent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murder!$AD$15:$AD$19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10.0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murder!$AE$14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murder!$AE$15:$AE$19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6"/>
          <c:order val="6"/>
          <c:tx>
            <c:strRef>
              <c:f>murder!$AF$14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murder!$AF$15:$AF$19</c:f>
              <c:numCache>
                <c:formatCode>0%</c:formatCode>
                <c:ptCount val="5"/>
                <c:pt idx="0">
                  <c:v>0.32</c:v>
                </c:pt>
                <c:pt idx="1">
                  <c:v>0.54</c:v>
                </c:pt>
                <c:pt idx="2">
                  <c:v>0.63</c:v>
                </c:pt>
                <c:pt idx="3">
                  <c:v>0.11</c:v>
                </c:pt>
                <c:pt idx="4">
                  <c:v>0.29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6669336"/>
        <c:axId val="380974456"/>
      </c:barChart>
      <c:catAx>
        <c:axId val="376669336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974456"/>
        <c:crosses val="autoZero"/>
        <c:auto val="1"/>
        <c:lblAlgn val="ctr"/>
        <c:lblOffset val="100"/>
        <c:noMultiLvlLbl val="0"/>
      </c:catAx>
      <c:valAx>
        <c:axId val="380974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6669336"/>
        <c:crosses val="autoZero"/>
        <c:crossBetween val="between"/>
      </c:valAx>
    </c:plotArea>
    <c:legend>
      <c:legendPos val="r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incest!$AD$4</c:f>
              <c:strCache>
                <c:ptCount val="1"/>
                <c:pt idx="0">
                  <c:v>contains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incest!$AD$5:$AD$9</c:f>
              <c:numCache>
                <c:formatCode>General</c:formatCode>
                <c:ptCount val="5"/>
                <c:pt idx="0">
                  <c:v>1.0</c:v>
                </c:pt>
                <c:pt idx="2">
                  <c:v>4.0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incest!$AE$4</c:f>
              <c:strCache>
                <c:ptCount val="1"/>
                <c:pt idx="0">
                  <c:v>incest themes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incest!$AE$5:$AE$9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20.0</c:v>
                </c:pt>
                <c:pt idx="3">
                  <c:v>9.0</c:v>
                </c:pt>
                <c:pt idx="4">
                  <c:v>5.0</c:v>
                </c:pt>
              </c:numCache>
            </c:numRef>
          </c:val>
        </c:ser>
        <c:ser>
          <c:idx val="2"/>
          <c:order val="2"/>
          <c:tx>
            <c:strRef>
              <c:f>incest!$AF$4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incest!$AF$5:$AF$9</c:f>
              <c:numCache>
                <c:formatCode>General</c:formatCode>
                <c:ptCount val="5"/>
                <c:pt idx="0">
                  <c:v>23.0</c:v>
                </c:pt>
                <c:pt idx="1">
                  <c:v>16.0</c:v>
                </c:pt>
                <c:pt idx="2">
                  <c:v>40.0</c:v>
                </c:pt>
                <c:pt idx="3">
                  <c:v>35.0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incest!$AG$4</c:f>
              <c:strCache>
                <c:ptCount val="1"/>
                <c:pt idx="0">
                  <c:v>percent of incest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incest!$AG$5:$AG$9</c:f>
              <c:numCache>
                <c:formatCode>0%</c:formatCode>
                <c:ptCount val="5"/>
                <c:pt idx="0">
                  <c:v>0.08</c:v>
                </c:pt>
                <c:pt idx="1">
                  <c:v>0.333333333333333</c:v>
                </c:pt>
                <c:pt idx="2">
                  <c:v>0.375</c:v>
                </c:pt>
                <c:pt idx="3">
                  <c:v>0.204545454545455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1812648"/>
        <c:axId val="362169496"/>
      </c:barChart>
      <c:catAx>
        <c:axId val="3618126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62169496"/>
        <c:crosses val="autoZero"/>
        <c:auto val="1"/>
        <c:lblAlgn val="ctr"/>
        <c:lblOffset val="100"/>
        <c:noMultiLvlLbl val="0"/>
      </c:catAx>
      <c:valAx>
        <c:axId val="362169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181264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12.0</c:v>
                </c:pt>
                <c:pt idx="1">
                  <c:v>41.0</c:v>
                </c:pt>
                <c:pt idx="2">
                  <c:v>3.0</c:v>
                </c:pt>
                <c:pt idx="3">
                  <c:v>56.0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8.0</c:v>
                </c:pt>
                <c:pt idx="1">
                  <c:v>21.0</c:v>
                </c:pt>
                <c:pt idx="2">
                  <c:v>2.0</c:v>
                </c:pt>
                <c:pt idx="3">
                  <c:v>31.0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11.0</c:v>
                </c:pt>
                <c:pt idx="1">
                  <c:v>-23.0</c:v>
                </c:pt>
                <c:pt idx="2">
                  <c:v>19.0</c:v>
                </c:pt>
                <c:pt idx="3">
                  <c:v>-45.0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14.0</c:v>
                </c:pt>
                <c:pt idx="1">
                  <c:v>46.0</c:v>
                </c:pt>
                <c:pt idx="2">
                  <c:v>4.0</c:v>
                </c:pt>
                <c:pt idx="3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fainting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fainting!$AD$3</c:f>
              <c:strCache>
                <c:ptCount val="1"/>
                <c:pt idx="0">
                  <c:v>contains female fainting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fainting!$AD$4:$AD$8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41.0</c:v>
                </c:pt>
                <c:pt idx="3">
                  <c:v>21.0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fainting!$AE$3</c:f>
              <c:strCache>
                <c:ptCount val="1"/>
                <c:pt idx="0">
                  <c:v>contains male fainting</c:v>
                </c:pt>
              </c:strCache>
            </c:strRef>
          </c:tx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fainting!$AE$4:$AE$8</c:f>
              <c:numCache>
                <c:formatCode>General</c:formatCode>
                <c:ptCount val="5"/>
                <c:pt idx="0">
                  <c:v>9.0</c:v>
                </c:pt>
                <c:pt idx="1">
                  <c:v>8.0</c:v>
                </c:pt>
                <c:pt idx="2">
                  <c:v>21.0</c:v>
                </c:pt>
                <c:pt idx="3">
                  <c:v>10.0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fainting!$AF$3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fainting!$AF$4:$AF$8</c:f>
              <c:numCache>
                <c:formatCode>General</c:formatCode>
                <c:ptCount val="5"/>
                <c:pt idx="0">
                  <c:v>11.0</c:v>
                </c:pt>
                <c:pt idx="1">
                  <c:v>10.0</c:v>
                </c:pt>
                <c:pt idx="2">
                  <c:v>18.0</c:v>
                </c:pt>
                <c:pt idx="3">
                  <c:v>20.0</c:v>
                </c:pt>
                <c:pt idx="4">
                  <c:v>13.0</c:v>
                </c:pt>
              </c:numCache>
            </c:numRef>
          </c:val>
        </c:ser>
        <c:ser>
          <c:idx val="3"/>
          <c:order val="3"/>
          <c:tx>
            <c:strRef>
              <c:f>fainting!$AG$3</c:f>
              <c:strCache>
                <c:ptCount val="1"/>
                <c:pt idx="0">
                  <c:v>percentage of fainting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416666666666666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333333333333333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72222222222222"/>
                  <c:y val="0.00925925925925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388888888888888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fainting!$AG$4:$AG$8</c:f>
              <c:numCache>
                <c:formatCode>0%</c:formatCode>
                <c:ptCount val="5"/>
                <c:pt idx="0">
                  <c:v>0.56</c:v>
                </c:pt>
                <c:pt idx="1">
                  <c:v>0.583333333333333</c:v>
                </c:pt>
                <c:pt idx="2">
                  <c:v>0.71875</c:v>
                </c:pt>
                <c:pt idx="3">
                  <c:v>0.545454545454545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80347384"/>
        <c:axId val="380350504"/>
      </c:barChart>
      <c:catAx>
        <c:axId val="380347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350504"/>
        <c:crosses val="autoZero"/>
        <c:auto val="1"/>
        <c:lblAlgn val="ctr"/>
        <c:lblOffset val="100"/>
        <c:noMultiLvlLbl val="0"/>
      </c:catAx>
      <c:valAx>
        <c:axId val="38035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3473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corpse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corpse!$N$4</c:f>
              <c:strCache>
                <c:ptCount val="1"/>
                <c:pt idx="0">
                  <c:v>contains corpse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corpse!$N$5:$N$9</c:f>
              <c:numCache>
                <c:formatCode>General</c:formatCode>
                <c:ptCount val="5"/>
                <c:pt idx="0">
                  <c:v>8.0</c:v>
                </c:pt>
                <c:pt idx="1">
                  <c:v>6.0</c:v>
                </c:pt>
                <c:pt idx="2">
                  <c:v>28.0</c:v>
                </c:pt>
                <c:pt idx="3">
                  <c:v>7.0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corpse!$O$4</c:f>
              <c:strCache>
                <c:ptCount val="1"/>
                <c:pt idx="0">
                  <c:v>no corpse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corpse!$O$5:$O$9</c:f>
              <c:numCache>
                <c:formatCode>General</c:formatCode>
                <c:ptCount val="5"/>
                <c:pt idx="0">
                  <c:v>17.0</c:v>
                </c:pt>
                <c:pt idx="1">
                  <c:v>18.0</c:v>
                </c:pt>
                <c:pt idx="2">
                  <c:v>36.0</c:v>
                </c:pt>
                <c:pt idx="3">
                  <c:v>37.0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corpse!$P$4</c:f>
              <c:strCache>
                <c:ptCount val="1"/>
                <c:pt idx="0">
                  <c:v>percent of corpse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corpse!$P$5:$P$9</c:f>
              <c:numCache>
                <c:formatCode>0%</c:formatCode>
                <c:ptCount val="5"/>
                <c:pt idx="0">
                  <c:v>0.32</c:v>
                </c:pt>
                <c:pt idx="1">
                  <c:v>0.25</c:v>
                </c:pt>
                <c:pt idx="2">
                  <c:v>0.4375</c:v>
                </c:pt>
                <c:pt idx="3">
                  <c:v>0.159090909090909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8686504"/>
        <c:axId val="359033064"/>
      </c:barChart>
      <c:catAx>
        <c:axId val="358686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9033064"/>
        <c:crosses val="autoZero"/>
        <c:auto val="1"/>
        <c:lblAlgn val="ctr"/>
        <c:lblOffset val="100"/>
        <c:noMultiLvlLbl val="0"/>
      </c:catAx>
      <c:valAx>
        <c:axId val="35903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86865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12.0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10.0</c:v>
                </c:pt>
                <c:pt idx="2">
                  <c:v>29.0</c:v>
                </c:pt>
                <c:pt idx="3">
                  <c:v>30.0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0.48</c:v>
                </c:pt>
                <c:pt idx="1">
                  <c:v>0.583333333333333</c:v>
                </c:pt>
                <c:pt idx="2">
                  <c:v>0.546875</c:v>
                </c:pt>
                <c:pt idx="3">
                  <c:v>0.318181818181818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5.0</c:v>
                </c:pt>
                <c:pt idx="1">
                  <c:v>5.0</c:v>
                </c:pt>
                <c:pt idx="2">
                  <c:v>11.0</c:v>
                </c:pt>
                <c:pt idx="3">
                  <c:v>13.0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20.0</c:v>
                </c:pt>
                <c:pt idx="1">
                  <c:v>19.0</c:v>
                </c:pt>
                <c:pt idx="2">
                  <c:v>53.0</c:v>
                </c:pt>
                <c:pt idx="3">
                  <c:v>31.0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0.2</c:v>
                </c:pt>
                <c:pt idx="1">
                  <c:v>0.208333333333333</c:v>
                </c:pt>
                <c:pt idx="2">
                  <c:v>0.171875</c:v>
                </c:pt>
                <c:pt idx="3">
                  <c:v>0.295454545454545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human commodity, prey, or sacrifice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'human commodity'!$M$3</c:f>
              <c:strCache>
                <c:ptCount val="1"/>
                <c:pt idx="0">
                  <c:v>Count of human as commodity, prey, or sacrifice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commodity'!$M$4:$M$8</c:f>
              <c:numCache>
                <c:formatCode>General</c:formatCode>
                <c:ptCount val="5"/>
                <c:pt idx="0">
                  <c:v>5.0</c:v>
                </c:pt>
                <c:pt idx="1">
                  <c:v>2.0</c:v>
                </c:pt>
                <c:pt idx="2">
                  <c:v>12.0</c:v>
                </c:pt>
                <c:pt idx="3">
                  <c:v>5.0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'human commodity'!$N$3</c:f>
              <c:strCache>
                <c:ptCount val="1"/>
                <c:pt idx="0">
                  <c:v>no human trafficking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commodity'!$N$4:$N$8</c:f>
              <c:numCache>
                <c:formatCode>General</c:formatCode>
                <c:ptCount val="5"/>
                <c:pt idx="0">
                  <c:v>20.0</c:v>
                </c:pt>
                <c:pt idx="1">
                  <c:v>22.0</c:v>
                </c:pt>
                <c:pt idx="2">
                  <c:v>52.0</c:v>
                </c:pt>
                <c:pt idx="3">
                  <c:v>39.0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'human commodity'!$O$3</c:f>
              <c:strCache>
                <c:ptCount val="1"/>
                <c:pt idx="0">
                  <c:v>percentage of human trafficking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commodity'!$O$4:$O$8</c:f>
              <c:numCache>
                <c:formatCode>0%</c:formatCode>
                <c:ptCount val="5"/>
                <c:pt idx="0">
                  <c:v>0.2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0.113636363636364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4069240"/>
        <c:axId val="377670040"/>
      </c:barChart>
      <c:catAx>
        <c:axId val="37406924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7670040"/>
        <c:crosses val="autoZero"/>
        <c:auto val="1"/>
        <c:lblAlgn val="ctr"/>
        <c:lblOffset val="100"/>
        <c:noMultiLvlLbl val="0"/>
      </c:catAx>
      <c:valAx>
        <c:axId val="377670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406924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letter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letter!$L$3</c:f>
              <c:strCache>
                <c:ptCount val="1"/>
                <c:pt idx="0">
                  <c:v>Count of letter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letter!$L$4:$L$8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8.0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letter!$M$3</c:f>
              <c:strCache>
                <c:ptCount val="1"/>
                <c:pt idx="0">
                  <c:v>no letter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letter!$M$4:$M$8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56.0</c:v>
                </c:pt>
                <c:pt idx="3">
                  <c:v>41.0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letter!$N$3</c:f>
              <c:strCache>
                <c:ptCount val="1"/>
                <c:pt idx="0">
                  <c:v>percentage with letter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letter!$N$4:$N$8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0.125</c:v>
                </c:pt>
                <c:pt idx="3">
                  <c:v>0.0681818181818182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0544984"/>
        <c:axId val="358631928"/>
      </c:barChart>
      <c:catAx>
        <c:axId val="3905449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8631928"/>
        <c:crosses val="autoZero"/>
        <c:auto val="1"/>
        <c:lblAlgn val="ctr"/>
        <c:lblOffset val="100"/>
        <c:noMultiLvlLbl val="0"/>
      </c:catAx>
      <c:valAx>
        <c:axId val="358631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05449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monastery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monastery!$N$4</c:f>
              <c:strCache>
                <c:ptCount val="1"/>
                <c:pt idx="0">
                  <c:v>contains monastery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monastery!$N$5:$N$9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2.0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monastery!$O$4</c:f>
              <c:strCache>
                <c:ptCount val="1"/>
                <c:pt idx="0">
                  <c:v>no monastery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monastery!$O$5:$O$9</c:f>
              <c:numCache>
                <c:formatCode>General</c:formatCode>
                <c:ptCount val="5"/>
                <c:pt idx="0">
                  <c:v>24.0</c:v>
                </c:pt>
                <c:pt idx="1">
                  <c:v>21.0</c:v>
                </c:pt>
                <c:pt idx="2">
                  <c:v>49.0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monastery!$P$4</c:f>
              <c:strCache>
                <c:ptCount val="1"/>
                <c:pt idx="0">
                  <c:v>percent with monastery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monastery!$P$5:$P$9</c:f>
              <c:numCache>
                <c:formatCode>0%</c:formatCode>
                <c:ptCount val="5"/>
                <c:pt idx="0">
                  <c:v>0.04</c:v>
                </c:pt>
                <c:pt idx="1">
                  <c:v>0.125</c:v>
                </c:pt>
                <c:pt idx="2">
                  <c:v>0.234375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4125256"/>
        <c:axId val="350120152"/>
      </c:barChart>
      <c:catAx>
        <c:axId val="354125256"/>
        <c:scaling>
          <c:orientation val="minMax"/>
        </c:scaling>
        <c:delete val="0"/>
        <c:axPos val="l"/>
        <c:majorTickMark val="none"/>
        <c:minorTickMark val="none"/>
        <c:tickLblPos val="nextTo"/>
        <c:crossAx val="350120152"/>
        <c:crosses val="autoZero"/>
        <c:auto val="1"/>
        <c:lblAlgn val="ctr"/>
        <c:lblOffset val="100"/>
        <c:noMultiLvlLbl val="0"/>
      </c:catAx>
      <c:valAx>
        <c:axId val="350120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41252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nun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nun!$N$4</c:f>
              <c:strCache>
                <c:ptCount val="1"/>
                <c:pt idx="0">
                  <c:v>Count of sexually active nun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nun!$N$5:$N$9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7.0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nun!$O$4</c:f>
              <c:strCache>
                <c:ptCount val="1"/>
                <c:pt idx="0">
                  <c:v>chaste nun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nun!$O$5:$O$9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5.0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nun!$P$4</c:f>
              <c:strCache>
                <c:ptCount val="1"/>
                <c:pt idx="0">
                  <c:v>no nun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nun!$P$5:$P$9</c:f>
              <c:numCache>
                <c:formatCode>General</c:formatCode>
                <c:ptCount val="5"/>
                <c:pt idx="0">
                  <c:v>22.0</c:v>
                </c:pt>
                <c:pt idx="1">
                  <c:v>20.0</c:v>
                </c:pt>
                <c:pt idx="2">
                  <c:v>52.0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3"/>
          <c:order val="3"/>
          <c:tx>
            <c:strRef>
              <c:f>nun!$Q$4</c:f>
              <c:strCache>
                <c:ptCount val="1"/>
                <c:pt idx="0">
                  <c:v>percent with nuns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nun!$Q$5:$Q$9</c:f>
              <c:numCache>
                <c:formatCode>0%</c:formatCode>
                <c:ptCount val="5"/>
                <c:pt idx="0">
                  <c:v>0.12</c:v>
                </c:pt>
                <c:pt idx="1">
                  <c:v>0.166666666666667</c:v>
                </c:pt>
                <c:pt idx="2">
                  <c:v>0.1875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2744360"/>
        <c:axId val="390150216"/>
      </c:barChart>
      <c:catAx>
        <c:axId val="3527443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90150216"/>
        <c:crosses val="autoZero"/>
        <c:auto val="1"/>
        <c:lblAlgn val="ctr"/>
        <c:lblOffset val="100"/>
        <c:noMultiLvlLbl val="0"/>
      </c:catAx>
      <c:valAx>
        <c:axId val="390150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27443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portrait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portrait!$M$4</c:f>
              <c:strCache>
                <c:ptCount val="1"/>
                <c:pt idx="0">
                  <c:v>Count of portrait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portrait!$M$5:$M$9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12.0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portrait!$N$4</c:f>
              <c:strCache>
                <c:ptCount val="1"/>
                <c:pt idx="0">
                  <c:v>no portrait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portrait!$N$5:$N$9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52.0</c:v>
                </c:pt>
                <c:pt idx="3">
                  <c:v>38.0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portrait!$O$4</c:f>
              <c:strCache>
                <c:ptCount val="1"/>
                <c:pt idx="0">
                  <c:v>percent with portrait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portrait!$O$5:$O$9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0.136363636363636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985112"/>
        <c:axId val="410189816"/>
      </c:barChart>
      <c:catAx>
        <c:axId val="41098511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0189816"/>
        <c:crosses val="autoZero"/>
        <c:auto val="1"/>
        <c:lblAlgn val="ctr"/>
        <c:lblOffset val="100"/>
        <c:noMultiLvlLbl val="0"/>
      </c:catAx>
      <c:valAx>
        <c:axId val="410189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98511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presentiment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presentiment!$M$4</c:f>
              <c:strCache>
                <c:ptCount val="1"/>
                <c:pt idx="0">
                  <c:v>Count of presentiment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presentiment!$N$4</c:f>
              <c:strCache>
                <c:ptCount val="1"/>
                <c:pt idx="0">
                  <c:v>no presentiment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presentiment!$O$4</c:f>
              <c:strCache>
                <c:ptCount val="1"/>
                <c:pt idx="0">
                  <c:v>percent with presentiment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7212104"/>
        <c:axId val="378272760"/>
      </c:barChart>
      <c:catAx>
        <c:axId val="3972121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8272760"/>
        <c:crosses val="autoZero"/>
        <c:auto val="1"/>
        <c:lblAlgn val="ctr"/>
        <c:lblOffset val="100"/>
        <c:noMultiLvlLbl val="0"/>
      </c:catAx>
      <c:valAx>
        <c:axId val="3782727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72121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skeletons and skulls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bones!$O$3</c:f>
              <c:strCache>
                <c:ptCount val="1"/>
                <c:pt idx="0">
                  <c:v>skeleton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bones!$O$4:$O$8</c:f>
              <c:numCache>
                <c:formatCode>General</c:formatCode>
                <c:ptCount val="5"/>
                <c:pt idx="0">
                  <c:v>4.0</c:v>
                </c:pt>
                <c:pt idx="1">
                  <c:v>1.0</c:v>
                </c:pt>
                <c:pt idx="2">
                  <c:v>13.0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bones!$P$3</c:f>
              <c:strCache>
                <c:ptCount val="1"/>
                <c:pt idx="0">
                  <c:v>skull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bones!$P$4:$P$8</c:f>
              <c:numCache>
                <c:formatCode>General</c:formatCode>
                <c:ptCount val="5"/>
                <c:pt idx="0">
                  <c:v>1.0</c:v>
                </c:pt>
                <c:pt idx="2">
                  <c:v>13.0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bones!$Q$3</c:f>
              <c:strCache>
                <c:ptCount val="1"/>
                <c:pt idx="0">
                  <c:v>no bones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bones!$Q$4:$Q$8</c:f>
              <c:numCache>
                <c:formatCode>General</c:formatCode>
                <c:ptCount val="5"/>
                <c:pt idx="0">
                  <c:v>21.0</c:v>
                </c:pt>
                <c:pt idx="1">
                  <c:v>23.0</c:v>
                </c:pt>
                <c:pt idx="2">
                  <c:v>41.0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bones!$R$3</c:f>
              <c:strCache>
                <c:ptCount val="1"/>
                <c:pt idx="0">
                  <c:v>percent with bones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bones!$R$4:$R$8</c:f>
              <c:numCache>
                <c:formatCode>0%</c:formatCode>
                <c:ptCount val="5"/>
                <c:pt idx="0">
                  <c:v>0.16</c:v>
                </c:pt>
                <c:pt idx="1">
                  <c:v>0.0416666666666667</c:v>
                </c:pt>
                <c:pt idx="2">
                  <c:v>0.359375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6457736"/>
        <c:axId val="433428792"/>
      </c:barChart>
      <c:catAx>
        <c:axId val="396457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33428792"/>
        <c:crosses val="autoZero"/>
        <c:auto val="1"/>
        <c:lblAlgn val="ctr"/>
        <c:lblOffset val="100"/>
        <c:noMultiLvlLbl val="0"/>
      </c:catAx>
      <c:valAx>
        <c:axId val="433428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6457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starvation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starvation!$M$4</c:f>
              <c:strCache>
                <c:ptCount val="1"/>
                <c:pt idx="0">
                  <c:v>Count of starvation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starvation!$N$4</c:f>
              <c:strCache>
                <c:ptCount val="1"/>
                <c:pt idx="0">
                  <c:v>no starvation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starvation!$O$4</c:f>
              <c:strCache>
                <c:ptCount val="1"/>
                <c:pt idx="0">
                  <c:v>percent with starvation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35029096"/>
        <c:axId val="407294632"/>
      </c:barChart>
      <c:catAx>
        <c:axId val="4350290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294632"/>
        <c:crosses val="autoZero"/>
        <c:auto val="1"/>
        <c:lblAlgn val="ctr"/>
        <c:lblOffset val="100"/>
        <c:noMultiLvlLbl val="0"/>
      </c:catAx>
      <c:valAx>
        <c:axId val="4072946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502909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vow of vengeance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vengeance!$M$4</c:f>
              <c:strCache>
                <c:ptCount val="1"/>
                <c:pt idx="0">
                  <c:v>vow of vengeance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vengeance!$M$5:$M$9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14.0</c:v>
                </c:pt>
                <c:pt idx="3">
                  <c:v>4.0</c:v>
                </c:pt>
              </c:numCache>
            </c:numRef>
          </c:val>
        </c:ser>
        <c:ser>
          <c:idx val="1"/>
          <c:order val="1"/>
          <c:tx>
            <c:strRef>
              <c:f>vengeance!$N$4</c:f>
              <c:strCache>
                <c:ptCount val="1"/>
                <c:pt idx="0">
                  <c:v>no vow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vengeance!$N$5:$N$9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50.0</c:v>
                </c:pt>
                <c:pt idx="3">
                  <c:v>40.0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vengeance!$O$4</c:f>
              <c:strCache>
                <c:ptCount val="1"/>
                <c:pt idx="0">
                  <c:v>percent with vow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vengeance!$O$5:$O$9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0.21875</c:v>
                </c:pt>
                <c:pt idx="3">
                  <c:v>0.0909090909090909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0944552"/>
        <c:axId val="349427656"/>
      </c:barChart>
      <c:catAx>
        <c:axId val="360944552"/>
        <c:scaling>
          <c:orientation val="minMax"/>
        </c:scaling>
        <c:delete val="0"/>
        <c:axPos val="l"/>
        <c:majorTickMark val="none"/>
        <c:minorTickMark val="none"/>
        <c:tickLblPos val="nextTo"/>
        <c:crossAx val="349427656"/>
        <c:crosses val="autoZero"/>
        <c:auto val="1"/>
        <c:lblAlgn val="ctr"/>
        <c:lblOffset val="100"/>
        <c:noMultiLvlLbl val="0"/>
      </c:catAx>
      <c:valAx>
        <c:axId val="349427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09445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villainess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villainess!$M$3</c:f>
              <c:strCache>
                <c:ptCount val="1"/>
                <c:pt idx="0">
                  <c:v>contains villainess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villainess!$M$4:$M$8</c:f>
              <c:numCache>
                <c:formatCode>General</c:formatCode>
                <c:ptCount val="5"/>
                <c:pt idx="0">
                  <c:v>3.0</c:v>
                </c:pt>
                <c:pt idx="1">
                  <c:v>1.0</c:v>
                </c:pt>
                <c:pt idx="2">
                  <c:v>12.0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villainess!$N$3</c:f>
              <c:strCache>
                <c:ptCount val="1"/>
                <c:pt idx="0">
                  <c:v>no villainess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villainess!$N$4:$N$8</c:f>
              <c:numCache>
                <c:formatCode>General</c:formatCode>
                <c:ptCount val="5"/>
                <c:pt idx="0">
                  <c:v>22.0</c:v>
                </c:pt>
                <c:pt idx="1">
                  <c:v>23.0</c:v>
                </c:pt>
                <c:pt idx="2">
                  <c:v>52.0</c:v>
                </c:pt>
                <c:pt idx="3">
                  <c:v>34.0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villainess!$O$3</c:f>
              <c:strCache>
                <c:ptCount val="1"/>
                <c:pt idx="0">
                  <c:v>percent with villainess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villainess!$O$4:$O$8</c:f>
              <c:numCache>
                <c:formatCode>0%</c:formatCode>
                <c:ptCount val="5"/>
                <c:pt idx="0">
                  <c:v>0.12</c:v>
                </c:pt>
                <c:pt idx="1">
                  <c:v>0.0416666666666667</c:v>
                </c:pt>
                <c:pt idx="2">
                  <c:v>0.1875</c:v>
                </c:pt>
                <c:pt idx="3">
                  <c:v>0.227272727272727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8160184"/>
        <c:axId val="407005256"/>
      </c:barChart>
      <c:catAx>
        <c:axId val="398160184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005256"/>
        <c:crosses val="autoZero"/>
        <c:auto val="1"/>
        <c:lblAlgn val="ctr"/>
        <c:lblOffset val="100"/>
        <c:noMultiLvlLbl val="0"/>
      </c:catAx>
      <c:valAx>
        <c:axId val="407005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81601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wedding!$Q$3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wedding!$Q$4:$Q$8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wedding!$R$3</c:f>
              <c:strCache>
                <c:ptCount val="1"/>
                <c:pt idx="0">
                  <c:v>interrupted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wedding!$R$4:$R$8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9.0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wedding!$S$3</c:f>
              <c:strCache>
                <c:ptCount val="1"/>
                <c:pt idx="0">
                  <c:v>aborted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wedding!$S$4:$S$8</c:f>
              <c:numCache>
                <c:formatCode>General</c:formatCode>
                <c:ptCount val="5"/>
                <c:pt idx="1">
                  <c:v>1.0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wedding!$T$3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wedding!$T$4:$T$8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wedding!$U$3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wedding!$U$4:$U$8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wedding!$V$3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wedding!$V$4:$V$8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6"/>
          <c:order val="6"/>
          <c:tx>
            <c:strRef>
              <c:f>wedding!$W$3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wedding!$W$4:$W$8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03837272"/>
        <c:axId val="419083208"/>
      </c:barChart>
      <c:catAx>
        <c:axId val="40383727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9083208"/>
        <c:crosses val="autoZero"/>
        <c:auto val="1"/>
        <c:lblAlgn val="ctr"/>
        <c:lblOffset val="100"/>
        <c:noMultiLvlLbl val="0"/>
      </c:catAx>
      <c:valAx>
        <c:axId val="4190832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3837272"/>
        <c:crosses val="autoZero"/>
        <c:crossBetween val="between"/>
      </c:valAx>
    </c:plotArea>
    <c:legend>
      <c:legendPos val="t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wedding!$AB$3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wedding!$AB$4:$AB$8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wedding!$AC$3</c:f>
              <c:strCache>
                <c:ptCount val="1"/>
                <c:pt idx="0">
                  <c:v>interrupted or arborted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wedding!$AC$4:$AC$8</c:f>
              <c:numCache>
                <c:formatCode>General</c:formatCode>
                <c:ptCount val="5"/>
                <c:pt idx="0">
                  <c:v>1.0</c:v>
                </c:pt>
                <c:pt idx="1">
                  <c:v>9.0</c:v>
                </c:pt>
                <c:pt idx="2">
                  <c:v>11.0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wedding!$AD$3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wedding!$AD$4:$AD$8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wedding!$AE$3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wedding!$AE$4:$AE$8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4"/>
          <c:order val="4"/>
          <c:tx>
            <c:strRef>
              <c:f>wedding!$AF$3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wedding!$AF$4:$AF$8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5"/>
          <c:order val="5"/>
          <c:tx>
            <c:strRef>
              <c:f>wedding!$AG$3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wedding!$AG$4:$AG$8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9742728"/>
        <c:axId val="408889144"/>
      </c:barChart>
      <c:catAx>
        <c:axId val="419742728"/>
        <c:scaling>
          <c:orientation val="minMax"/>
        </c:scaling>
        <c:delete val="0"/>
        <c:axPos val="l"/>
        <c:majorTickMark val="none"/>
        <c:minorTickMark val="none"/>
        <c:tickLblPos val="nextTo"/>
        <c:crossAx val="408889144"/>
        <c:crosses val="autoZero"/>
        <c:auto val="1"/>
        <c:lblAlgn val="ctr"/>
        <c:lblOffset val="100"/>
        <c:noMultiLvlLbl val="0"/>
      </c:catAx>
      <c:valAx>
        <c:axId val="408889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9742728"/>
        <c:crosses val="autoZero"/>
        <c:crossBetween val="between"/>
      </c:valAx>
    </c:plotArea>
    <c:legend>
      <c:legendPos val="t"/>
      <c:legendEntry>
        <c:idx val="5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4" Type="http://schemas.openxmlformats.org/officeDocument/2006/relationships/chart" Target="../charts/chart41.xml"/><Relationship Id="rId5" Type="http://schemas.openxmlformats.org/officeDocument/2006/relationships/chart" Target="../charts/chart42.xml"/><Relationship Id="rId6" Type="http://schemas.openxmlformats.org/officeDocument/2006/relationships/chart" Target="../charts/chart43.xml"/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Relationship Id="rId2" Type="http://schemas.openxmlformats.org/officeDocument/2006/relationships/chart" Target="../charts/chart5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Relationship Id="rId2" Type="http://schemas.openxmlformats.org/officeDocument/2006/relationships/chart" Target="../charts/chart6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Relationship Id="rId2" Type="http://schemas.openxmlformats.org/officeDocument/2006/relationships/chart" Target="../charts/chart6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Relationship Id="rId2" Type="http://schemas.openxmlformats.org/officeDocument/2006/relationships/chart" Target="../charts/chart6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Relationship Id="rId2" Type="http://schemas.openxmlformats.org/officeDocument/2006/relationships/chart" Target="../charts/chart71.xml"/><Relationship Id="rId3" Type="http://schemas.openxmlformats.org/officeDocument/2006/relationships/chart" Target="../charts/chart7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Relationship Id="rId2" Type="http://schemas.openxmlformats.org/officeDocument/2006/relationships/chart" Target="../charts/chart83.xml"/><Relationship Id="rId3" Type="http://schemas.openxmlformats.org/officeDocument/2006/relationships/chart" Target="../charts/chart8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Relationship Id="rId2" Type="http://schemas.openxmlformats.org/officeDocument/2006/relationships/chart" Target="../charts/chart9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Relationship Id="rId2" Type="http://schemas.openxmlformats.org/officeDocument/2006/relationships/chart" Target="../charts/chart100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3.xml"/><Relationship Id="rId4" Type="http://schemas.openxmlformats.org/officeDocument/2006/relationships/chart" Target="../charts/chart114.xml"/><Relationship Id="rId5" Type="http://schemas.openxmlformats.org/officeDocument/2006/relationships/chart" Target="../charts/chart115.xml"/><Relationship Id="rId6" Type="http://schemas.openxmlformats.org/officeDocument/2006/relationships/chart" Target="../charts/chart116.xml"/><Relationship Id="rId7" Type="http://schemas.openxmlformats.org/officeDocument/2006/relationships/chart" Target="../charts/chart117.xml"/><Relationship Id="rId8" Type="http://schemas.openxmlformats.org/officeDocument/2006/relationships/chart" Target="../charts/chart118.xml"/><Relationship Id="rId1" Type="http://schemas.openxmlformats.org/officeDocument/2006/relationships/chart" Target="../charts/chart111.xml"/><Relationship Id="rId2" Type="http://schemas.openxmlformats.org/officeDocument/2006/relationships/chart" Target="../charts/chart112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2.xml"/><Relationship Id="rId2" Type="http://schemas.openxmlformats.org/officeDocument/2006/relationships/chart" Target="../charts/chart12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7.xml"/><Relationship Id="rId2" Type="http://schemas.openxmlformats.org/officeDocument/2006/relationships/chart" Target="../charts/chart12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9.xml"/><Relationship Id="rId2" Type="http://schemas.openxmlformats.org/officeDocument/2006/relationships/chart" Target="../charts/chart130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1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2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469900</xdr:colOff>
      <xdr:row>12</xdr:row>
      <xdr:rowOff>139700</xdr:rowOff>
    </xdr:from>
    <xdr:to>
      <xdr:col>17</xdr:col>
      <xdr:colOff>774700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1079500</xdr:colOff>
      <xdr:row>12</xdr:row>
      <xdr:rowOff>139700</xdr:rowOff>
    </xdr:from>
    <xdr:to>
      <xdr:col>38</xdr:col>
      <xdr:colOff>152400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1257300</xdr:colOff>
      <xdr:row>19</xdr:row>
      <xdr:rowOff>127000</xdr:rowOff>
    </xdr:from>
    <xdr:to>
      <xdr:col>11</xdr:col>
      <xdr:colOff>927100</xdr:colOff>
      <xdr:row>34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914400</xdr:colOff>
      <xdr:row>12</xdr:row>
      <xdr:rowOff>139700</xdr:rowOff>
    </xdr:from>
    <xdr:to>
      <xdr:col>17</xdr:col>
      <xdr:colOff>63500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914400</xdr:colOff>
      <xdr:row>12</xdr:row>
      <xdr:rowOff>139700</xdr:rowOff>
    </xdr:from>
    <xdr:to>
      <xdr:col>22</xdr:col>
      <xdr:colOff>342900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330200</xdr:colOff>
      <xdr:row>12</xdr:row>
      <xdr:rowOff>139700</xdr:rowOff>
    </xdr:from>
    <xdr:to>
      <xdr:col>22</xdr:col>
      <xdr:colOff>774700</xdr:colOff>
      <xdr:row>31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1155700</xdr:colOff>
      <xdr:row>20</xdr:row>
      <xdr:rowOff>165100</xdr:rowOff>
    </xdr:from>
    <xdr:to>
      <xdr:col>31</xdr:col>
      <xdr:colOff>635000</xdr:colOff>
      <xdr:row>39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12</xdr:row>
      <xdr:rowOff>139700</xdr:rowOff>
    </xdr:from>
    <xdr:to>
      <xdr:col>28</xdr:col>
      <xdr:colOff>1435100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1079500</xdr:colOff>
      <xdr:row>12</xdr:row>
      <xdr:rowOff>139700</xdr:rowOff>
    </xdr:from>
    <xdr:to>
      <xdr:col>30</xdr:col>
      <xdr:colOff>469900</xdr:colOff>
      <xdr:row>27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12</xdr:row>
      <xdr:rowOff>139700</xdr:rowOff>
    </xdr:from>
    <xdr:to>
      <xdr:col>18</xdr:col>
      <xdr:colOff>469900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12</xdr:col>
      <xdr:colOff>1892300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876300</xdr:colOff>
      <xdr:row>13</xdr:row>
      <xdr:rowOff>114300</xdr:rowOff>
    </xdr:from>
    <xdr:to>
      <xdr:col>12</xdr:col>
      <xdr:colOff>495300</xdr:colOff>
      <xdr:row>28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13</xdr:col>
      <xdr:colOff>1066800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13</xdr:col>
      <xdr:colOff>635000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12</xdr:col>
      <xdr:colOff>1066800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101600</xdr:colOff>
      <xdr:row>14</xdr:row>
      <xdr:rowOff>101600</xdr:rowOff>
    </xdr:from>
    <xdr:to>
      <xdr:col>12</xdr:col>
      <xdr:colOff>1079500</xdr:colOff>
      <xdr:row>28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914400</xdr:colOff>
      <xdr:row>12</xdr:row>
      <xdr:rowOff>139700</xdr:rowOff>
    </xdr:from>
    <xdr:to>
      <xdr:col>14</xdr:col>
      <xdr:colOff>508000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711200</xdr:colOff>
      <xdr:row>14</xdr:row>
      <xdr:rowOff>76200</xdr:rowOff>
    </xdr:from>
    <xdr:to>
      <xdr:col>13</xdr:col>
      <xdr:colOff>406400</xdr:colOff>
      <xdr:row>28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12</xdr:row>
      <xdr:rowOff>114300</xdr:rowOff>
    </xdr:from>
    <xdr:to>
      <xdr:col>13</xdr:col>
      <xdr:colOff>292100</xdr:colOff>
      <xdr:row>27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14</xdr:col>
      <xdr:colOff>571500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1104900</xdr:colOff>
      <xdr:row>10</xdr:row>
      <xdr:rowOff>114300</xdr:rowOff>
    </xdr:from>
    <xdr:to>
      <xdr:col>19</xdr:col>
      <xdr:colOff>127000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12</xdr:row>
      <xdr:rowOff>139700</xdr:rowOff>
    </xdr:from>
    <xdr:to>
      <xdr:col>33</xdr:col>
      <xdr:colOff>139700</xdr:colOff>
      <xdr:row>30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_rels/pivotCacheDefinition8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3.xml"/></Relationships>
</file>

<file path=xl/pivotCache/_rels/pivotCacheDefinition8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4.xml"/></Relationships>
</file>

<file path=xl/pivotCache/_rels/pivotCacheDefinition8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5.xml"/></Relationships>
</file>

<file path=xl/pivotCache/_rels/pivotCacheDefinition8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6.xml"/></Relationships>
</file>

<file path=xl/pivotCache/_rels/pivotCacheDefinition8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7.xml"/></Relationships>
</file>

<file path=xl/pivotCache/_rels/pivotCacheDefinition8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8.xml"/></Relationships>
</file>

<file path=xl/pivotCache/_rels/pivotCacheDefinition8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9.xml"/></Relationships>
</file>

<file path=xl/pivotCache/_rels/pivotCacheDefinition9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0.xml"/></Relationships>
</file>

<file path=xl/pivotCache/_rels/pivotCacheDefinition9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1.xml"/></Relationships>
</file>

<file path=xl/pivotCache/_rels/pivotCacheDefinition9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2.xml"/></Relationships>
</file>

<file path=xl/pivotCache/_rels/pivotCacheDefinition9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3.xml"/></Relationships>
</file>

<file path=xl/pivotCache/_rels/pivotCacheDefinition9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4.xml"/></Relationships>
</file>

<file path=xl/pivotCache/_rels/pivotCacheDefinition9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5.xml"/></Relationships>
</file>

<file path=xl/pivotCache/_rels/pivotCacheDefinition9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6.xml"/></Relationships>
</file>

<file path=xl/pivotCache/_rels/pivotCacheDefinition9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G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65.725420949071" createdVersion="4" refreshedVersion="4" minRefreshableVersion="3" recordCount="210">
  <cacheSource type="worksheet">
    <worksheetSource ref="F1:AM1048576" sheet="ALL DATA"/>
  </cacheSource>
  <cacheFields count="3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65.728220717596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67.586019560185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7.592952430554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7.708865972221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4">
        <s v="Other Gothic"/>
        <s v="High Gothic"/>
        <s v="Chapbook"/>
        <s v="History"/>
        <m/>
        <s v="Domestic/Sentimental"/>
        <s v="Apocalyptic" u="1"/>
        <s v="High Gothic (terror)" u="1"/>
        <s v="Doppleganger" u="1"/>
        <s v="Tower Gothic" u="1"/>
        <s v="Roman a clef" u="1"/>
        <s v="Novel of Seduction" u="1"/>
        <s v="Fake Gothic" u="1"/>
        <s v="High Gothic (horror)" u="1"/>
        <s v="High Gothic (Vehmgericht)" u="1"/>
        <s v="High Gothic (horror-terror)" u="1"/>
        <s v="Political/Philosophical" u="1"/>
        <s v="High Gothic (Schaerromantik)" u="1"/>
        <s v="Anthology" u="1"/>
        <s v="Parody" u="1"/>
        <s v="Natural Horror" u="1"/>
        <s v="Political" u="1"/>
        <s v="Vampire Tale" u="1"/>
        <s v="Sentimental" u="1"/>
        <s v="Grotto Gothic" u="1"/>
        <s v="Oriental" u="1"/>
        <s v="Philosophical" u="1"/>
        <s v="High Gothic (Schauerromantic)" u="1"/>
        <s v="Other" u="1"/>
        <s v="Roman noir" u="1"/>
        <s v="Rauberroman" u="1"/>
        <s v="Picaresque" u="1"/>
        <s v="Gothic Quest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3.xml><?xml version="1.0" encoding="utf-8"?>
<pivotCacheDefinition xmlns="http://schemas.openxmlformats.org/spreadsheetml/2006/main" xmlns:r="http://schemas.openxmlformats.org/officeDocument/2006/relationships" r:id="rId1" refreshedBy="Lawrence Evalyn" refreshedDate="41967.715142361114" createdVersion="4" refreshedVersion="4" minRefreshableVersion="3" recordCount="210">
  <cacheSource type="worksheet">
    <worksheetSource ref="F1:W1048576" sheet="ALL DATA"/>
  </cacheSource>
  <cacheFields count="1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4.xml><?xml version="1.0" encoding="utf-8"?>
<pivotCacheDefinition xmlns="http://schemas.openxmlformats.org/spreadsheetml/2006/main" xmlns:r="http://schemas.openxmlformats.org/officeDocument/2006/relationships" r:id="rId1" refreshedBy="Lawrence Evalyn" refreshedDate="41967.730077083332" createdVersion="4" refreshedVersion="4" minRefreshableVersion="3" recordCount="210">
  <cacheSource type="worksheet">
    <worksheetSource ref="F1:AG1048576" sheet="ALL DATA"/>
  </cacheSource>
  <cacheFields count="2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5.xml><?xml version="1.0" encoding="utf-8"?>
<pivotCacheDefinition xmlns="http://schemas.openxmlformats.org/spreadsheetml/2006/main" xmlns:r="http://schemas.openxmlformats.org/officeDocument/2006/relationships" r:id="rId1" refreshedBy="Lawrence Evalyn" refreshedDate="41967.744836111109" createdVersion="4" refreshedVersion="4" minRefreshableVersion="3" recordCount="210">
  <cacheSource type="worksheet">
    <worksheetSource ref="F1:N1048576" sheet="ALL DATA"/>
  </cacheSource>
  <cacheFields count="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6.xml><?xml version="1.0" encoding="utf-8"?>
<pivotCacheDefinition xmlns="http://schemas.openxmlformats.org/spreadsheetml/2006/main" xmlns:r="http://schemas.openxmlformats.org/officeDocument/2006/relationships" r:id="rId1" refreshedBy="Lawrence Evalyn" refreshedDate="41967.778316203701" createdVersion="4" refreshedVersion="4" minRefreshableVersion="3" recordCount="210">
  <cacheSource type="worksheet">
    <worksheetSource ref="F1:EK1048576" sheet="ALL DATA"/>
  </cacheSource>
  <cacheFields count="13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7.xml><?xml version="1.0" encoding="utf-8"?>
<pivotCacheDefinition xmlns="http://schemas.openxmlformats.org/spreadsheetml/2006/main" xmlns:r="http://schemas.openxmlformats.org/officeDocument/2006/relationships" r:id="rId1" refreshedBy="Lawrence Evalyn" refreshedDate="41967.788287152776" createdVersion="4" refreshedVersion="4" minRefreshableVersion="3" recordCount="210">
  <cacheSource type="worksheet">
    <worksheetSource ref="F1:CA1048576" sheet="ALL DATA"/>
  </cacheSource>
  <cacheFields count="7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8.xml><?xml version="1.0" encoding="utf-8"?>
<pivotCacheDefinition xmlns="http://schemas.openxmlformats.org/spreadsheetml/2006/main" xmlns:r="http://schemas.openxmlformats.org/officeDocument/2006/relationships" r:id="rId1" refreshedBy="Lawrence Evalyn" refreshedDate="41967.791045949074" createdVersion="4" refreshedVersion="4" minRefreshableVersion="3" recordCount="210">
  <cacheSource type="worksheet">
    <worksheetSource ref="F1:CJ1048576" sheet="ALL DATA"/>
  </cacheSource>
  <cacheFields count="8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9.xml><?xml version="1.0" encoding="utf-8"?>
<pivotCacheDefinition xmlns="http://schemas.openxmlformats.org/spreadsheetml/2006/main" xmlns:r="http://schemas.openxmlformats.org/officeDocument/2006/relationships" r:id="rId1" refreshedBy="Lawrence Evalyn" refreshedDate="41967.80608761574" createdVersion="4" refreshedVersion="4" minRefreshableVersion="3" recordCount="210">
  <cacheSource type="worksheet">
    <worksheetSource ref="F1:DC1048576" sheet="ALL DATA"/>
  </cacheSource>
  <cacheFields count="10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0.xml><?xml version="1.0" encoding="utf-8"?>
<pivotCacheDefinition xmlns="http://schemas.openxmlformats.org/spreadsheetml/2006/main" xmlns:r="http://schemas.openxmlformats.org/officeDocument/2006/relationships" r:id="rId1" refreshedBy="Lawrence Evalyn" refreshedDate="41967.809189583335" createdVersion="4" refreshedVersion="4" minRefreshableVersion="3" recordCount="210">
  <cacheSource type="worksheet">
    <worksheetSource ref="F1:DE1048576" sheet="ALL DATA"/>
  </cacheSource>
  <cacheFields count="10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1.xml><?xml version="1.0" encoding="utf-8"?>
<pivotCacheDefinition xmlns="http://schemas.openxmlformats.org/spreadsheetml/2006/main" xmlns:r="http://schemas.openxmlformats.org/officeDocument/2006/relationships" r:id="rId1" refreshedBy="Lawrence Evalyn" refreshedDate="41967.813787268518" createdVersion="4" refreshedVersion="4" minRefreshableVersion="3" recordCount="210">
  <cacheSource type="worksheet">
    <worksheetSource ref="F1:DL1048576" sheet="ALL DATA"/>
  </cacheSource>
  <cacheFields count="11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2.xml><?xml version="1.0" encoding="utf-8"?>
<pivotCacheDefinition xmlns="http://schemas.openxmlformats.org/spreadsheetml/2006/main" xmlns:r="http://schemas.openxmlformats.org/officeDocument/2006/relationships" r:id="rId1" refreshedBy="Lawrence Evalyn" refreshedDate="41967.816591666669" createdVersion="4" refreshedVersion="4" minRefreshableVersion="3" recordCount="210">
  <cacheSource type="worksheet">
    <worksheetSource ref="F1:DM1048576" sheet="ALL DATA"/>
  </cacheSource>
  <cacheFields count="11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3.xml><?xml version="1.0" encoding="utf-8"?>
<pivotCacheDefinition xmlns="http://schemas.openxmlformats.org/spreadsheetml/2006/main" xmlns:r="http://schemas.openxmlformats.org/officeDocument/2006/relationships" r:id="rId1" refreshedBy="Lawrence Evalyn" refreshedDate="41967.819089351855" createdVersion="4" refreshedVersion="4" minRefreshableVersion="3" recordCount="210">
  <cacheSource type="worksheet">
    <worksheetSource ref="F1:ED1048576" sheet="ALL DATA"/>
  </cacheSource>
  <cacheFields count="12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4.xml><?xml version="1.0" encoding="utf-8"?>
<pivotCacheDefinition xmlns="http://schemas.openxmlformats.org/spreadsheetml/2006/main" xmlns:r="http://schemas.openxmlformats.org/officeDocument/2006/relationships" r:id="rId1" refreshedBy="Lawrence Evalyn" refreshedDate="41967.822170486113" createdVersion="4" refreshedVersion="4" minRefreshableVersion="3" recordCount="210">
  <cacheSource type="worksheet">
    <worksheetSource ref="F1:EF1048576" sheet="ALL DATA"/>
  </cacheSource>
  <cacheFields count="13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5.xml><?xml version="1.0" encoding="utf-8"?>
<pivotCacheDefinition xmlns="http://schemas.openxmlformats.org/spreadsheetml/2006/main" xmlns:r="http://schemas.openxmlformats.org/officeDocument/2006/relationships" r:id="rId1" refreshedBy="Lawrence Evalyn" refreshedDate="41967.900010648147" createdVersion="4" refreshedVersion="4" minRefreshableVersion="3" recordCount="210">
  <cacheSource type="worksheet">
    <worksheetSource ref="F1:EO1048576" sheet="ALL DATA"/>
  </cacheSource>
  <cacheFields count="14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6.xml><?xml version="1.0" encoding="utf-8"?>
<pivotCacheDefinition xmlns="http://schemas.openxmlformats.org/spreadsheetml/2006/main" xmlns:r="http://schemas.openxmlformats.org/officeDocument/2006/relationships" r:id="rId1" refreshedBy="Lawrence Evalyn" refreshedDate="41967.902279282411" createdVersion="4" refreshedVersion="4" minRefreshableVersion="3" recordCount="210">
  <cacheSource type="worksheet">
    <worksheetSource ref="F1:EP1048576" sheet="ALL DATA"/>
  </cacheSource>
  <cacheFields count="14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7.xml><?xml version="1.0" encoding="utf-8"?>
<pivotCacheDefinition xmlns="http://schemas.openxmlformats.org/spreadsheetml/2006/main" xmlns:r="http://schemas.openxmlformats.org/officeDocument/2006/relationships" r:id="rId1" refreshedBy="Lawrence Evalyn" refreshedDate="41967.905433449072" createdVersion="4" refreshedVersion="4" minRefreshableVersion="3" recordCount="210">
  <cacheSource type="worksheet">
    <worksheetSource ref="F1:EX1048576" sheet="ALL DATA"/>
  </cacheSource>
  <cacheFields count="14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</r>
  <r>
    <x v="5"/>
    <s v="Sentimental Gothic"/>
    <m/>
    <m/>
    <m/>
    <m/>
    <m/>
    <m/>
    <m/>
    <m/>
    <m/>
    <m/>
    <m/>
    <m/>
    <m/>
    <m/>
    <m/>
    <m/>
    <m/>
    <m/>
    <m/>
    <n v="1"/>
    <m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</r>
  <r>
    <x v="1"/>
    <x v="1"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</r>
  <r>
    <x v="1"/>
    <x v="5"/>
    <m/>
    <m/>
    <m/>
    <m/>
    <m/>
    <m/>
    <m/>
    <m/>
    <n v="1"/>
    <m/>
    <m/>
    <m/>
    <m/>
    <m/>
    <m/>
    <n v="2"/>
  </r>
  <r>
    <x v="5"/>
    <x v="8"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10"/>
    <m/>
    <m/>
    <m/>
    <m/>
    <m/>
    <m/>
    <m/>
    <m/>
    <n v="1"/>
    <m/>
    <m/>
    <m/>
    <m/>
    <m/>
    <m/>
    <m/>
  </r>
  <r>
    <x v="3"/>
    <x v="1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</r>
  <r>
    <x v="2"/>
    <x v="3"/>
    <m/>
    <m/>
    <m/>
    <m/>
    <n v="1"/>
    <m/>
    <n v="1"/>
    <s v="male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</r>
  <r>
    <x v="1"/>
    <x v="5"/>
    <n v="2"/>
    <n v="1"/>
    <n v="1"/>
    <s v="both"/>
    <n v="1"/>
    <n v="1"/>
    <m/>
    <s v="female"/>
    <m/>
    <n v="1"/>
    <m/>
    <m/>
    <m/>
    <m/>
    <m/>
    <m/>
  </r>
  <r>
    <x v="1"/>
    <x v="1"/>
    <m/>
    <m/>
    <m/>
    <m/>
    <n v="2"/>
    <n v="1"/>
    <n v="1"/>
    <s v="both"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</r>
  <r>
    <x v="1"/>
    <x v="5"/>
    <m/>
    <m/>
    <m/>
    <m/>
    <m/>
    <m/>
    <m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</r>
  <r>
    <x v="5"/>
    <x v="14"/>
    <m/>
    <m/>
    <m/>
    <m/>
    <m/>
    <m/>
    <m/>
    <m/>
    <n v="1"/>
    <m/>
    <n v="1"/>
    <m/>
    <m/>
    <m/>
    <m/>
    <m/>
  </r>
  <r>
    <x v="5"/>
    <x v="15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</r>
  <r>
    <x v="5"/>
    <x v="18"/>
    <m/>
    <m/>
    <m/>
    <m/>
    <n v="1"/>
    <m/>
    <n v="1"/>
    <s v="male"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</r>
  <r>
    <x v="3"/>
    <x v="21"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</r>
  <r>
    <x v="1"/>
    <x v="5"/>
    <m/>
    <m/>
    <m/>
    <m/>
    <m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</r>
  <r>
    <x v="3"/>
    <x v="23"/>
    <m/>
    <m/>
    <m/>
    <m/>
    <n v="1"/>
    <m/>
    <n v="1"/>
    <s v="male"/>
    <m/>
    <m/>
    <m/>
    <m/>
    <m/>
    <m/>
    <m/>
    <m/>
  </r>
  <r>
    <x v="0"/>
    <x v="24"/>
    <m/>
    <m/>
    <m/>
    <m/>
    <m/>
    <m/>
    <m/>
    <m/>
    <m/>
    <n v="1"/>
    <m/>
    <m/>
    <m/>
    <m/>
    <m/>
    <m/>
  </r>
  <r>
    <x v="5"/>
    <x v="25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</r>
  <r>
    <x v="0"/>
    <x v="26"/>
    <n v="1"/>
    <m/>
    <n v="1"/>
    <s v="good"/>
    <m/>
    <m/>
    <m/>
    <m/>
    <m/>
    <n v="1"/>
    <m/>
    <m/>
    <m/>
    <m/>
    <m/>
    <m/>
  </r>
  <r>
    <x v="0"/>
    <x v="27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</r>
  <r>
    <x v="1"/>
    <x v="29"/>
    <m/>
    <m/>
    <m/>
    <m/>
    <n v="1"/>
    <m/>
    <n v="1"/>
    <s v="male"/>
    <n v="1"/>
    <n v="1"/>
    <m/>
    <m/>
    <m/>
    <m/>
    <m/>
    <n v="1"/>
  </r>
  <r>
    <x v="5"/>
    <x v="30"/>
    <m/>
    <m/>
    <m/>
    <m/>
    <n v="1"/>
    <n v="1"/>
    <m/>
    <s v="female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</r>
  <r>
    <x v="0"/>
    <x v="34"/>
    <m/>
    <m/>
    <m/>
    <m/>
    <m/>
    <m/>
    <m/>
    <m/>
    <m/>
    <m/>
    <n v="1"/>
    <m/>
    <m/>
    <m/>
    <m/>
    <m/>
  </r>
  <r>
    <x v="3"/>
    <x v="35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</r>
  <r>
    <x v="0"/>
    <x v="40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</r>
  <r>
    <x v="1"/>
    <x v="42"/>
    <n v="1"/>
    <n v="1"/>
    <m/>
    <s v="bad"/>
    <m/>
    <m/>
    <m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</r>
  <r>
    <x v="1"/>
    <x v="5"/>
    <m/>
    <m/>
    <m/>
    <m/>
    <n v="1"/>
    <m/>
    <n v="1"/>
    <s v="male"/>
    <m/>
    <m/>
    <m/>
    <m/>
    <m/>
    <m/>
    <m/>
    <m/>
  </r>
  <r>
    <x v="5"/>
    <x v="44"/>
    <m/>
    <m/>
    <m/>
    <m/>
    <m/>
    <m/>
    <m/>
    <m/>
    <m/>
    <n v="1"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</r>
  <r>
    <x v="1"/>
    <x v="46"/>
    <m/>
    <m/>
    <m/>
    <m/>
    <m/>
    <m/>
    <m/>
    <m/>
    <m/>
    <n v="1"/>
    <m/>
    <m/>
    <m/>
    <m/>
    <m/>
    <n v="1"/>
  </r>
  <r>
    <x v="1"/>
    <x v="47"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</r>
  <r>
    <x v="1"/>
    <x v="53"/>
    <m/>
    <m/>
    <m/>
    <m/>
    <n v="1"/>
    <n v="1"/>
    <m/>
    <s v="female"/>
    <m/>
    <n v="1"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5"/>
    <x v="54"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</r>
  <r>
    <x v="1"/>
    <x v="46"/>
    <m/>
    <m/>
    <m/>
    <m/>
    <n v="2"/>
    <n v="1"/>
    <n v="1"/>
    <s v="both"/>
    <m/>
    <n v="1"/>
    <n v="1"/>
    <m/>
    <m/>
    <m/>
    <m/>
    <m/>
  </r>
  <r>
    <x v="3"/>
    <x v="55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5"/>
    <x v="56"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</r>
  <r>
    <x v="0"/>
    <x v="58"/>
    <m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</r>
  <r>
    <x v="4"/>
    <x v="6"/>
    <m/>
    <m/>
    <m/>
    <m/>
    <m/>
    <m/>
    <m/>
    <m/>
    <m/>
    <m/>
    <m/>
    <m/>
    <m/>
    <m/>
    <m/>
    <n v="1"/>
  </r>
  <r>
    <x v="1"/>
    <x v="59"/>
    <m/>
    <m/>
    <m/>
    <m/>
    <m/>
    <m/>
    <m/>
    <m/>
    <m/>
    <n v="1"/>
    <n v="1"/>
    <m/>
    <m/>
    <m/>
    <m/>
    <n v="1"/>
  </r>
  <r>
    <x v="0"/>
    <x v="60"/>
    <m/>
    <m/>
    <m/>
    <m/>
    <m/>
    <m/>
    <m/>
    <m/>
    <m/>
    <m/>
    <m/>
    <n v="1"/>
    <m/>
    <n v="1"/>
    <s v="scar"/>
    <n v="1"/>
  </r>
  <r>
    <x v="4"/>
    <x v="6"/>
    <m/>
    <m/>
    <m/>
    <m/>
    <n v="1"/>
    <n v="1"/>
    <m/>
    <s v="female"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</r>
  <r>
    <x v="4"/>
    <x v="6"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</r>
  <r>
    <x v="3"/>
    <x v="4"/>
    <n v="1"/>
    <n v="1"/>
    <m/>
    <s v="bad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</r>
  <r>
    <x v="1"/>
    <x v="16"/>
    <n v="1"/>
    <n v="1"/>
    <m/>
    <s v="bad"/>
    <m/>
    <m/>
    <m/>
    <m/>
    <m/>
    <n v="1"/>
    <m/>
    <m/>
    <m/>
    <m/>
    <m/>
    <n v="2"/>
  </r>
  <r>
    <x v="1"/>
    <x v="65"/>
    <m/>
    <m/>
    <m/>
    <m/>
    <m/>
    <m/>
    <m/>
    <m/>
    <m/>
    <n v="1"/>
    <m/>
    <m/>
    <m/>
    <m/>
    <m/>
    <n v="1"/>
  </r>
  <r>
    <x v="1"/>
    <x v="66"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</r>
  <r>
    <x v="1"/>
    <x v="69"/>
    <m/>
    <m/>
    <m/>
    <m/>
    <n v="1"/>
    <m/>
    <n v="1"/>
    <s v="male"/>
    <m/>
    <m/>
    <n v="1"/>
    <n v="1"/>
    <n v="1"/>
    <m/>
    <s v="birthmark"/>
    <m/>
  </r>
  <r>
    <x v="5"/>
    <x v="70"/>
    <m/>
    <m/>
    <m/>
    <m/>
    <m/>
    <m/>
    <m/>
    <m/>
    <n v="1"/>
    <m/>
    <m/>
    <m/>
    <m/>
    <m/>
    <m/>
    <m/>
  </r>
  <r>
    <x v="5"/>
    <x v="71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</r>
  <r>
    <x v="1"/>
    <x v="73"/>
    <m/>
    <m/>
    <m/>
    <m/>
    <n v="1"/>
    <n v="1"/>
    <m/>
    <s v="female"/>
    <m/>
    <m/>
    <m/>
    <m/>
    <m/>
    <m/>
    <m/>
    <m/>
  </r>
  <r>
    <x v="1"/>
    <x v="74"/>
    <m/>
    <m/>
    <m/>
    <m/>
    <m/>
    <m/>
    <m/>
    <m/>
    <m/>
    <n v="1"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</r>
  <r>
    <x v="5"/>
    <x v="76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</r>
  <r>
    <x v="4"/>
    <x v="79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</r>
  <r>
    <x v="4"/>
    <x v="6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</r>
  <r>
    <x v="0"/>
    <x v="84"/>
    <m/>
    <m/>
    <m/>
    <m/>
    <m/>
    <m/>
    <m/>
    <m/>
    <m/>
    <n v="1"/>
    <m/>
    <m/>
    <m/>
    <m/>
    <m/>
    <m/>
  </r>
  <r>
    <x v="0"/>
    <x v="85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</r>
  <r>
    <x v="3"/>
    <x v="86"/>
    <m/>
    <m/>
    <m/>
    <m/>
    <m/>
    <m/>
    <m/>
    <m/>
    <m/>
    <n v="1"/>
    <m/>
    <m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</r>
  <r>
    <x v="1"/>
    <x v="5"/>
    <m/>
    <m/>
    <m/>
    <m/>
    <n v="2"/>
    <n v="1"/>
    <n v="1"/>
    <s v="both"/>
    <n v="1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</r>
  <r>
    <x v="5"/>
    <x v="89"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</r>
  <r>
    <x v="5"/>
    <x v="92"/>
    <m/>
    <m/>
    <m/>
    <m/>
    <m/>
    <m/>
    <m/>
    <m/>
    <m/>
    <m/>
    <n v="1"/>
    <m/>
    <m/>
    <m/>
    <m/>
    <m/>
  </r>
  <r>
    <x v="5"/>
    <x v="93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94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</r>
  <r>
    <x v="5"/>
    <x v="98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</r>
  <r>
    <x v="0"/>
    <x v="100"/>
    <m/>
    <m/>
    <m/>
    <m/>
    <n v="1"/>
    <n v="1"/>
    <m/>
    <s v="female"/>
    <m/>
    <n v="1"/>
    <m/>
    <m/>
    <m/>
    <m/>
    <m/>
    <n v="1"/>
  </r>
  <r>
    <x v="4"/>
    <x v="6"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</r>
  <r>
    <x v="0"/>
    <x v="102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</r>
  <r>
    <x v="5"/>
    <x v="104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</r>
  <r>
    <x v="1"/>
    <x v="106"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</r>
  <r>
    <x v="5"/>
    <x v="108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</r>
  <r>
    <x v="1"/>
    <x v="112"/>
    <m/>
    <m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</r>
  <r>
    <x v="5"/>
    <x v="113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</r>
  <r>
    <x v="1"/>
    <x v="117"/>
    <m/>
    <m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</r>
  <r>
    <x v="5"/>
    <x v="120"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</r>
  <r>
    <x v="3"/>
    <x v="4"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</r>
  <r>
    <x v="4"/>
    <x v="6"/>
    <m/>
    <m/>
    <m/>
    <m/>
    <n v="1"/>
    <n v="1"/>
    <m/>
    <s v="female"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</r>
  <r>
    <x v="1"/>
    <x v="124"/>
    <m/>
    <m/>
    <m/>
    <m/>
    <m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</r>
  <r>
    <x v="1"/>
    <x v="127"/>
    <m/>
    <m/>
    <m/>
    <m/>
    <n v="2"/>
    <n v="1"/>
    <n v="1"/>
    <s v="both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</r>
  <r>
    <x v="2"/>
    <x v="3"/>
    <m/>
    <m/>
    <m/>
    <m/>
    <n v="1"/>
    <n v="1"/>
    <m/>
    <s v="female"/>
    <m/>
    <m/>
    <m/>
    <m/>
    <m/>
    <m/>
    <m/>
    <m/>
  </r>
  <r>
    <x v="4"/>
    <x v="6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n v="1"/>
    <m/>
    <m/>
    <m/>
    <m/>
    <m/>
    <m/>
  </r>
  <r>
    <x v="5"/>
    <x v="13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</r>
  <r>
    <x v="1"/>
    <x v="132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</pivotCacheRecords>
</file>

<file path=xl/pivotCache/pivotCacheRecords8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</r>
  <r>
    <x v="1"/>
    <x v="1"/>
    <m/>
    <m/>
    <m/>
    <m/>
    <m/>
    <m/>
    <m/>
  </r>
  <r>
    <x v="0"/>
    <x v="2"/>
    <m/>
    <m/>
    <m/>
    <m/>
    <m/>
    <m/>
    <m/>
  </r>
  <r>
    <x v="2"/>
    <x v="3"/>
    <m/>
    <m/>
    <m/>
    <m/>
    <m/>
    <m/>
    <m/>
  </r>
  <r>
    <x v="3"/>
    <x v="4"/>
    <m/>
    <m/>
    <m/>
    <m/>
    <n v="1"/>
    <n v="1"/>
    <m/>
  </r>
  <r>
    <x v="4"/>
    <x v="5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3"/>
    <x v="7"/>
    <m/>
    <m/>
    <m/>
    <m/>
    <m/>
    <m/>
    <m/>
  </r>
  <r>
    <x v="1"/>
    <x v="5"/>
    <m/>
    <m/>
    <m/>
    <m/>
    <m/>
    <m/>
    <m/>
  </r>
  <r>
    <x v="5"/>
    <x v="8"/>
    <m/>
    <m/>
    <m/>
    <m/>
    <m/>
    <m/>
    <m/>
  </r>
  <r>
    <x v="0"/>
    <x v="9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1"/>
    <x v="5"/>
    <m/>
    <m/>
    <m/>
    <m/>
    <m/>
    <m/>
    <m/>
  </r>
  <r>
    <x v="2"/>
    <x v="3"/>
    <m/>
    <m/>
    <m/>
    <m/>
    <n v="1"/>
    <n v="1"/>
    <m/>
  </r>
  <r>
    <x v="1"/>
    <x v="10"/>
    <m/>
    <m/>
    <m/>
    <m/>
    <m/>
    <m/>
    <m/>
  </r>
  <r>
    <x v="3"/>
    <x v="11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4"/>
    <x v="6"/>
    <n v="1"/>
    <n v="1"/>
    <m/>
    <s v="bad"/>
    <n v="2"/>
    <n v="1"/>
    <n v="1"/>
  </r>
  <r>
    <x v="2"/>
    <x v="3"/>
    <m/>
    <m/>
    <m/>
    <m/>
    <n v="1"/>
    <m/>
    <n v="1"/>
  </r>
  <r>
    <x v="2"/>
    <x v="12"/>
    <m/>
    <m/>
    <m/>
    <m/>
    <n v="1"/>
    <m/>
    <n v="1"/>
  </r>
  <r>
    <x v="2"/>
    <x v="3"/>
    <m/>
    <m/>
    <m/>
    <m/>
    <n v="1"/>
    <n v="1"/>
    <m/>
  </r>
  <r>
    <x v="1"/>
    <x v="5"/>
    <m/>
    <m/>
    <m/>
    <m/>
    <n v="1"/>
    <n v="1"/>
    <m/>
  </r>
  <r>
    <x v="1"/>
    <x v="5"/>
    <n v="2"/>
    <n v="1"/>
    <n v="1"/>
    <s v="both"/>
    <n v="1"/>
    <n v="1"/>
    <m/>
  </r>
  <r>
    <x v="1"/>
    <x v="1"/>
    <m/>
    <m/>
    <m/>
    <m/>
    <n v="2"/>
    <n v="1"/>
    <n v="1"/>
  </r>
  <r>
    <x v="1"/>
    <x v="5"/>
    <m/>
    <m/>
    <m/>
    <m/>
    <n v="1"/>
    <n v="1"/>
    <m/>
  </r>
  <r>
    <x v="1"/>
    <x v="5"/>
    <m/>
    <m/>
    <m/>
    <m/>
    <m/>
    <m/>
    <m/>
  </r>
  <r>
    <x v="3"/>
    <x v="4"/>
    <n v="1"/>
    <n v="1"/>
    <m/>
    <s v="bad"/>
    <n v="1"/>
    <n v="1"/>
    <m/>
  </r>
  <r>
    <x v="5"/>
    <x v="13"/>
    <m/>
    <m/>
    <m/>
    <m/>
    <n v="1"/>
    <n v="1"/>
    <m/>
  </r>
  <r>
    <x v="5"/>
    <x v="14"/>
    <m/>
    <m/>
    <m/>
    <m/>
    <m/>
    <m/>
    <m/>
  </r>
  <r>
    <x v="5"/>
    <x v="15"/>
    <m/>
    <m/>
    <m/>
    <m/>
    <m/>
    <m/>
    <m/>
  </r>
  <r>
    <x v="5"/>
    <x v="15"/>
    <m/>
    <m/>
    <m/>
    <m/>
    <m/>
    <m/>
    <m/>
  </r>
  <r>
    <x v="1"/>
    <x v="16"/>
    <m/>
    <m/>
    <m/>
    <m/>
    <m/>
    <m/>
    <m/>
  </r>
  <r>
    <x v="5"/>
    <x v="15"/>
    <m/>
    <m/>
    <m/>
    <m/>
    <m/>
    <m/>
    <m/>
  </r>
  <r>
    <x v="5"/>
    <x v="17"/>
    <m/>
    <m/>
    <m/>
    <m/>
    <m/>
    <m/>
    <m/>
  </r>
  <r>
    <x v="5"/>
    <x v="18"/>
    <m/>
    <m/>
    <m/>
    <m/>
    <n v="1"/>
    <m/>
    <n v="1"/>
  </r>
  <r>
    <x v="1"/>
    <x v="19"/>
    <n v="1"/>
    <m/>
    <n v="1"/>
    <s v="good"/>
    <n v="2"/>
    <n v="1"/>
    <m/>
  </r>
  <r>
    <x v="0"/>
    <x v="20"/>
    <m/>
    <m/>
    <m/>
    <m/>
    <n v="1"/>
    <n v="1"/>
    <m/>
  </r>
  <r>
    <x v="3"/>
    <x v="21"/>
    <m/>
    <m/>
    <m/>
    <m/>
    <m/>
    <m/>
    <m/>
  </r>
  <r>
    <x v="2"/>
    <x v="22"/>
    <m/>
    <m/>
    <m/>
    <m/>
    <m/>
    <m/>
    <m/>
  </r>
  <r>
    <x v="1"/>
    <x v="5"/>
    <m/>
    <m/>
    <m/>
    <m/>
    <m/>
    <m/>
    <m/>
  </r>
  <r>
    <x v="1"/>
    <x v="10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3"/>
    <x v="23"/>
    <m/>
    <m/>
    <m/>
    <m/>
    <n v="1"/>
    <m/>
    <n v="1"/>
  </r>
  <r>
    <x v="0"/>
    <x v="24"/>
    <m/>
    <m/>
    <m/>
    <m/>
    <m/>
    <m/>
    <m/>
  </r>
  <r>
    <x v="5"/>
    <x v="25"/>
    <m/>
    <m/>
    <m/>
    <m/>
    <n v="1"/>
    <n v="1"/>
    <m/>
  </r>
  <r>
    <x v="1"/>
    <x v="5"/>
    <m/>
    <m/>
    <m/>
    <m/>
    <n v="1"/>
    <n v="1"/>
    <m/>
  </r>
  <r>
    <x v="0"/>
    <x v="26"/>
    <n v="1"/>
    <m/>
    <n v="1"/>
    <s v="good"/>
    <m/>
    <m/>
    <m/>
  </r>
  <r>
    <x v="0"/>
    <x v="27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0"/>
    <x v="28"/>
    <m/>
    <m/>
    <m/>
    <m/>
    <n v="1"/>
    <m/>
    <n v="1"/>
  </r>
  <r>
    <x v="1"/>
    <x v="29"/>
    <m/>
    <m/>
    <m/>
    <m/>
    <n v="1"/>
    <m/>
    <n v="1"/>
  </r>
  <r>
    <x v="5"/>
    <x v="30"/>
    <m/>
    <m/>
    <m/>
    <m/>
    <n v="1"/>
    <n v="1"/>
    <m/>
  </r>
  <r>
    <x v="5"/>
    <x v="31"/>
    <m/>
    <m/>
    <m/>
    <m/>
    <n v="2"/>
    <n v="1"/>
    <n v="1"/>
  </r>
  <r>
    <x v="3"/>
    <x v="4"/>
    <n v="1"/>
    <m/>
    <n v="1"/>
    <s v="good"/>
    <n v="1"/>
    <n v="1"/>
    <m/>
  </r>
  <r>
    <x v="4"/>
    <x v="6"/>
    <m/>
    <m/>
    <m/>
    <m/>
    <n v="2"/>
    <n v="1"/>
    <n v="1"/>
  </r>
  <r>
    <x v="5"/>
    <x v="32"/>
    <m/>
    <m/>
    <m/>
    <m/>
    <n v="1"/>
    <n v="1"/>
    <m/>
  </r>
  <r>
    <x v="3"/>
    <x v="33"/>
    <n v="1"/>
    <m/>
    <n v="1"/>
    <s v="good"/>
    <m/>
    <m/>
    <m/>
  </r>
  <r>
    <x v="0"/>
    <x v="34"/>
    <m/>
    <m/>
    <m/>
    <m/>
    <m/>
    <m/>
    <m/>
  </r>
  <r>
    <x v="3"/>
    <x v="35"/>
    <m/>
    <m/>
    <m/>
    <m/>
    <m/>
    <m/>
    <m/>
  </r>
  <r>
    <x v="0"/>
    <x v="36"/>
    <m/>
    <m/>
    <m/>
    <m/>
    <n v="2"/>
    <n v="1"/>
    <n v="1"/>
  </r>
  <r>
    <x v="3"/>
    <x v="37"/>
    <m/>
    <m/>
    <m/>
    <m/>
    <n v="1"/>
    <n v="1"/>
    <m/>
  </r>
  <r>
    <x v="1"/>
    <x v="38"/>
    <n v="1"/>
    <m/>
    <n v="1"/>
    <s v="good"/>
    <n v="2"/>
    <n v="1"/>
    <n v="1"/>
  </r>
  <r>
    <x v="5"/>
    <x v="39"/>
    <m/>
    <m/>
    <m/>
    <m/>
    <n v="1"/>
    <n v="1"/>
    <n v="1"/>
  </r>
  <r>
    <x v="0"/>
    <x v="40"/>
    <m/>
    <m/>
    <m/>
    <m/>
    <m/>
    <m/>
    <m/>
  </r>
  <r>
    <x v="5"/>
    <x v="41"/>
    <m/>
    <m/>
    <m/>
    <m/>
    <n v="1"/>
    <n v="1"/>
    <m/>
  </r>
  <r>
    <x v="1"/>
    <x v="42"/>
    <n v="1"/>
    <n v="1"/>
    <m/>
    <s v="bad"/>
    <m/>
    <m/>
    <m/>
  </r>
  <r>
    <x v="1"/>
    <x v="43"/>
    <n v="1"/>
    <n v="1"/>
    <m/>
    <s v="bad"/>
    <n v="1"/>
    <n v="1"/>
    <m/>
  </r>
  <r>
    <x v="1"/>
    <x v="5"/>
    <m/>
    <m/>
    <m/>
    <m/>
    <n v="1"/>
    <m/>
    <n v="1"/>
  </r>
  <r>
    <x v="5"/>
    <x v="44"/>
    <m/>
    <m/>
    <m/>
    <m/>
    <m/>
    <m/>
    <m/>
  </r>
  <r>
    <x v="3"/>
    <x v="45"/>
    <n v="2"/>
    <n v="1"/>
    <n v="1"/>
    <s v="both"/>
    <n v="1"/>
    <n v="1"/>
    <m/>
  </r>
  <r>
    <x v="1"/>
    <x v="46"/>
    <m/>
    <m/>
    <m/>
    <m/>
    <m/>
    <m/>
    <m/>
  </r>
  <r>
    <x v="1"/>
    <x v="47"/>
    <m/>
    <m/>
    <m/>
    <m/>
    <m/>
    <m/>
    <m/>
  </r>
  <r>
    <x v="5"/>
    <x v="48"/>
    <m/>
    <m/>
    <m/>
    <m/>
    <m/>
    <m/>
    <m/>
  </r>
  <r>
    <x v="0"/>
    <x v="49"/>
    <m/>
    <m/>
    <m/>
    <m/>
    <n v="2"/>
    <n v="1"/>
    <n v="1"/>
  </r>
  <r>
    <x v="0"/>
    <x v="50"/>
    <m/>
    <m/>
    <m/>
    <m/>
    <n v="1"/>
    <m/>
    <n v="1"/>
  </r>
  <r>
    <x v="4"/>
    <x v="6"/>
    <m/>
    <m/>
    <m/>
    <m/>
    <m/>
    <m/>
    <m/>
  </r>
  <r>
    <x v="1"/>
    <x v="51"/>
    <m/>
    <m/>
    <m/>
    <m/>
    <n v="1"/>
    <m/>
    <n v="1"/>
  </r>
  <r>
    <x v="1"/>
    <x v="52"/>
    <m/>
    <m/>
    <m/>
    <m/>
    <n v="2"/>
    <n v="1"/>
    <n v="1"/>
  </r>
  <r>
    <x v="1"/>
    <x v="53"/>
    <m/>
    <m/>
    <m/>
    <m/>
    <n v="1"/>
    <n v="1"/>
    <m/>
  </r>
  <r>
    <x v="3"/>
    <x v="4"/>
    <m/>
    <m/>
    <m/>
    <m/>
    <n v="1"/>
    <n v="1"/>
    <m/>
  </r>
  <r>
    <x v="5"/>
    <x v="54"/>
    <m/>
    <m/>
    <m/>
    <m/>
    <m/>
    <m/>
    <m/>
  </r>
  <r>
    <x v="3"/>
    <x v="4"/>
    <m/>
    <m/>
    <m/>
    <m/>
    <n v="1"/>
    <m/>
    <n v="1"/>
  </r>
  <r>
    <x v="1"/>
    <x v="46"/>
    <m/>
    <m/>
    <m/>
    <m/>
    <n v="2"/>
    <n v="1"/>
    <n v="1"/>
  </r>
  <r>
    <x v="3"/>
    <x v="55"/>
    <m/>
    <m/>
    <m/>
    <m/>
    <m/>
    <m/>
    <m/>
  </r>
  <r>
    <x v="2"/>
    <x v="12"/>
    <m/>
    <m/>
    <m/>
    <m/>
    <n v="1"/>
    <m/>
    <n v="1"/>
  </r>
  <r>
    <x v="5"/>
    <x v="56"/>
    <m/>
    <m/>
    <m/>
    <m/>
    <m/>
    <m/>
    <m/>
  </r>
  <r>
    <x v="3"/>
    <x v="57"/>
    <m/>
    <m/>
    <m/>
    <m/>
    <n v="1"/>
    <n v="1"/>
    <m/>
  </r>
  <r>
    <x v="0"/>
    <x v="58"/>
    <m/>
    <m/>
    <m/>
    <m/>
    <m/>
    <m/>
    <m/>
  </r>
  <r>
    <x v="4"/>
    <x v="6"/>
    <n v="2"/>
    <n v="1"/>
    <n v="1"/>
    <s v="both"/>
    <n v="1"/>
    <n v="1"/>
    <m/>
  </r>
  <r>
    <x v="4"/>
    <x v="6"/>
    <m/>
    <m/>
    <m/>
    <m/>
    <m/>
    <m/>
    <m/>
  </r>
  <r>
    <x v="1"/>
    <x v="59"/>
    <m/>
    <m/>
    <m/>
    <m/>
    <m/>
    <m/>
    <m/>
  </r>
  <r>
    <x v="0"/>
    <x v="60"/>
    <m/>
    <m/>
    <m/>
    <m/>
    <m/>
    <m/>
    <m/>
  </r>
  <r>
    <x v="4"/>
    <x v="6"/>
    <m/>
    <m/>
    <m/>
    <m/>
    <n v="1"/>
    <n v="1"/>
    <m/>
  </r>
  <r>
    <x v="2"/>
    <x v="61"/>
    <m/>
    <m/>
    <m/>
    <m/>
    <m/>
    <m/>
    <m/>
  </r>
  <r>
    <x v="4"/>
    <x v="6"/>
    <m/>
    <m/>
    <m/>
    <m/>
    <m/>
    <m/>
    <m/>
  </r>
  <r>
    <x v="0"/>
    <x v="62"/>
    <m/>
    <m/>
    <m/>
    <m/>
    <n v="1"/>
    <n v="1"/>
    <m/>
  </r>
  <r>
    <x v="3"/>
    <x v="4"/>
    <n v="1"/>
    <n v="1"/>
    <m/>
    <s v="bad"/>
    <m/>
    <m/>
    <m/>
  </r>
  <r>
    <x v="5"/>
    <x v="63"/>
    <m/>
    <m/>
    <m/>
    <m/>
    <m/>
    <m/>
    <m/>
  </r>
  <r>
    <x v="3"/>
    <x v="64"/>
    <m/>
    <m/>
    <m/>
    <m/>
    <n v="1"/>
    <n v="1"/>
    <m/>
  </r>
  <r>
    <x v="1"/>
    <x v="16"/>
    <n v="1"/>
    <n v="1"/>
    <m/>
    <s v="bad"/>
    <m/>
    <m/>
    <m/>
  </r>
  <r>
    <x v="1"/>
    <x v="65"/>
    <m/>
    <m/>
    <m/>
    <m/>
    <m/>
    <m/>
    <m/>
  </r>
  <r>
    <x v="1"/>
    <x v="66"/>
    <m/>
    <m/>
    <m/>
    <m/>
    <m/>
    <m/>
    <m/>
  </r>
  <r>
    <x v="5"/>
    <x v="67"/>
    <m/>
    <m/>
    <m/>
    <m/>
    <m/>
    <m/>
    <m/>
  </r>
  <r>
    <x v="5"/>
    <x v="68"/>
    <n v="1"/>
    <n v="1"/>
    <m/>
    <s v="bad"/>
    <n v="2"/>
    <n v="1"/>
    <n v="1"/>
  </r>
  <r>
    <x v="1"/>
    <x v="69"/>
    <m/>
    <m/>
    <m/>
    <m/>
    <n v="1"/>
    <m/>
    <n v="1"/>
  </r>
  <r>
    <x v="5"/>
    <x v="70"/>
    <m/>
    <m/>
    <m/>
    <m/>
    <m/>
    <m/>
    <m/>
  </r>
  <r>
    <x v="5"/>
    <x v="71"/>
    <m/>
    <m/>
    <m/>
    <m/>
    <m/>
    <m/>
    <m/>
  </r>
  <r>
    <x v="2"/>
    <x v="72"/>
    <m/>
    <m/>
    <m/>
    <m/>
    <n v="1"/>
    <n v="1"/>
    <m/>
  </r>
  <r>
    <x v="1"/>
    <x v="73"/>
    <m/>
    <m/>
    <m/>
    <m/>
    <n v="1"/>
    <n v="1"/>
    <m/>
  </r>
  <r>
    <x v="1"/>
    <x v="74"/>
    <m/>
    <m/>
    <m/>
    <m/>
    <m/>
    <m/>
    <m/>
  </r>
  <r>
    <x v="1"/>
    <x v="75"/>
    <n v="2"/>
    <n v="1"/>
    <n v="1"/>
    <s v="both"/>
    <n v="1"/>
    <n v="1"/>
    <m/>
  </r>
  <r>
    <x v="5"/>
    <x v="76"/>
    <m/>
    <m/>
    <m/>
    <m/>
    <m/>
    <m/>
    <m/>
  </r>
  <r>
    <x v="4"/>
    <x v="6"/>
    <m/>
    <m/>
    <m/>
    <m/>
    <m/>
    <m/>
    <m/>
  </r>
  <r>
    <x v="0"/>
    <x v="77"/>
    <n v="1"/>
    <n v="1"/>
    <m/>
    <s v="bad"/>
    <n v="1"/>
    <n v="1"/>
    <m/>
  </r>
  <r>
    <x v="0"/>
    <x v="78"/>
    <m/>
    <m/>
    <m/>
    <m/>
    <n v="2"/>
    <n v="1"/>
    <n v="1"/>
  </r>
  <r>
    <x v="4"/>
    <x v="79"/>
    <m/>
    <m/>
    <m/>
    <m/>
    <m/>
    <m/>
    <m/>
  </r>
  <r>
    <x v="1"/>
    <x v="80"/>
    <m/>
    <m/>
    <m/>
    <m/>
    <n v="1"/>
    <n v="1"/>
    <m/>
  </r>
  <r>
    <x v="4"/>
    <x v="6"/>
    <m/>
    <m/>
    <m/>
    <m/>
    <m/>
    <m/>
    <m/>
  </r>
  <r>
    <x v="1"/>
    <x v="81"/>
    <m/>
    <m/>
    <m/>
    <m/>
    <n v="1"/>
    <n v="1"/>
    <m/>
  </r>
  <r>
    <x v="1"/>
    <x v="82"/>
    <n v="1"/>
    <m/>
    <n v="1"/>
    <s v="good"/>
    <m/>
    <m/>
    <m/>
  </r>
  <r>
    <x v="1"/>
    <x v="83"/>
    <m/>
    <m/>
    <m/>
    <m/>
    <n v="2"/>
    <n v="1"/>
    <n v="1"/>
  </r>
  <r>
    <x v="0"/>
    <x v="84"/>
    <m/>
    <m/>
    <m/>
    <m/>
    <m/>
    <m/>
    <m/>
  </r>
  <r>
    <x v="0"/>
    <x v="85"/>
    <m/>
    <m/>
    <m/>
    <m/>
    <m/>
    <m/>
    <m/>
  </r>
  <r>
    <x v="3"/>
    <x v="7"/>
    <m/>
    <m/>
    <m/>
    <m/>
    <m/>
    <m/>
    <m/>
  </r>
  <r>
    <x v="1"/>
    <x v="5"/>
    <m/>
    <m/>
    <m/>
    <m/>
    <n v="1"/>
    <n v="1"/>
    <m/>
  </r>
  <r>
    <x v="3"/>
    <x v="86"/>
    <m/>
    <m/>
    <m/>
    <m/>
    <m/>
    <m/>
    <m/>
  </r>
  <r>
    <x v="1"/>
    <x v="87"/>
    <n v="2"/>
    <n v="1"/>
    <n v="1"/>
    <s v="both"/>
    <n v="1"/>
    <n v="1"/>
    <m/>
  </r>
  <r>
    <x v="1"/>
    <x v="5"/>
    <n v="1"/>
    <m/>
    <n v="1"/>
    <s v="good"/>
    <n v="1"/>
    <n v="1"/>
    <m/>
  </r>
  <r>
    <x v="1"/>
    <x v="5"/>
    <n v="1"/>
    <n v="1"/>
    <m/>
    <s v="bad"/>
    <n v="2"/>
    <n v="1"/>
    <n v="1"/>
  </r>
  <r>
    <x v="1"/>
    <x v="5"/>
    <m/>
    <m/>
    <m/>
    <m/>
    <n v="2"/>
    <n v="1"/>
    <n v="1"/>
  </r>
  <r>
    <x v="1"/>
    <x v="88"/>
    <m/>
    <m/>
    <m/>
    <m/>
    <n v="1"/>
    <n v="1"/>
    <m/>
  </r>
  <r>
    <x v="5"/>
    <x v="89"/>
    <m/>
    <m/>
    <m/>
    <m/>
    <m/>
    <m/>
    <m/>
  </r>
  <r>
    <x v="3"/>
    <x v="90"/>
    <m/>
    <m/>
    <m/>
    <m/>
    <m/>
    <m/>
    <m/>
  </r>
  <r>
    <x v="5"/>
    <x v="89"/>
    <m/>
    <m/>
    <m/>
    <m/>
    <m/>
    <m/>
    <m/>
  </r>
  <r>
    <x v="5"/>
    <x v="89"/>
    <m/>
    <m/>
    <m/>
    <m/>
    <n v="1"/>
    <n v="1"/>
    <m/>
  </r>
  <r>
    <x v="5"/>
    <x v="91"/>
    <m/>
    <m/>
    <m/>
    <m/>
    <n v="1"/>
    <n v="1"/>
    <m/>
  </r>
  <r>
    <x v="5"/>
    <x v="92"/>
    <m/>
    <m/>
    <m/>
    <m/>
    <m/>
    <m/>
    <m/>
  </r>
  <r>
    <x v="5"/>
    <x v="93"/>
    <m/>
    <m/>
    <m/>
    <m/>
    <m/>
    <m/>
    <m/>
  </r>
  <r>
    <x v="4"/>
    <x v="6"/>
    <m/>
    <m/>
    <m/>
    <m/>
    <n v="2"/>
    <n v="1"/>
    <n v="1"/>
  </r>
  <r>
    <x v="5"/>
    <x v="94"/>
    <m/>
    <m/>
    <m/>
    <m/>
    <m/>
    <m/>
    <m/>
  </r>
  <r>
    <x v="5"/>
    <x v="95"/>
    <n v="1"/>
    <n v="1"/>
    <m/>
    <s v="bad"/>
    <m/>
    <m/>
    <m/>
  </r>
  <r>
    <x v="1"/>
    <x v="5"/>
    <m/>
    <m/>
    <m/>
    <m/>
    <n v="2"/>
    <n v="1"/>
    <n v="1"/>
  </r>
  <r>
    <x v="5"/>
    <x v="96"/>
    <m/>
    <m/>
    <m/>
    <m/>
    <n v="1"/>
    <n v="1"/>
    <m/>
  </r>
  <r>
    <x v="5"/>
    <x v="97"/>
    <m/>
    <m/>
    <m/>
    <m/>
    <n v="2"/>
    <n v="1"/>
    <n v="1"/>
  </r>
  <r>
    <x v="5"/>
    <x v="98"/>
    <m/>
    <m/>
    <m/>
    <m/>
    <m/>
    <m/>
    <m/>
  </r>
  <r>
    <x v="5"/>
    <x v="99"/>
    <n v="1"/>
    <n v="1"/>
    <m/>
    <s v="bad"/>
    <n v="1"/>
    <n v="1"/>
    <m/>
  </r>
  <r>
    <x v="0"/>
    <x v="100"/>
    <m/>
    <m/>
    <m/>
    <m/>
    <n v="1"/>
    <n v="1"/>
    <m/>
  </r>
  <r>
    <x v="4"/>
    <x v="6"/>
    <m/>
    <m/>
    <m/>
    <m/>
    <m/>
    <m/>
    <m/>
  </r>
  <r>
    <x v="4"/>
    <x v="101"/>
    <m/>
    <m/>
    <m/>
    <m/>
    <m/>
    <m/>
    <m/>
  </r>
  <r>
    <x v="4"/>
    <x v="6"/>
    <m/>
    <m/>
    <m/>
    <m/>
    <m/>
    <m/>
    <m/>
  </r>
  <r>
    <x v="4"/>
    <x v="6"/>
    <m/>
    <m/>
    <m/>
    <m/>
    <n v="1"/>
    <n v="1"/>
    <m/>
  </r>
  <r>
    <x v="3"/>
    <x v="7"/>
    <m/>
    <m/>
    <m/>
    <m/>
    <n v="1"/>
    <m/>
    <n v="1"/>
  </r>
  <r>
    <x v="0"/>
    <x v="102"/>
    <m/>
    <m/>
    <m/>
    <m/>
    <m/>
    <m/>
    <m/>
  </r>
  <r>
    <x v="0"/>
    <x v="103"/>
    <m/>
    <m/>
    <m/>
    <m/>
    <n v="1"/>
    <n v="1"/>
    <m/>
  </r>
  <r>
    <x v="5"/>
    <x v="104"/>
    <m/>
    <m/>
    <m/>
    <m/>
    <m/>
    <m/>
    <m/>
  </r>
  <r>
    <x v="4"/>
    <x v="6"/>
    <m/>
    <m/>
    <m/>
    <m/>
    <m/>
    <m/>
    <m/>
  </r>
  <r>
    <x v="3"/>
    <x v="105"/>
    <m/>
    <m/>
    <m/>
    <m/>
    <m/>
    <m/>
    <m/>
  </r>
  <r>
    <x v="1"/>
    <x v="106"/>
    <m/>
    <m/>
    <m/>
    <m/>
    <n v="1"/>
    <n v="1"/>
    <m/>
  </r>
  <r>
    <x v="1"/>
    <x v="106"/>
    <m/>
    <m/>
    <m/>
    <m/>
    <m/>
    <m/>
    <m/>
  </r>
  <r>
    <x v="1"/>
    <x v="107"/>
    <m/>
    <m/>
    <m/>
    <m/>
    <n v="1"/>
    <n v="1"/>
    <m/>
  </r>
  <r>
    <x v="5"/>
    <x v="108"/>
    <m/>
    <m/>
    <m/>
    <m/>
    <m/>
    <m/>
    <m/>
  </r>
  <r>
    <x v="1"/>
    <x v="109"/>
    <m/>
    <m/>
    <m/>
    <m/>
    <m/>
    <m/>
    <m/>
  </r>
  <r>
    <x v="1"/>
    <x v="110"/>
    <n v="1"/>
    <m/>
    <n v="1"/>
    <s v="good"/>
    <n v="1"/>
    <n v="1"/>
    <m/>
  </r>
  <r>
    <x v="1"/>
    <x v="111"/>
    <m/>
    <m/>
    <m/>
    <m/>
    <n v="2"/>
    <n v="1"/>
    <n v="1"/>
  </r>
  <r>
    <x v="1"/>
    <x v="112"/>
    <m/>
    <m/>
    <m/>
    <m/>
    <m/>
    <m/>
    <m/>
  </r>
  <r>
    <x v="1"/>
    <x v="16"/>
    <m/>
    <m/>
    <m/>
    <m/>
    <m/>
    <m/>
    <m/>
  </r>
  <r>
    <x v="5"/>
    <x v="113"/>
    <m/>
    <m/>
    <m/>
    <m/>
    <m/>
    <m/>
    <m/>
  </r>
  <r>
    <x v="4"/>
    <x v="6"/>
    <m/>
    <m/>
    <m/>
    <m/>
    <m/>
    <m/>
    <m/>
  </r>
  <r>
    <x v="4"/>
    <x v="114"/>
    <m/>
    <m/>
    <m/>
    <m/>
    <m/>
    <m/>
    <m/>
  </r>
  <r>
    <x v="1"/>
    <x v="115"/>
    <m/>
    <m/>
    <m/>
    <m/>
    <n v="1"/>
    <n v="1"/>
    <m/>
  </r>
  <r>
    <x v="0"/>
    <x v="116"/>
    <m/>
    <m/>
    <m/>
    <m/>
    <n v="1"/>
    <n v="1"/>
    <m/>
  </r>
  <r>
    <x v="1"/>
    <x v="117"/>
    <m/>
    <m/>
    <m/>
    <m/>
    <m/>
    <m/>
    <m/>
  </r>
  <r>
    <x v="5"/>
    <x v="118"/>
    <m/>
    <m/>
    <m/>
    <m/>
    <m/>
    <m/>
    <m/>
  </r>
  <r>
    <x v="5"/>
    <x v="119"/>
    <m/>
    <m/>
    <m/>
    <m/>
    <m/>
    <m/>
    <m/>
  </r>
  <r>
    <x v="5"/>
    <x v="120"/>
    <m/>
    <m/>
    <m/>
    <m/>
    <m/>
    <m/>
    <m/>
  </r>
  <r>
    <x v="3"/>
    <x v="121"/>
    <m/>
    <m/>
    <m/>
    <m/>
    <n v="1"/>
    <m/>
    <n v="1"/>
  </r>
  <r>
    <x v="1"/>
    <x v="122"/>
    <m/>
    <m/>
    <m/>
    <m/>
    <m/>
    <m/>
    <m/>
  </r>
  <r>
    <x v="3"/>
    <x v="4"/>
    <m/>
    <m/>
    <m/>
    <m/>
    <m/>
    <m/>
    <m/>
  </r>
  <r>
    <x v="4"/>
    <x v="6"/>
    <m/>
    <m/>
    <m/>
    <m/>
    <n v="1"/>
    <m/>
    <n v="1"/>
  </r>
  <r>
    <x v="4"/>
    <x v="6"/>
    <m/>
    <m/>
    <m/>
    <m/>
    <n v="1"/>
    <n v="1"/>
    <m/>
  </r>
  <r>
    <x v="1"/>
    <x v="5"/>
    <m/>
    <m/>
    <m/>
    <m/>
    <m/>
    <m/>
    <m/>
  </r>
  <r>
    <x v="1"/>
    <x v="123"/>
    <m/>
    <m/>
    <m/>
    <m/>
    <n v="2"/>
    <n v="1"/>
    <n v="1"/>
  </r>
  <r>
    <x v="1"/>
    <x v="124"/>
    <m/>
    <m/>
    <m/>
    <m/>
    <m/>
    <m/>
    <m/>
  </r>
  <r>
    <x v="0"/>
    <x v="125"/>
    <m/>
    <m/>
    <m/>
    <m/>
    <n v="1"/>
    <n v="1"/>
    <m/>
  </r>
  <r>
    <x v="1"/>
    <x v="126"/>
    <m/>
    <m/>
    <m/>
    <m/>
    <m/>
    <m/>
    <m/>
  </r>
  <r>
    <x v="1"/>
    <x v="127"/>
    <m/>
    <m/>
    <m/>
    <m/>
    <n v="2"/>
    <n v="1"/>
    <n v="1"/>
  </r>
  <r>
    <x v="4"/>
    <x v="6"/>
    <m/>
    <m/>
    <m/>
    <m/>
    <m/>
    <m/>
    <m/>
  </r>
  <r>
    <x v="4"/>
    <x v="6"/>
    <m/>
    <m/>
    <m/>
    <m/>
    <m/>
    <m/>
    <m/>
  </r>
  <r>
    <x v="5"/>
    <x v="128"/>
    <m/>
    <m/>
    <m/>
    <m/>
    <m/>
    <m/>
    <m/>
  </r>
  <r>
    <x v="2"/>
    <x v="129"/>
    <m/>
    <m/>
    <m/>
    <m/>
    <m/>
    <m/>
    <m/>
  </r>
  <r>
    <x v="1"/>
    <x v="5"/>
    <m/>
    <m/>
    <m/>
    <m/>
    <n v="1"/>
    <n v="1"/>
    <m/>
  </r>
  <r>
    <x v="2"/>
    <x v="12"/>
    <m/>
    <m/>
    <m/>
    <m/>
    <n v="1"/>
    <n v="1"/>
    <m/>
  </r>
  <r>
    <x v="2"/>
    <x v="130"/>
    <m/>
    <m/>
    <m/>
    <m/>
    <n v="1"/>
    <m/>
    <n v="1"/>
  </r>
  <r>
    <x v="2"/>
    <x v="3"/>
    <m/>
    <m/>
    <m/>
    <m/>
    <n v="1"/>
    <n v="1"/>
    <m/>
  </r>
  <r>
    <x v="4"/>
    <x v="6"/>
    <m/>
    <m/>
    <m/>
    <m/>
    <m/>
    <m/>
    <m/>
  </r>
  <r>
    <x v="4"/>
    <x v="6"/>
    <m/>
    <m/>
    <m/>
    <m/>
    <m/>
    <m/>
    <m/>
  </r>
  <r>
    <x v="5"/>
    <x v="131"/>
    <m/>
    <m/>
    <m/>
    <m/>
    <m/>
    <m/>
    <m/>
  </r>
  <r>
    <x v="1"/>
    <x v="10"/>
    <m/>
    <m/>
    <m/>
    <m/>
    <m/>
    <m/>
    <m/>
  </r>
  <r>
    <x v="1"/>
    <x v="10"/>
    <m/>
    <m/>
    <m/>
    <m/>
    <n v="1"/>
    <m/>
    <n v="1"/>
  </r>
  <r>
    <x v="1"/>
    <x v="132"/>
    <m/>
    <m/>
    <m/>
    <m/>
    <m/>
    <m/>
    <m/>
  </r>
  <r>
    <x v="4"/>
    <x v="133"/>
    <m/>
    <m/>
    <m/>
    <m/>
    <m/>
    <m/>
    <m/>
  </r>
  <r>
    <x v="4"/>
    <x v="133"/>
    <m/>
    <m/>
    <m/>
    <m/>
    <m/>
    <m/>
    <m/>
  </r>
</pivotCacheRecords>
</file>

<file path=xl/pivotCache/pivotCacheRecords8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7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13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ntains suicide" fld="133" subtotal="count" baseField="0" baseItem="0"/>
    <dataField name="attempted/contemplated" fld="134" subtotal="count" baseField="0" baseItem="0"/>
    <dataField name="faked/threatened" fld="1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1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H3:AK10" firstHeaderRow="1" firstDataRow="2" firstDataCol="1"/>
  <pivotFields count="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abduction of female" fld="7" subtotal="count" baseField="0" baseItem="0"/>
    <dataField name="abduction of male" fld="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7:L14" firstHeaderRow="1" firstDataRow="2" firstDataCol="1"/>
  <pivotFields count="2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finement (legal)" fld="27" subtotal="count" baseField="0" baseItem="0"/>
    <dataField name="confinement (extralegal)" fld="2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1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3:P10" firstHeaderRow="1" firstDataRow="2" firstDataCol="1"/>
  <pivotFields count="1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blood" fld="1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7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T3:W10" firstHeaderRow="1" firstDataRow="2" firstDataCol="1"/>
  <pivotFields count="24">
    <pivotField axis="axisRow" showAll="0">
      <items count="35">
        <item x="0"/>
        <item x="3"/>
        <item x="1"/>
        <item x="5"/>
        <item x="2"/>
        <item m="1" x="18"/>
        <item m="1" x="6"/>
        <item m="1" x="33"/>
        <item m="1" x="8"/>
        <item m="1" x="12"/>
        <item m="1" x="32"/>
        <item m="1" x="24"/>
        <item m="1" x="15"/>
        <item m="1" x="13"/>
        <item m="1" x="17"/>
        <item m="1" x="27"/>
        <item m="1" x="7"/>
        <item m="1" x="14"/>
        <item m="1" x="20"/>
        <item m="1" x="11"/>
        <item m="1" x="25"/>
        <item m="1" x="28"/>
        <item m="1" x="19"/>
        <item m="1" x="26"/>
        <item m="1" x="31"/>
        <item m="1" x="21"/>
        <item m="1" x="16"/>
        <item m="1" x="30"/>
        <item m="1" x="10"/>
        <item m="1" x="29"/>
        <item m="1" x="23"/>
        <item m="1" x="9"/>
        <item m="1" x="2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evil" fld="22" subtotal="count" baseField="0" baseItem="0"/>
    <dataField name="good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14" firstHeaderRow="1" firstDataRow="2" firstDataCol="1"/>
  <pivotFields count="24">
    <pivotField axis="axisRow" showAll="0">
      <items count="35">
        <item m="1" x="33"/>
        <item m="1" x="7"/>
        <item x="3"/>
        <item x="1"/>
        <item m="1" x="23"/>
        <item x="2"/>
        <item m="1" x="28"/>
        <item m="1" x="15"/>
        <item m="1" x="20"/>
        <item m="1" x="13"/>
        <item m="1" x="16"/>
        <item m="1" x="27"/>
        <item m="1" x="25"/>
        <item m="1" x="30"/>
        <item m="1" x="18"/>
        <item m="1" x="6"/>
        <item m="1" x="8"/>
        <item m="1" x="12"/>
        <item m="1" x="32"/>
        <item m="1" x="24"/>
        <item m="1" x="17"/>
        <item m="1" x="14"/>
        <item m="1" x="11"/>
        <item m="1" x="19"/>
        <item m="1" x="26"/>
        <item m="1" x="31"/>
        <item m="1" x="21"/>
        <item m="1" x="10"/>
        <item m="1" x="29"/>
        <item m="1" x="9"/>
        <item m="1" x="22"/>
        <item h="1" x="4"/>
        <item h="1" x="0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Z10" firstHeaderRow="1" firstDataRow="2" firstDataCol="1"/>
  <pivotFields count="100">
    <pivotField axis="axisRow" showAll="0">
      <items count="7">
        <item x="0"/>
        <item x="3"/>
        <item x="1"/>
        <item x="5"/>
        <item x="2"/>
        <item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Frank's full Gothic Type" fld="1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sororicide" fld="98" subtotal="count" baseField="0" baseItem="0"/>
    <dataField name="Count of fratricide" fld="92" subtotal="count" baseField="0" baseItem="0"/>
    <dataField name="Count of mariticide" fld="94" subtotal="count" baseField="0" baseItem="0"/>
    <dataField name="Count of matricide" fld="95" subtotal="count" baseField="0" baseItem="0"/>
    <dataField name="Count of parricid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B3:AE10" firstHeaderRow="1" firstDataRow="2" firstDataCol="1"/>
  <pivotFields count="79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tains incest" fld="77" subtotal="count" baseField="0" baseItem="0"/>
    <dataField name="incest themes" fld="7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A2:AE9" firstHeaderRow="1" firstDataRow="2" firstDataCol="1"/>
  <pivotFields count="66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ainting (any)" fld="63" subtotal="count" baseField="0" baseItem="0"/>
    <dataField name="contains female fainting" fld="64" subtotal="count" baseField="0" baseItem="0"/>
    <dataField name="contains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48" firstHeaderRow="1" firstDataRow="2" firstDataCol="1"/>
  <pivotFields count="66">
    <pivotField axis="axisRow" showAll="0">
      <items count="18">
        <item m="1" x="16"/>
        <item m="1" x="6"/>
        <item x="3"/>
        <item x="1"/>
        <item m="1" x="11"/>
        <item x="2"/>
        <item m="1" x="14"/>
        <item m="1" x="8"/>
        <item m="1" x="7"/>
        <item m="1" x="10"/>
        <item m="1" x="13"/>
        <item m="1" x="9"/>
        <item m="1" x="12"/>
        <item m="1" x="15"/>
        <item h="1" x="4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3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corpse (any)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0"/>
        <item x="3"/>
        <item x="1"/>
        <item x="5"/>
        <item x="2"/>
        <item m="1" x="8"/>
        <item m="1" x="7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12" cacheId="1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human as commodity, prey, or sacrifice" fld="7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3" cacheId="1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8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letter (any)" fld="8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4" cacheId="1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0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monastery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5" cacheId="1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N10" firstHeaderRow="1" firstDataRow="2" firstDataCol="1"/>
  <pivotFields count="10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unt of nun (any)" fld="102" subtotal="count" baseField="0" baseItem="0"/>
    <dataField name="Count of sexually active nun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6" cacheId="1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ortrait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7" cacheId="1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resentiment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8" cacheId="1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bones (any)" fld="126" subtotal="count" baseField="0" baseItem="0"/>
    <dataField name="skeleton" fld="127" subtotal="count" baseField="0" baseItem="0"/>
    <dataField name="skull" fld="12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9" cacheId="1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3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tarvation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20" cacheId="1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4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vow of vengeance" fld="13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21" cacheId="1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villainess" fld="14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22" cacheId="18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U9" firstHeaderRow="1" firstDataRow="2" firstDataCol="1"/>
  <pivotFields count="14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Frank's full Gothic Type" fld="1" subtotal="count" baseField="0" baseItem="0"/>
    <dataField name="Count of wedding (any)" fld="143" subtotal="count" baseField="0" baseItem="0"/>
    <dataField name="clandestine" fld="145" subtotal="count" baseField="0" baseItem="0"/>
    <dataField name="interrupted" fld="148" subtotal="count" baseField="0" baseItem="0"/>
    <dataField name="aborted" fld="144" subtotal="count" baseField="0" baseItem="0"/>
    <dataField name="counterfeit" fld="146" subtotal="count" baseField="0" baseItem="0"/>
    <dataField name="forced" fld="1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7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8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9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0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1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2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3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4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5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6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7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8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9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4.xml"/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4" Type="http://schemas.openxmlformats.org/officeDocument/2006/relationships/drawing" Target="../drawings/drawing7.xml"/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pivotTable" Target="../pivotTables/pivotTable16.xml"/><Relationship Id="rId3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pivotTable" Target="../pivotTables/pivotTable18.xml"/><Relationship Id="rId3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4" Type="http://schemas.openxmlformats.org/officeDocument/2006/relationships/drawing" Target="../drawings/drawing10.xml"/><Relationship Id="rId1" Type="http://schemas.openxmlformats.org/officeDocument/2006/relationships/pivotTable" Target="../pivotTables/pivotTable19.xml"/><Relationship Id="rId2" Type="http://schemas.openxmlformats.org/officeDocument/2006/relationships/pivotTable" Target="../pivotTables/pivot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pivotTable" Target="../pivotTables/pivotTable23.xml"/><Relationship Id="rId3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pivotTable" Target="../pivotTables/pivotTable25.xml"/><Relationship Id="rId3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pivotTable" Target="../pivotTables/pivotTable27.xml"/><Relationship Id="rId3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pivotTable" Target="../pivotTables/pivotTable31.xml"/><Relationship Id="rId3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pivotTable" Target="../pivotTables/pivotTable33.xml"/><Relationship Id="rId3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pivotTable" Target="../pivotTables/pivotTable35.xml"/><Relationship Id="rId3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pivotTable" Target="../pivotTables/pivotTable37.xml"/><Relationship Id="rId3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pivotTable" Target="../pivotTables/pivotTable39.xml"/><Relationship Id="rId3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pivotTable" Target="../pivotTables/pivotTable41.xml"/><Relationship Id="rId3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pivotTable" Target="../pivotTables/pivotTable43.xml"/><Relationship Id="rId3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pivotTable" Target="../pivotTables/pivotTable45.xml"/><Relationship Id="rId3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pivotTable" Target="../pivotTables/pivotTable47.xml"/><Relationship Id="rId3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pivotTable" Target="../pivotTables/pivotTable49.xml"/><Relationship Id="rId3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pivotTable" Target="../pivotTables/pivotTable51.xml"/><Relationship Id="rId3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Relationship Id="rId2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Relationship Id="rId2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Relationship Id="rId2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Relationship Id="rId2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Relationship Id="rId2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3.xml"/><Relationship Id="rId2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Relationship Id="rId2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7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85.xml"/><Relationship Id="rId2" Type="http://schemas.openxmlformats.org/officeDocument/2006/relationships/pivotTable" Target="../pivotTables/pivotTable86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8.xml"/><Relationship Id="rId2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9.xml"/><Relationship Id="rId2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0.xml"/><Relationship Id="rId2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1.xml"/><Relationship Id="rId2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2.xml"/><Relationship Id="rId2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3.xml"/><Relationship Id="rId2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4.xml"/><Relationship Id="rId2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5.xml"/><Relationship Id="rId2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6.xml"/><Relationship Id="rId2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7.xml"/><Relationship Id="rId2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8.xml"/><Relationship Id="rId2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9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3"/>
  <sheetViews>
    <sheetView topLeftCell="K1" workbookViewId="0">
      <selection activeCell="V22" sqref="V22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  <col min="14" max="14" width="19.5" customWidth="1"/>
    <col min="15" max="15" width="27.6640625" customWidth="1"/>
    <col min="16" max="16" width="14.33203125" bestFit="1" customWidth="1"/>
    <col min="17" max="17" width="22" customWidth="1"/>
    <col min="18" max="18" width="15.6640625" customWidth="1"/>
  </cols>
  <sheetData>
    <row r="2" spans="1:20">
      <c r="O2" s="31" t="s">
        <v>466</v>
      </c>
    </row>
    <row r="3" spans="1:20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  <c r="N3" s="31" t="s">
        <v>322</v>
      </c>
      <c r="O3" t="s">
        <v>801</v>
      </c>
      <c r="P3" t="s">
        <v>852</v>
      </c>
      <c r="Q3" t="s">
        <v>849</v>
      </c>
      <c r="R3" t="s">
        <v>850</v>
      </c>
      <c r="S3" t="s">
        <v>848</v>
      </c>
      <c r="T3" t="s">
        <v>851</v>
      </c>
    </row>
    <row r="4" spans="1:20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  <c r="N4" s="33" t="s">
        <v>809</v>
      </c>
      <c r="O4" s="32">
        <v>25</v>
      </c>
      <c r="P4" s="32">
        <v>9</v>
      </c>
      <c r="Q4" s="32">
        <v>3</v>
      </c>
      <c r="R4" s="32"/>
      <c r="S4">
        <f>O4-P4-Q4-R4</f>
        <v>13</v>
      </c>
      <c r="T4" s="41">
        <f>(O4-S4)/O4</f>
        <v>0.48</v>
      </c>
    </row>
    <row r="5" spans="1:20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  <c r="N5" s="33" t="s">
        <v>655</v>
      </c>
      <c r="O5" s="32">
        <v>24</v>
      </c>
      <c r="P5" s="32">
        <v>7</v>
      </c>
      <c r="Q5" s="32">
        <v>2</v>
      </c>
      <c r="R5" s="32">
        <v>1</v>
      </c>
      <c r="S5">
        <f>O5-P5-Q5-R5</f>
        <v>14</v>
      </c>
      <c r="T5" s="41">
        <f>(O5-S5)/O5</f>
        <v>0.41666666666666669</v>
      </c>
    </row>
    <row r="6" spans="1:20">
      <c r="A6" s="33" t="s">
        <v>7</v>
      </c>
      <c r="B6" s="32">
        <v>50</v>
      </c>
      <c r="C6" s="32">
        <v>40</v>
      </c>
      <c r="D6" s="32">
        <v>12</v>
      </c>
      <c r="E6" s="32">
        <v>6</v>
      </c>
      <c r="N6" s="33" t="s">
        <v>661</v>
      </c>
      <c r="O6" s="32">
        <v>64</v>
      </c>
      <c r="P6" s="32">
        <v>29</v>
      </c>
      <c r="Q6" s="32">
        <v>5</v>
      </c>
      <c r="R6" s="32">
        <v>3</v>
      </c>
      <c r="S6">
        <f>O6-P6-Q6-R6</f>
        <v>27</v>
      </c>
      <c r="T6" s="41">
        <f>(O6-S6)/O6</f>
        <v>0.578125</v>
      </c>
    </row>
    <row r="7" spans="1:20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  <c r="N7" s="33" t="s">
        <v>810</v>
      </c>
      <c r="O7" s="32">
        <v>44</v>
      </c>
      <c r="P7" s="32">
        <v>10</v>
      </c>
      <c r="Q7" s="32">
        <v>7</v>
      </c>
      <c r="R7" s="32">
        <v>2</v>
      </c>
      <c r="S7">
        <f>O7-P7-Q7-R7</f>
        <v>25</v>
      </c>
      <c r="T7" s="41">
        <f>(O7-S7)/O7</f>
        <v>0.43181818181818182</v>
      </c>
    </row>
    <row r="8" spans="1:20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  <c r="N8" s="33" t="s">
        <v>654</v>
      </c>
      <c r="O8" s="32">
        <v>17</v>
      </c>
      <c r="P8" s="32">
        <v>5</v>
      </c>
      <c r="Q8" s="32">
        <v>1</v>
      </c>
      <c r="R8" s="32"/>
      <c r="S8">
        <f>O8-P8-Q8-R8</f>
        <v>11</v>
      </c>
      <c r="T8" s="41">
        <f>(O8-S8)/O8</f>
        <v>0.35294117647058826</v>
      </c>
    </row>
    <row r="9" spans="1:20">
      <c r="I9">
        <f>I7+I8</f>
        <v>0.695562435500516</v>
      </c>
      <c r="N9" s="33" t="s">
        <v>324</v>
      </c>
      <c r="O9" s="32">
        <v>174</v>
      </c>
      <c r="P9" s="32">
        <v>60</v>
      </c>
      <c r="Q9" s="32">
        <v>18</v>
      </c>
      <c r="R9" s="32">
        <v>6</v>
      </c>
    </row>
    <row r="11" spans="1:20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20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20">
      <c r="I13">
        <f>I11+I12</f>
        <v>0.28751289989680084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"/>
  <sheetViews>
    <sheetView topLeftCell="AE1" workbookViewId="0">
      <selection activeCell="AN19" sqref="AN19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  <col min="34" max="34" width="19.5" customWidth="1"/>
    <col min="35" max="35" width="27.6640625" customWidth="1"/>
    <col min="36" max="36" width="17.6640625" customWidth="1"/>
    <col min="37" max="37" width="16" customWidth="1"/>
  </cols>
  <sheetData>
    <row r="1" spans="1:39">
      <c r="A1" s="31" t="s">
        <v>321</v>
      </c>
      <c r="B1" s="31" t="s">
        <v>325</v>
      </c>
    </row>
    <row r="2" spans="1:39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39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  <c r="AI3" s="31" t="s">
        <v>466</v>
      </c>
    </row>
    <row r="4" spans="1:39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  <c r="AH4" s="31" t="s">
        <v>322</v>
      </c>
      <c r="AI4" t="s">
        <v>801</v>
      </c>
      <c r="AJ4" t="s">
        <v>844</v>
      </c>
      <c r="AK4" t="s">
        <v>845</v>
      </c>
      <c r="AL4" t="s">
        <v>846</v>
      </c>
      <c r="AM4" t="s">
        <v>847</v>
      </c>
    </row>
    <row r="5" spans="1:39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  <c r="AH5" s="33" t="s">
        <v>809</v>
      </c>
      <c r="AI5" s="32">
        <v>25</v>
      </c>
      <c r="AJ5" s="32">
        <v>11</v>
      </c>
      <c r="AK5" s="32">
        <v>7</v>
      </c>
      <c r="AL5">
        <f>AI5-AJ5-AK5</f>
        <v>7</v>
      </c>
      <c r="AM5" s="41">
        <f>(AI5-AL5)/AI5</f>
        <v>0.72</v>
      </c>
    </row>
    <row r="6" spans="1:39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  <c r="AH6" s="33" t="s">
        <v>655</v>
      </c>
      <c r="AI6" s="32">
        <v>24</v>
      </c>
      <c r="AJ6" s="32">
        <v>8</v>
      </c>
      <c r="AK6" s="32">
        <v>4</v>
      </c>
      <c r="AL6">
        <f>AI6-AJ6-AK6</f>
        <v>12</v>
      </c>
      <c r="AM6" s="41">
        <f>(AI6-AL6)/AI6</f>
        <v>0.5</v>
      </c>
    </row>
    <row r="7" spans="1:39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  <c r="AH7" s="33" t="s">
        <v>661</v>
      </c>
      <c r="AI7" s="32">
        <v>64</v>
      </c>
      <c r="AJ7" s="32">
        <v>31</v>
      </c>
      <c r="AK7" s="32">
        <v>17</v>
      </c>
      <c r="AL7">
        <f>AI7-AJ7-AK7</f>
        <v>16</v>
      </c>
      <c r="AM7" s="41">
        <f>(AI7-AL7)/AI7</f>
        <v>0.75</v>
      </c>
    </row>
    <row r="8" spans="1:39">
      <c r="S8" s="18"/>
      <c r="T8" s="18"/>
      <c r="U8" s="18">
        <f>U6+U7</f>
        <v>0.41929824561403506</v>
      </c>
      <c r="V8" s="18"/>
      <c r="AH8" s="33" t="s">
        <v>810</v>
      </c>
      <c r="AI8" s="32">
        <v>44</v>
      </c>
      <c r="AJ8" s="32">
        <v>13</v>
      </c>
      <c r="AK8" s="32">
        <v>5</v>
      </c>
      <c r="AL8">
        <f>AI8-AJ8-AK8</f>
        <v>26</v>
      </c>
      <c r="AM8" s="41">
        <f>(AI8-AL8)/AI8</f>
        <v>0.40909090909090912</v>
      </c>
    </row>
    <row r="9" spans="1:39">
      <c r="AH9" s="33" t="s">
        <v>654</v>
      </c>
      <c r="AI9" s="32">
        <v>17</v>
      </c>
      <c r="AJ9" s="32">
        <v>5</v>
      </c>
      <c r="AK9" s="32">
        <v>6</v>
      </c>
      <c r="AL9">
        <f>AI9-AJ9-AK9</f>
        <v>6</v>
      </c>
      <c r="AM9" s="41">
        <f>(AI9-AL9)/AI9</f>
        <v>0.6470588235294118</v>
      </c>
    </row>
    <row r="10" spans="1:39">
      <c r="AH10" s="33" t="s">
        <v>324</v>
      </c>
      <c r="AI10" s="32">
        <v>174</v>
      </c>
      <c r="AJ10" s="32">
        <v>68</v>
      </c>
      <c r="AK10" s="32">
        <v>39</v>
      </c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sortState ref="AH3:AK10">
    <sortCondition descending="1" ref="AH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topLeftCell="E1" workbookViewId="0">
      <selection activeCell="H34" sqref="H34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  <col min="9" max="9" width="19.5" customWidth="1"/>
    <col min="10" max="10" width="27.6640625" customWidth="1"/>
    <col min="11" max="11" width="17.1640625" customWidth="1"/>
    <col min="12" max="12" width="21.33203125" customWidth="1"/>
  </cols>
  <sheetData>
    <row r="1" spans="1:14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4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4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4">
      <c r="A4" s="33" t="s">
        <v>7</v>
      </c>
      <c r="B4" s="32">
        <v>50</v>
      </c>
      <c r="C4" s="32">
        <v>19</v>
      </c>
    </row>
    <row r="5" spans="1:14">
      <c r="A5" s="33" t="s">
        <v>324</v>
      </c>
      <c r="B5" s="32">
        <v>88</v>
      </c>
      <c r="C5" s="32">
        <v>43</v>
      </c>
      <c r="D5">
        <f>C5+B5</f>
        <v>131</v>
      </c>
    </row>
    <row r="6" spans="1:14">
      <c r="B6">
        <f>B5*3</f>
        <v>264</v>
      </c>
      <c r="C6">
        <f>C5*3</f>
        <v>129</v>
      </c>
      <c r="D6">
        <f>D5*3</f>
        <v>393</v>
      </c>
    </row>
    <row r="7" spans="1:14">
      <c r="J7" s="31" t="s">
        <v>466</v>
      </c>
    </row>
    <row r="8" spans="1:14">
      <c r="I8" s="31" t="s">
        <v>322</v>
      </c>
      <c r="J8" t="s">
        <v>801</v>
      </c>
      <c r="K8" t="s">
        <v>842</v>
      </c>
      <c r="L8" t="s">
        <v>843</v>
      </c>
      <c r="M8" t="s">
        <v>840</v>
      </c>
      <c r="N8" t="s">
        <v>841</v>
      </c>
    </row>
    <row r="9" spans="1:14">
      <c r="I9" s="33" t="s">
        <v>809</v>
      </c>
      <c r="J9" s="32">
        <v>25</v>
      </c>
      <c r="K9" s="32">
        <v>6</v>
      </c>
      <c r="L9" s="32">
        <v>13</v>
      </c>
      <c r="M9">
        <f>J9-K9-L9</f>
        <v>6</v>
      </c>
      <c r="N9" s="41">
        <f>(J9-M9)/J9</f>
        <v>0.76</v>
      </c>
    </row>
    <row r="10" spans="1:14">
      <c r="I10" s="33" t="s">
        <v>655</v>
      </c>
      <c r="J10" s="32">
        <v>24</v>
      </c>
      <c r="K10" s="32">
        <v>6</v>
      </c>
      <c r="L10" s="32">
        <v>12</v>
      </c>
      <c r="M10">
        <f>J10-K10-L10</f>
        <v>6</v>
      </c>
      <c r="N10" s="41">
        <f>(J10-M10)/J10</f>
        <v>0.75</v>
      </c>
    </row>
    <row r="11" spans="1:14">
      <c r="I11" s="33" t="s">
        <v>661</v>
      </c>
      <c r="J11" s="32">
        <v>64</v>
      </c>
      <c r="K11" s="32">
        <v>14</v>
      </c>
      <c r="L11" s="32">
        <v>39</v>
      </c>
      <c r="M11">
        <f>J11-K11-L11</f>
        <v>11</v>
      </c>
      <c r="N11" s="41">
        <f>(J11-M11)/J11</f>
        <v>0.828125</v>
      </c>
    </row>
    <row r="12" spans="1:14">
      <c r="I12" s="33" t="s">
        <v>810</v>
      </c>
      <c r="J12" s="32">
        <v>44</v>
      </c>
      <c r="K12" s="32">
        <v>11</v>
      </c>
      <c r="L12" s="32">
        <v>13</v>
      </c>
      <c r="M12">
        <f>J12-K12-L12</f>
        <v>20</v>
      </c>
      <c r="N12" s="41">
        <f>(J12-M12)/J12</f>
        <v>0.54545454545454541</v>
      </c>
    </row>
    <row r="13" spans="1:14">
      <c r="I13" s="33" t="s">
        <v>654</v>
      </c>
      <c r="J13" s="32">
        <v>17</v>
      </c>
      <c r="K13" s="32">
        <v>1</v>
      </c>
      <c r="L13" s="32">
        <v>7</v>
      </c>
      <c r="M13">
        <f>J13-K13-L13</f>
        <v>9</v>
      </c>
      <c r="N13" s="41">
        <f>(J13-M13)/J13</f>
        <v>0.47058823529411764</v>
      </c>
    </row>
    <row r="14" spans="1:14">
      <c r="I14" s="33" t="s">
        <v>324</v>
      </c>
      <c r="J14" s="32">
        <v>174</v>
      </c>
      <c r="K14" s="32">
        <v>38</v>
      </c>
      <c r="L14" s="32">
        <v>84</v>
      </c>
      <c r="N14" s="41"/>
    </row>
  </sheetData>
  <sortState ref="I7:L14">
    <sortCondition descending="1" ref="I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0"/>
  <sheetViews>
    <sheetView topLeftCell="I1" workbookViewId="0">
      <selection activeCell="T24" sqref="T24"/>
    </sheetView>
  </sheetViews>
  <sheetFormatPr baseColWidth="10" defaultRowHeight="15" x14ac:dyDescent="0"/>
  <cols>
    <col min="1" max="1" width="18.33203125" customWidth="1"/>
    <col min="2" max="2" width="5.33203125" customWidth="1"/>
    <col min="14" max="14" width="19.5" customWidth="1"/>
    <col min="15" max="15" width="27.6640625" customWidth="1"/>
    <col min="16" max="16" width="13.1640625" customWidth="1"/>
  </cols>
  <sheetData>
    <row r="2" spans="1:18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18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  <c r="O3" s="31" t="s">
        <v>466</v>
      </c>
    </row>
    <row r="4" spans="1:18">
      <c r="A4" s="31" t="s">
        <v>322</v>
      </c>
      <c r="B4" t="s">
        <v>431</v>
      </c>
      <c r="F4">
        <f>F2+F3</f>
        <v>0.27770897832817337</v>
      </c>
      <c r="N4" s="31" t="s">
        <v>322</v>
      </c>
      <c r="O4" t="s">
        <v>801</v>
      </c>
      <c r="P4" t="s">
        <v>839</v>
      </c>
      <c r="Q4" t="s">
        <v>837</v>
      </c>
      <c r="R4" t="s">
        <v>838</v>
      </c>
    </row>
    <row r="5" spans="1:18">
      <c r="A5" s="33" t="s">
        <v>10</v>
      </c>
      <c r="B5" s="32">
        <v>9</v>
      </c>
      <c r="N5" s="33" t="s">
        <v>809</v>
      </c>
      <c r="O5" s="32">
        <v>25</v>
      </c>
      <c r="P5" s="32">
        <v>2</v>
      </c>
      <c r="Q5">
        <f>O5-P5</f>
        <v>23</v>
      </c>
      <c r="R5" s="41">
        <f>P5/O5</f>
        <v>0.08</v>
      </c>
    </row>
    <row r="6" spans="1:18">
      <c r="A6" s="33" t="s">
        <v>7</v>
      </c>
      <c r="B6" s="32">
        <v>18</v>
      </c>
      <c r="N6" s="33" t="s">
        <v>655</v>
      </c>
      <c r="O6" s="32">
        <v>24</v>
      </c>
      <c r="P6" s="32">
        <v>3</v>
      </c>
      <c r="Q6">
        <f>O6-P6</f>
        <v>21</v>
      </c>
      <c r="R6" s="41">
        <f>P6/O6</f>
        <v>0.125</v>
      </c>
    </row>
    <row r="7" spans="1:18">
      <c r="A7" s="33" t="s">
        <v>324</v>
      </c>
      <c r="B7" s="32">
        <v>27</v>
      </c>
      <c r="N7" s="33" t="s">
        <v>661</v>
      </c>
      <c r="O7" s="32">
        <v>64</v>
      </c>
      <c r="P7" s="32">
        <v>18</v>
      </c>
      <c r="Q7">
        <f>O7-P7</f>
        <v>46</v>
      </c>
      <c r="R7" s="41">
        <f>P7/O7</f>
        <v>0.28125</v>
      </c>
    </row>
    <row r="8" spans="1:18">
      <c r="B8">
        <f>B7*3</f>
        <v>81</v>
      </c>
      <c r="N8" s="33" t="s">
        <v>810</v>
      </c>
      <c r="O8" s="32">
        <v>44</v>
      </c>
      <c r="P8" s="32">
        <v>1</v>
      </c>
      <c r="Q8">
        <f>O8-P8</f>
        <v>43</v>
      </c>
      <c r="R8" s="41">
        <f>P8/O8</f>
        <v>2.2727272727272728E-2</v>
      </c>
    </row>
    <row r="9" spans="1:18">
      <c r="N9" s="33" t="s">
        <v>654</v>
      </c>
      <c r="O9" s="32">
        <v>17</v>
      </c>
      <c r="P9" s="32">
        <v>3</v>
      </c>
      <c r="Q9">
        <f>O9-P9</f>
        <v>14</v>
      </c>
      <c r="R9" s="41">
        <f>P9/O9</f>
        <v>0.17647058823529413</v>
      </c>
    </row>
    <row r="10" spans="1:18">
      <c r="N10" s="33" t="s">
        <v>324</v>
      </c>
      <c r="O10" s="32">
        <v>174</v>
      </c>
      <c r="P10" s="32">
        <v>27</v>
      </c>
    </row>
  </sheetData>
  <sortState ref="N3:P10">
    <sortCondition descending="1" ref="N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6"/>
  <sheetViews>
    <sheetView topLeftCell="O1" workbookViewId="0">
      <selection activeCell="Y23" sqref="Y23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  <col min="20" max="20" width="19.5" customWidth="1"/>
    <col min="21" max="21" width="27.6640625" customWidth="1"/>
    <col min="22" max="22" width="20.33203125" customWidth="1"/>
    <col min="23" max="23" width="21.6640625" bestFit="1" customWidth="1"/>
  </cols>
  <sheetData>
    <row r="3" spans="1:25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  <c r="U3" s="31" t="s">
        <v>466</v>
      </c>
    </row>
    <row r="4" spans="1:25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  <c r="T4" s="31" t="s">
        <v>322</v>
      </c>
      <c r="U4" t="s">
        <v>801</v>
      </c>
      <c r="V4" t="s">
        <v>461</v>
      </c>
      <c r="W4" t="s">
        <v>319</v>
      </c>
      <c r="X4" t="s">
        <v>835</v>
      </c>
      <c r="Y4" t="s">
        <v>836</v>
      </c>
    </row>
    <row r="5" spans="1:25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  <c r="T5" s="33" t="s">
        <v>809</v>
      </c>
      <c r="U5" s="32">
        <v>25</v>
      </c>
      <c r="V5" s="32">
        <v>4</v>
      </c>
      <c r="W5" s="32">
        <v>1</v>
      </c>
      <c r="X5">
        <f>U5-V5-W5</f>
        <v>20</v>
      </c>
      <c r="Y5" s="41">
        <f>(U5-X5)/U5</f>
        <v>0.2</v>
      </c>
    </row>
    <row r="6" spans="1:25">
      <c r="A6" s="33" t="s">
        <v>7</v>
      </c>
      <c r="B6" s="32">
        <v>26</v>
      </c>
      <c r="C6" s="32">
        <v>20</v>
      </c>
      <c r="D6" s="32">
        <v>10</v>
      </c>
      <c r="T6" s="33" t="s">
        <v>655</v>
      </c>
      <c r="U6" s="32">
        <v>24</v>
      </c>
      <c r="V6" s="32">
        <v>4</v>
      </c>
      <c r="W6" s="32">
        <v>3</v>
      </c>
      <c r="X6">
        <f>U6-V6-W6</f>
        <v>17</v>
      </c>
      <c r="Y6" s="41">
        <f>(U6-X6)/U6</f>
        <v>0.29166666666666669</v>
      </c>
    </row>
    <row r="7" spans="1:25">
      <c r="A7" s="33" t="s">
        <v>324</v>
      </c>
      <c r="B7" s="32">
        <v>42</v>
      </c>
      <c r="C7" s="32">
        <v>29</v>
      </c>
      <c r="D7" s="32">
        <v>19</v>
      </c>
      <c r="T7" s="33" t="s">
        <v>661</v>
      </c>
      <c r="U7" s="32">
        <v>64</v>
      </c>
      <c r="V7" s="32">
        <v>15</v>
      </c>
      <c r="W7" s="32">
        <v>7</v>
      </c>
      <c r="X7">
        <f>U7-V7-W7</f>
        <v>42</v>
      </c>
      <c r="Y7" s="41">
        <f>(U7-X7)/U7</f>
        <v>0.34375</v>
      </c>
    </row>
    <row r="8" spans="1:25">
      <c r="B8">
        <f>B7*3</f>
        <v>126</v>
      </c>
      <c r="T8" s="33" t="s">
        <v>810</v>
      </c>
      <c r="U8" s="32">
        <v>44</v>
      </c>
      <c r="V8" s="32">
        <v>2</v>
      </c>
      <c r="W8" s="32">
        <v>8</v>
      </c>
      <c r="X8">
        <f>U8-V8-W8</f>
        <v>34</v>
      </c>
      <c r="Y8" s="41">
        <f>(U8-X8)/U8</f>
        <v>0.22727272727272727</v>
      </c>
    </row>
    <row r="9" spans="1:25">
      <c r="B9" s="31" t="s">
        <v>466</v>
      </c>
      <c r="T9" s="33" t="s">
        <v>654</v>
      </c>
      <c r="U9" s="32">
        <v>17</v>
      </c>
      <c r="V9" s="32">
        <v>2</v>
      </c>
      <c r="W9" s="32"/>
      <c r="X9">
        <f>U9-V9-W9</f>
        <v>15</v>
      </c>
      <c r="Y9" s="41">
        <f>(U9-X9)/U9</f>
        <v>0.11764705882352941</v>
      </c>
    </row>
    <row r="10" spans="1:25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  <c r="T10" s="33" t="s">
        <v>324</v>
      </c>
      <c r="U10" s="32">
        <v>174</v>
      </c>
      <c r="V10" s="32">
        <v>27</v>
      </c>
      <c r="W10" s="32">
        <v>19</v>
      </c>
    </row>
    <row r="11" spans="1:25">
      <c r="A11" s="33" t="s">
        <v>655</v>
      </c>
      <c r="B11" s="32">
        <v>6</v>
      </c>
      <c r="C11" s="32">
        <v>4</v>
      </c>
      <c r="D11" s="32">
        <v>3</v>
      </c>
      <c r="E11" s="32">
        <f t="shared" ref="E11:E24" si="0">G11-D11-C11</f>
        <v>18</v>
      </c>
      <c r="F11" s="49" t="s">
        <v>659</v>
      </c>
      <c r="G11" s="50">
        <v>25</v>
      </c>
    </row>
    <row r="12" spans="1:25">
      <c r="A12" s="33" t="s">
        <v>661</v>
      </c>
      <c r="B12" s="32">
        <v>19</v>
      </c>
      <c r="C12" s="32">
        <v>15</v>
      </c>
      <c r="D12" s="32">
        <v>7</v>
      </c>
      <c r="E12" s="32">
        <f t="shared" si="0"/>
        <v>1</v>
      </c>
      <c r="F12" s="49" t="s">
        <v>656</v>
      </c>
      <c r="G12" s="50">
        <v>23</v>
      </c>
    </row>
    <row r="13" spans="1:25">
      <c r="A13" s="33" t="s">
        <v>654</v>
      </c>
      <c r="B13" s="32">
        <v>2</v>
      </c>
      <c r="C13" s="32">
        <v>2</v>
      </c>
      <c r="D13" s="32"/>
      <c r="E13" s="32">
        <f t="shared" si="0"/>
        <v>21</v>
      </c>
      <c r="F13" s="49" t="s">
        <v>655</v>
      </c>
      <c r="G13" s="50">
        <v>23</v>
      </c>
    </row>
    <row r="14" spans="1:25">
      <c r="A14" s="33" t="s">
        <v>324</v>
      </c>
      <c r="B14" s="32">
        <v>27</v>
      </c>
      <c r="C14" s="32">
        <v>21</v>
      </c>
      <c r="D14" s="32">
        <v>10</v>
      </c>
      <c r="E14" s="32">
        <f t="shared" si="0"/>
        <v>-12</v>
      </c>
      <c r="F14" s="49" t="s">
        <v>661</v>
      </c>
      <c r="G14" s="50">
        <v>19</v>
      </c>
    </row>
    <row r="15" spans="1:25">
      <c r="E15" s="32">
        <f t="shared" si="0"/>
        <v>18</v>
      </c>
      <c r="F15" s="49" t="s">
        <v>657</v>
      </c>
      <c r="G15" s="50">
        <v>18</v>
      </c>
    </row>
    <row r="16" spans="1:25">
      <c r="E16" s="32">
        <f t="shared" si="0"/>
        <v>17</v>
      </c>
      <c r="F16" s="49" t="s">
        <v>654</v>
      </c>
      <c r="G16" s="50">
        <v>17</v>
      </c>
    </row>
    <row r="17" spans="2:7">
      <c r="E17" s="32">
        <f t="shared" si="0"/>
        <v>14</v>
      </c>
      <c r="F17" s="49" t="s">
        <v>798</v>
      </c>
      <c r="G17" s="50">
        <v>14</v>
      </c>
    </row>
    <row r="18" spans="2:7">
      <c r="E18" s="32">
        <f t="shared" si="0"/>
        <v>9</v>
      </c>
      <c r="F18" s="49" t="s">
        <v>652</v>
      </c>
      <c r="G18" s="50">
        <v>9</v>
      </c>
    </row>
    <row r="19" spans="2:7">
      <c r="E19" s="32">
        <f t="shared" si="0"/>
        <v>6</v>
      </c>
      <c r="F19" s="49" t="s">
        <v>658</v>
      </c>
      <c r="G19" s="50">
        <v>6</v>
      </c>
    </row>
    <row r="20" spans="2:7">
      <c r="E20" s="32">
        <f t="shared" si="0"/>
        <v>6</v>
      </c>
      <c r="F20" s="49" t="s">
        <v>660</v>
      </c>
      <c r="G20" s="50">
        <v>6</v>
      </c>
    </row>
    <row r="21" spans="2:7">
      <c r="E21" s="32">
        <f t="shared" si="0"/>
        <v>5</v>
      </c>
      <c r="F21" s="49" t="s">
        <v>800</v>
      </c>
      <c r="G21" s="50">
        <v>5</v>
      </c>
    </row>
    <row r="22" spans="2:7">
      <c r="E22" s="32">
        <f t="shared" si="0"/>
        <v>5</v>
      </c>
      <c r="F22" s="49" t="s">
        <v>799</v>
      </c>
      <c r="G22" s="50">
        <v>5</v>
      </c>
    </row>
    <row r="23" spans="2:7">
      <c r="E23" s="32">
        <f t="shared" si="0"/>
        <v>4</v>
      </c>
      <c r="F23" s="49" t="s">
        <v>653</v>
      </c>
      <c r="G23" s="50">
        <v>4</v>
      </c>
    </row>
    <row r="24" spans="2:7">
      <c r="E24" s="32">
        <f t="shared" si="0"/>
        <v>3</v>
      </c>
      <c r="F24" s="49" t="s">
        <v>651</v>
      </c>
      <c r="G24" s="50">
        <v>3</v>
      </c>
    </row>
    <row r="25" spans="2:7">
      <c r="F25" s="32"/>
    </row>
    <row r="26" spans="2:7">
      <c r="B26">
        <f>B25*3</f>
        <v>0</v>
      </c>
    </row>
  </sheetData>
  <sortState ref="T3:W10">
    <sortCondition descending="1" ref="T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43"/>
  <sheetViews>
    <sheetView topLeftCell="N10" workbookViewId="0">
      <selection activeCell="V40" sqref="V40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19.5" customWidth="1"/>
    <col min="18" max="18" width="27.6640625" customWidth="1"/>
    <col min="19" max="19" width="17.33203125" customWidth="1"/>
    <col min="20" max="20" width="14" customWidth="1"/>
    <col min="21" max="21" width="16.1640625" customWidth="1"/>
    <col min="22" max="22" width="16.83203125" customWidth="1"/>
    <col min="23" max="23" width="16.1640625" customWidth="1"/>
    <col min="24" max="24" width="16.83203125" bestFit="1" customWidth="1"/>
    <col min="25" max="25" width="16.5" customWidth="1"/>
    <col min="26" max="26" width="16" customWidth="1"/>
    <col min="27" max="27" width="15.1640625" customWidth="1"/>
  </cols>
  <sheetData>
    <row r="2" spans="1:32">
      <c r="R2" s="31" t="s">
        <v>466</v>
      </c>
    </row>
    <row r="3" spans="1:32">
      <c r="B3" s="31" t="s">
        <v>466</v>
      </c>
      <c r="Q3" s="31" t="s">
        <v>322</v>
      </c>
      <c r="R3" t="s">
        <v>801</v>
      </c>
      <c r="S3" t="s">
        <v>610</v>
      </c>
      <c r="T3" t="s">
        <v>608</v>
      </c>
      <c r="U3" t="s">
        <v>616</v>
      </c>
      <c r="V3" t="s">
        <v>615</v>
      </c>
      <c r="W3" t="s">
        <v>609</v>
      </c>
      <c r="X3" t="s">
        <v>611</v>
      </c>
      <c r="Y3" t="s">
        <v>612</v>
      </c>
      <c r="Z3" t="s">
        <v>613</v>
      </c>
      <c r="AA3" t="s">
        <v>828</v>
      </c>
      <c r="AB3" t="s">
        <v>829</v>
      </c>
    </row>
    <row r="4" spans="1:32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809</v>
      </c>
      <c r="R4" s="32">
        <v>25</v>
      </c>
      <c r="S4" s="32">
        <v>1</v>
      </c>
      <c r="T4" s="32">
        <v>2</v>
      </c>
      <c r="U4" s="32"/>
      <c r="V4" s="32"/>
      <c r="W4" s="32">
        <v>3</v>
      </c>
      <c r="X4" s="32">
        <v>1</v>
      </c>
      <c r="Y4" s="32">
        <v>1</v>
      </c>
      <c r="Z4" s="32"/>
      <c r="AA4">
        <f>R4-S4-T4-U4-V4-W4-X4-Y4-Z4</f>
        <v>17</v>
      </c>
      <c r="AB4" s="41">
        <f>(R4-AA4)/R4</f>
        <v>0.32</v>
      </c>
    </row>
    <row r="5" spans="1:32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655</v>
      </c>
      <c r="R5" s="32">
        <v>24</v>
      </c>
      <c r="S5" s="32">
        <v>2</v>
      </c>
      <c r="T5" s="32">
        <v>1</v>
      </c>
      <c r="U5" s="32">
        <v>3</v>
      </c>
      <c r="V5" s="32">
        <v>1</v>
      </c>
      <c r="W5" s="32">
        <v>3</v>
      </c>
      <c r="X5" s="32"/>
      <c r="Y5" s="32">
        <v>1</v>
      </c>
      <c r="Z5" s="32">
        <v>2</v>
      </c>
      <c r="AA5">
        <f>R5-S5-T5-U5-V5-W5-X5-Y5-Z5</f>
        <v>11</v>
      </c>
      <c r="AB5" s="41">
        <f>(R5-AA5)/R5</f>
        <v>0.54166666666666663</v>
      </c>
    </row>
    <row r="6" spans="1:32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661</v>
      </c>
      <c r="R6" s="32">
        <v>64</v>
      </c>
      <c r="S6" s="32">
        <v>2</v>
      </c>
      <c r="T6" s="32">
        <v>3</v>
      </c>
      <c r="U6" s="32">
        <v>6</v>
      </c>
      <c r="V6" s="32">
        <v>3</v>
      </c>
      <c r="W6" s="32">
        <v>15</v>
      </c>
      <c r="X6" s="32">
        <v>1</v>
      </c>
      <c r="Y6" s="32">
        <v>2</v>
      </c>
      <c r="Z6" s="32">
        <v>8</v>
      </c>
      <c r="AA6">
        <f>R6-S6-T6-U6-V6-W6-X6-Y6-Z6</f>
        <v>24</v>
      </c>
      <c r="AB6" s="41">
        <f>(R6-AA6)/R6</f>
        <v>0.625</v>
      </c>
    </row>
    <row r="7" spans="1:32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810</v>
      </c>
      <c r="R7" s="32">
        <v>44</v>
      </c>
      <c r="S7" s="32">
        <v>1</v>
      </c>
      <c r="T7" s="32">
        <v>1</v>
      </c>
      <c r="U7" s="32">
        <v>1</v>
      </c>
      <c r="V7" s="32"/>
      <c r="W7" s="32">
        <v>1</v>
      </c>
      <c r="X7" s="32"/>
      <c r="Y7" s="32"/>
      <c r="Z7" s="32">
        <v>1</v>
      </c>
      <c r="AA7">
        <f>R7-S7-T7-U7-V7-W7-X7-Y7-Z7</f>
        <v>39</v>
      </c>
      <c r="AB7" s="41">
        <f>(R7-AA7)/R7</f>
        <v>0.11363636363636363</v>
      </c>
    </row>
    <row r="8" spans="1:32">
      <c r="Q8" s="33" t="s">
        <v>654</v>
      </c>
      <c r="R8" s="32">
        <v>17</v>
      </c>
      <c r="S8" s="32"/>
      <c r="T8" s="32">
        <v>2</v>
      </c>
      <c r="U8" s="32"/>
      <c r="V8" s="32"/>
      <c r="W8" s="32">
        <v>1</v>
      </c>
      <c r="X8" s="32"/>
      <c r="Y8" s="32"/>
      <c r="Z8" s="32">
        <v>2</v>
      </c>
      <c r="AA8">
        <f>R8-S8-T8-U8-V8-W8-X8-Y8-Z8</f>
        <v>12</v>
      </c>
      <c r="AB8" s="41">
        <f>(R8-AA8)/R8</f>
        <v>0.29411764705882354</v>
      </c>
    </row>
    <row r="9" spans="1:32">
      <c r="Q9" s="33" t="s">
        <v>323</v>
      </c>
      <c r="R9" s="32">
        <v>34</v>
      </c>
      <c r="S9" s="32">
        <v>1</v>
      </c>
      <c r="T9" s="32">
        <v>2</v>
      </c>
      <c r="U9" s="32">
        <v>3</v>
      </c>
      <c r="V9" s="32"/>
      <c r="W9" s="32">
        <v>1</v>
      </c>
      <c r="X9" s="32">
        <v>1</v>
      </c>
      <c r="Y9" s="32">
        <v>1</v>
      </c>
      <c r="Z9" s="32">
        <v>1</v>
      </c>
      <c r="AA9">
        <f>R9-S9-T9-U9-V9-W9-X9-Y9-Z9</f>
        <v>24</v>
      </c>
      <c r="AB9" s="41">
        <f>(R9-AA9)/R9</f>
        <v>0.29411764705882354</v>
      </c>
    </row>
    <row r="10" spans="1:32">
      <c r="Q10" s="33" t="s">
        <v>324</v>
      </c>
      <c r="R10" s="32">
        <v>208</v>
      </c>
      <c r="S10" s="32">
        <v>7</v>
      </c>
      <c r="T10" s="32">
        <v>11</v>
      </c>
      <c r="U10" s="32">
        <v>13</v>
      </c>
      <c r="V10" s="32">
        <v>4</v>
      </c>
      <c r="W10" s="32">
        <v>24</v>
      </c>
      <c r="X10" s="32">
        <v>3</v>
      </c>
      <c r="Y10" s="32">
        <v>5</v>
      </c>
      <c r="Z10" s="32">
        <v>14</v>
      </c>
    </row>
    <row r="12" spans="1:32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32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32">
      <c r="H14">
        <f>H12+H13</f>
        <v>0.59463364293085652</v>
      </c>
      <c r="Z14" t="s">
        <v>830</v>
      </c>
      <c r="AA14" t="s">
        <v>832</v>
      </c>
      <c r="AB14" t="s">
        <v>831</v>
      </c>
      <c r="AC14" t="s">
        <v>833</v>
      </c>
      <c r="AD14" t="s">
        <v>834</v>
      </c>
      <c r="AE14" t="s">
        <v>828</v>
      </c>
      <c r="AF14" t="s">
        <v>829</v>
      </c>
    </row>
    <row r="15" spans="1:32">
      <c r="Y15" s="49" t="s">
        <v>809</v>
      </c>
      <c r="Z15">
        <f>S4+T4</f>
        <v>3</v>
      </c>
      <c r="AB15">
        <f>V4+W4</f>
        <v>3</v>
      </c>
      <c r="AC15">
        <f>X4</f>
        <v>1</v>
      </c>
      <c r="AD15">
        <f>Y4+Z4</f>
        <v>1</v>
      </c>
      <c r="AE15">
        <v>17</v>
      </c>
      <c r="AF15" s="55">
        <v>0.32</v>
      </c>
    </row>
    <row r="16" spans="1:32">
      <c r="Y16" s="49" t="s">
        <v>655</v>
      </c>
      <c r="Z16">
        <f>S5+T5</f>
        <v>3</v>
      </c>
      <c r="AA16">
        <f>U5</f>
        <v>3</v>
      </c>
      <c r="AB16">
        <f>V5+W5</f>
        <v>4</v>
      </c>
      <c r="AD16">
        <f>Y5+Z5</f>
        <v>3</v>
      </c>
      <c r="AE16">
        <v>11</v>
      </c>
      <c r="AF16" s="55">
        <v>0.54</v>
      </c>
    </row>
    <row r="17" spans="24:32">
      <c r="Y17" s="49" t="s">
        <v>661</v>
      </c>
      <c r="Z17">
        <f>S6+T6</f>
        <v>5</v>
      </c>
      <c r="AA17">
        <f>U6</f>
        <v>6</v>
      </c>
      <c r="AB17">
        <f>V6+W6</f>
        <v>18</v>
      </c>
      <c r="AC17">
        <f>X6</f>
        <v>1</v>
      </c>
      <c r="AD17">
        <f>Y6+Z6</f>
        <v>10</v>
      </c>
      <c r="AE17">
        <v>24</v>
      </c>
      <c r="AF17" s="55">
        <v>0.63</v>
      </c>
    </row>
    <row r="18" spans="24:32">
      <c r="Y18" s="49" t="s">
        <v>810</v>
      </c>
      <c r="Z18">
        <f>S7+T7</f>
        <v>2</v>
      </c>
      <c r="AA18">
        <f>U7</f>
        <v>1</v>
      </c>
      <c r="AB18">
        <f>V7+W7</f>
        <v>1</v>
      </c>
      <c r="AD18">
        <f>Y7+Z7</f>
        <v>1</v>
      </c>
      <c r="AE18">
        <v>39</v>
      </c>
      <c r="AF18" s="55">
        <v>0.11</v>
      </c>
    </row>
    <row r="19" spans="24:32">
      <c r="X19" s="54"/>
      <c r="Y19" s="49" t="s">
        <v>654</v>
      </c>
      <c r="Z19">
        <f>S8+T8</f>
        <v>2</v>
      </c>
      <c r="AB19">
        <f>V8+W8</f>
        <v>1</v>
      </c>
      <c r="AD19">
        <f>Y8+Z8</f>
        <v>2</v>
      </c>
      <c r="AE19">
        <v>12</v>
      </c>
      <c r="AF19" s="55">
        <v>0.28999999999999998</v>
      </c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Y15:AF19">
    <sortCondition descending="1" ref="Y1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1"/>
  <sheetViews>
    <sheetView topLeftCell="W1" workbookViewId="0">
      <selection activeCell="X14" sqref="X14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13" customWidth="1"/>
    <col min="23" max="23" width="27.6640625" customWidth="1"/>
    <col min="24" max="24" width="19.5" bestFit="1" customWidth="1"/>
    <col min="25" max="25" width="19" bestFit="1" customWidth="1"/>
    <col min="28" max="28" width="19.5" customWidth="1"/>
    <col min="29" max="29" width="27.6640625" customWidth="1"/>
    <col min="30" max="30" width="13.33203125" customWidth="1"/>
    <col min="31" max="31" width="12.6640625" customWidth="1"/>
  </cols>
  <sheetData>
    <row r="3" spans="1:33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AC3" s="31" t="s">
        <v>466</v>
      </c>
    </row>
    <row r="4" spans="1:33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AB4" s="31" t="s">
        <v>322</v>
      </c>
      <c r="AC4" t="s">
        <v>801</v>
      </c>
      <c r="AD4" t="s">
        <v>826</v>
      </c>
      <c r="AE4" t="s">
        <v>825</v>
      </c>
      <c r="AF4" t="s">
        <v>824</v>
      </c>
      <c r="AG4" t="s">
        <v>827</v>
      </c>
    </row>
    <row r="5" spans="1:33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AB5" s="33" t="s">
        <v>809</v>
      </c>
      <c r="AC5" s="32">
        <v>25</v>
      </c>
      <c r="AD5" s="32">
        <v>1</v>
      </c>
      <c r="AE5" s="32">
        <v>1</v>
      </c>
      <c r="AF5">
        <f>AC5-AD5-AE5</f>
        <v>23</v>
      </c>
      <c r="AG5" s="41">
        <f>(SUM(AD5+AE5))/AC5</f>
        <v>0.08</v>
      </c>
    </row>
    <row r="6" spans="1:33">
      <c r="A6" s="33" t="s">
        <v>7</v>
      </c>
      <c r="B6" s="32">
        <v>28</v>
      </c>
      <c r="C6" s="32">
        <v>6</v>
      </c>
      <c r="D6" s="32">
        <v>23</v>
      </c>
      <c r="AB6" s="33" t="s">
        <v>655</v>
      </c>
      <c r="AC6" s="32">
        <v>24</v>
      </c>
      <c r="AD6" s="32"/>
      <c r="AE6" s="32">
        <v>8</v>
      </c>
      <c r="AF6">
        <f>AC6-AD6-AE6</f>
        <v>16</v>
      </c>
      <c r="AG6" s="41">
        <f>(SUM(AD6+AE6))/AC6</f>
        <v>0.33333333333333331</v>
      </c>
    </row>
    <row r="7" spans="1:33">
      <c r="A7" s="33" t="s">
        <v>14</v>
      </c>
      <c r="B7" s="32">
        <v>2</v>
      </c>
      <c r="C7" s="32"/>
      <c r="D7" s="32">
        <v>2</v>
      </c>
      <c r="AB7" s="33" t="s">
        <v>661</v>
      </c>
      <c r="AC7" s="32">
        <v>64</v>
      </c>
      <c r="AD7" s="32">
        <v>4</v>
      </c>
      <c r="AE7" s="32">
        <v>20</v>
      </c>
      <c r="AF7">
        <f>AC7-AD7-AE7</f>
        <v>40</v>
      </c>
      <c r="AG7" s="41">
        <f>(SUM(AD7+AE7))/AC7</f>
        <v>0.375</v>
      </c>
    </row>
    <row r="8" spans="1:33">
      <c r="A8" s="33" t="s">
        <v>323</v>
      </c>
      <c r="B8" s="32"/>
      <c r="C8" s="32"/>
      <c r="D8" s="32"/>
      <c r="AB8" s="33" t="s">
        <v>810</v>
      </c>
      <c r="AC8" s="32">
        <v>44</v>
      </c>
      <c r="AD8" s="32"/>
      <c r="AE8" s="32">
        <v>9</v>
      </c>
      <c r="AF8">
        <f>AC8-AD8-AE8</f>
        <v>35</v>
      </c>
      <c r="AG8" s="41">
        <f>(SUM(AD8+AE8))/AC8</f>
        <v>0.20454545454545456</v>
      </c>
    </row>
    <row r="9" spans="1:33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AB9" s="33" t="s">
        <v>654</v>
      </c>
      <c r="AC9" s="32">
        <v>17</v>
      </c>
      <c r="AD9" s="32">
        <v>1</v>
      </c>
      <c r="AE9" s="32">
        <v>5</v>
      </c>
      <c r="AF9">
        <f>AC9-AD9-AE9</f>
        <v>11</v>
      </c>
      <c r="AG9" s="41">
        <f>(SUM(AD9+AE9))/AC9</f>
        <v>0.35294117647058826</v>
      </c>
    </row>
    <row r="10" spans="1:33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AB10" s="33" t="s">
        <v>324</v>
      </c>
      <c r="AC10" s="32">
        <v>174</v>
      </c>
      <c r="AD10" s="32">
        <v>6</v>
      </c>
      <c r="AE10" s="32">
        <v>43</v>
      </c>
      <c r="AF10">
        <f>AC10-AD10-AE10</f>
        <v>125</v>
      </c>
    </row>
    <row r="11" spans="1:33">
      <c r="I11">
        <f>I9+I10</f>
        <v>0.44798761609907123</v>
      </c>
      <c r="N11">
        <f>N9+N10</f>
        <v>6.3157894736842107E-2</v>
      </c>
    </row>
  </sheetData>
  <sortState ref="AB3:AE10">
    <sortCondition descending="1" ref="AB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topLeftCell="X1" workbookViewId="0">
      <selection activeCell="AA19" sqref="AA19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19.5" customWidth="1"/>
    <col min="28" max="28" width="27.6640625" customWidth="1"/>
    <col min="29" max="29" width="19.5" customWidth="1"/>
    <col min="30" max="30" width="20.83203125" customWidth="1"/>
    <col min="31" max="31" width="19.1640625" customWidth="1"/>
  </cols>
  <sheetData>
    <row r="1" spans="1:33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33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  <c r="AB2" s="31" t="s">
        <v>466</v>
      </c>
    </row>
    <row r="3" spans="1:33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  <c r="AA3" s="31" t="s">
        <v>322</v>
      </c>
      <c r="AB3" t="s">
        <v>801</v>
      </c>
      <c r="AC3" t="s">
        <v>641</v>
      </c>
      <c r="AD3" t="s">
        <v>820</v>
      </c>
      <c r="AE3" t="s">
        <v>821</v>
      </c>
      <c r="AF3" t="s">
        <v>822</v>
      </c>
      <c r="AG3" t="s">
        <v>823</v>
      </c>
    </row>
    <row r="4" spans="1:33">
      <c r="A4" s="33" t="s">
        <v>7</v>
      </c>
      <c r="B4" s="32">
        <v>54</v>
      </c>
      <c r="C4" s="32">
        <v>47</v>
      </c>
      <c r="D4" s="32">
        <v>29</v>
      </c>
      <c r="F4" s="44"/>
      <c r="H4" s="44"/>
      <c r="AA4" s="33" t="s">
        <v>809</v>
      </c>
      <c r="AB4" s="32">
        <v>25</v>
      </c>
      <c r="AC4" s="32">
        <v>14</v>
      </c>
      <c r="AD4" s="32">
        <v>13</v>
      </c>
      <c r="AE4" s="32">
        <v>9</v>
      </c>
      <c r="AF4">
        <f>AB4-AC4</f>
        <v>11</v>
      </c>
      <c r="AG4" s="41">
        <f>AC4/AB4</f>
        <v>0.56000000000000005</v>
      </c>
    </row>
    <row r="5" spans="1:33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  <c r="AA5" s="33" t="s">
        <v>655</v>
      </c>
      <c r="AB5" s="32">
        <v>24</v>
      </c>
      <c r="AC5" s="32">
        <v>14</v>
      </c>
      <c r="AD5" s="32">
        <v>12</v>
      </c>
      <c r="AE5" s="32">
        <v>8</v>
      </c>
      <c r="AF5">
        <f>AB5-AC5</f>
        <v>10</v>
      </c>
      <c r="AG5" s="41">
        <f>AC5/AB5</f>
        <v>0.58333333333333337</v>
      </c>
    </row>
    <row r="6" spans="1:33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  <c r="AA6" s="33" t="s">
        <v>661</v>
      </c>
      <c r="AB6" s="32">
        <v>64</v>
      </c>
      <c r="AC6" s="32">
        <v>46</v>
      </c>
      <c r="AD6" s="32">
        <v>41</v>
      </c>
      <c r="AE6" s="32">
        <v>21</v>
      </c>
      <c r="AF6">
        <f>AB6-AC6</f>
        <v>18</v>
      </c>
      <c r="AG6" s="41">
        <f>AC6/AB6</f>
        <v>0.71875</v>
      </c>
    </row>
    <row r="7" spans="1:33">
      <c r="N7">
        <f>N5+N6</f>
        <v>0.54055727554179567</v>
      </c>
      <c r="AA7" s="33" t="s">
        <v>810</v>
      </c>
      <c r="AB7" s="32">
        <v>44</v>
      </c>
      <c r="AC7" s="32">
        <v>24</v>
      </c>
      <c r="AD7" s="32">
        <v>21</v>
      </c>
      <c r="AE7" s="32">
        <v>10</v>
      </c>
      <c r="AF7">
        <f>AB7-AC7</f>
        <v>20</v>
      </c>
      <c r="AG7" s="41">
        <f>AC7/AB7</f>
        <v>0.54545454545454541</v>
      </c>
    </row>
    <row r="8" spans="1:33">
      <c r="AA8" s="33" t="s">
        <v>654</v>
      </c>
      <c r="AB8" s="32">
        <v>17</v>
      </c>
      <c r="AC8" s="32">
        <v>4</v>
      </c>
      <c r="AD8" s="32">
        <v>3</v>
      </c>
      <c r="AE8" s="32">
        <v>2</v>
      </c>
      <c r="AF8">
        <f>AB8-AC8</f>
        <v>13</v>
      </c>
      <c r="AG8" s="41">
        <f>AC8/AB8</f>
        <v>0.23529411764705882</v>
      </c>
    </row>
    <row r="9" spans="1:33">
      <c r="AA9" s="33" t="s">
        <v>324</v>
      </c>
      <c r="AB9" s="32">
        <v>174</v>
      </c>
      <c r="AC9" s="32">
        <v>102</v>
      </c>
      <c r="AD9" s="32">
        <v>90</v>
      </c>
      <c r="AE9" s="32">
        <v>50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655</v>
      </c>
      <c r="B45" s="32">
        <v>14</v>
      </c>
      <c r="C45" s="32">
        <v>12</v>
      </c>
      <c r="D45" s="32">
        <v>8</v>
      </c>
      <c r="E45">
        <f t="shared" ref="E45:E58" si="0">G45-B45</f>
        <v>11</v>
      </c>
      <c r="F45" s="49" t="s">
        <v>659</v>
      </c>
      <c r="G45" s="50">
        <v>25</v>
      </c>
    </row>
    <row r="46" spans="1:7">
      <c r="A46" s="33" t="s">
        <v>661</v>
      </c>
      <c r="B46" s="32">
        <v>46</v>
      </c>
      <c r="C46" s="32">
        <v>41</v>
      </c>
      <c r="D46" s="32">
        <v>21</v>
      </c>
      <c r="E46">
        <f t="shared" si="0"/>
        <v>-23</v>
      </c>
      <c r="F46" s="49" t="s">
        <v>656</v>
      </c>
      <c r="G46" s="50">
        <v>23</v>
      </c>
    </row>
    <row r="47" spans="1:7">
      <c r="A47" s="33" t="s">
        <v>654</v>
      </c>
      <c r="B47" s="32">
        <v>4</v>
      </c>
      <c r="C47" s="32">
        <v>3</v>
      </c>
      <c r="D47" s="32">
        <v>2</v>
      </c>
      <c r="E47">
        <f t="shared" si="0"/>
        <v>19</v>
      </c>
      <c r="F47" s="49" t="s">
        <v>655</v>
      </c>
      <c r="G47" s="50">
        <v>23</v>
      </c>
    </row>
    <row r="48" spans="1:7">
      <c r="A48" s="33" t="s">
        <v>324</v>
      </c>
      <c r="B48" s="32">
        <v>64</v>
      </c>
      <c r="C48" s="32">
        <v>56</v>
      </c>
      <c r="D48" s="32">
        <v>31</v>
      </c>
      <c r="E48">
        <f t="shared" si="0"/>
        <v>-45</v>
      </c>
      <c r="F48" s="49" t="s">
        <v>661</v>
      </c>
      <c r="G48" s="50">
        <v>19</v>
      </c>
    </row>
    <row r="49" spans="5:7">
      <c r="E49">
        <f t="shared" si="0"/>
        <v>18</v>
      </c>
      <c r="F49" s="49" t="s">
        <v>657</v>
      </c>
      <c r="G49" s="50">
        <v>18</v>
      </c>
    </row>
    <row r="50" spans="5:7">
      <c r="E50">
        <f t="shared" si="0"/>
        <v>17</v>
      </c>
      <c r="F50" s="49" t="s">
        <v>654</v>
      </c>
      <c r="G50" s="50">
        <v>17</v>
      </c>
    </row>
    <row r="51" spans="5:7">
      <c r="E51">
        <f t="shared" si="0"/>
        <v>14</v>
      </c>
      <c r="F51" s="49" t="s">
        <v>798</v>
      </c>
      <c r="G51" s="50">
        <v>14</v>
      </c>
    </row>
    <row r="52" spans="5:7">
      <c r="E52">
        <f t="shared" si="0"/>
        <v>9</v>
      </c>
      <c r="F52" s="49" t="s">
        <v>652</v>
      </c>
      <c r="G52" s="50">
        <v>9</v>
      </c>
    </row>
    <row r="53" spans="5:7">
      <c r="E53">
        <f t="shared" si="0"/>
        <v>6</v>
      </c>
      <c r="F53" s="49" t="s">
        <v>658</v>
      </c>
      <c r="G53" s="50">
        <v>6</v>
      </c>
    </row>
    <row r="54" spans="5:7">
      <c r="E54">
        <f t="shared" si="0"/>
        <v>6</v>
      </c>
      <c r="F54" s="49" t="s">
        <v>660</v>
      </c>
      <c r="G54" s="50">
        <v>6</v>
      </c>
    </row>
    <row r="55" spans="5:7">
      <c r="E55">
        <f t="shared" si="0"/>
        <v>5</v>
      </c>
      <c r="F55" s="49" t="s">
        <v>800</v>
      </c>
      <c r="G55" s="50">
        <v>5</v>
      </c>
    </row>
    <row r="56" spans="5:7">
      <c r="E56">
        <f t="shared" si="0"/>
        <v>5</v>
      </c>
      <c r="F56" s="49" t="s">
        <v>799</v>
      </c>
      <c r="G56" s="50">
        <v>5</v>
      </c>
    </row>
    <row r="57" spans="5:7">
      <c r="E57">
        <f t="shared" si="0"/>
        <v>4</v>
      </c>
      <c r="F57" s="49" t="s">
        <v>653</v>
      </c>
      <c r="G57" s="50">
        <v>4</v>
      </c>
    </row>
    <row r="58" spans="5:7">
      <c r="E58">
        <f t="shared" si="0"/>
        <v>3</v>
      </c>
      <c r="F58" s="49" t="s">
        <v>651</v>
      </c>
      <c r="G58" s="50">
        <v>3</v>
      </c>
    </row>
  </sheetData>
  <sortState ref="AA2:AE9">
    <sortCondition descending="1" ref="AA4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K1" workbookViewId="0">
      <selection activeCell="M23" sqref="M23"/>
    </sheetView>
  </sheetViews>
  <sheetFormatPr baseColWidth="10" defaultRowHeight="15" x14ac:dyDescent="0"/>
  <cols>
    <col min="1" max="1" width="19" customWidth="1"/>
    <col min="2" max="2" width="5.33203125" customWidth="1"/>
    <col min="12" max="12" width="19.5" customWidth="1"/>
    <col min="13" max="13" width="27.6640625" bestFit="1" customWidth="1"/>
    <col min="14" max="14" width="18.5" bestFit="1" customWidth="1"/>
  </cols>
  <sheetData>
    <row r="3" spans="1:16">
      <c r="A3" s="31" t="s">
        <v>619</v>
      </c>
      <c r="G3" t="s">
        <v>595</v>
      </c>
      <c r="M3" s="31" t="s">
        <v>466</v>
      </c>
    </row>
    <row r="4" spans="1:16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  <c r="L4" s="31" t="s">
        <v>322</v>
      </c>
      <c r="M4" t="s">
        <v>801</v>
      </c>
      <c r="N4" t="s">
        <v>817</v>
      </c>
      <c r="O4" t="s">
        <v>818</v>
      </c>
      <c r="P4" t="s">
        <v>819</v>
      </c>
    </row>
    <row r="5" spans="1:16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  <c r="L5" s="33" t="s">
        <v>809</v>
      </c>
      <c r="M5" s="32">
        <v>25</v>
      </c>
      <c r="N5" s="32">
        <v>8</v>
      </c>
      <c r="O5">
        <f>M5-N5</f>
        <v>17</v>
      </c>
      <c r="P5" s="41">
        <f>N5/M5</f>
        <v>0.32</v>
      </c>
    </row>
    <row r="6" spans="1:16">
      <c r="A6" s="33" t="s">
        <v>7</v>
      </c>
      <c r="B6" s="32">
        <v>37</v>
      </c>
      <c r="H6">
        <f>H4+H5</f>
        <v>0.55614035087719293</v>
      </c>
      <c r="L6" s="33" t="s">
        <v>655</v>
      </c>
      <c r="M6" s="32">
        <v>24</v>
      </c>
      <c r="N6" s="32">
        <v>6</v>
      </c>
      <c r="O6">
        <f>M6-N6</f>
        <v>18</v>
      </c>
      <c r="P6" s="41">
        <f>N6/M6</f>
        <v>0.25</v>
      </c>
    </row>
    <row r="7" spans="1:16">
      <c r="A7" s="33" t="s">
        <v>324</v>
      </c>
      <c r="B7" s="32">
        <v>54</v>
      </c>
      <c r="L7" s="33" t="s">
        <v>661</v>
      </c>
      <c r="M7" s="32">
        <v>64</v>
      </c>
      <c r="N7" s="32">
        <v>28</v>
      </c>
      <c r="O7">
        <f>M7-N7</f>
        <v>36</v>
      </c>
      <c r="P7" s="41">
        <f>N7/M7</f>
        <v>0.4375</v>
      </c>
    </row>
    <row r="8" spans="1:16">
      <c r="L8" s="33" t="s">
        <v>810</v>
      </c>
      <c r="M8" s="32">
        <v>44</v>
      </c>
      <c r="N8" s="32">
        <v>7</v>
      </c>
      <c r="O8">
        <f>M8-N8</f>
        <v>37</v>
      </c>
      <c r="P8" s="41">
        <f>N8/M8</f>
        <v>0.15909090909090909</v>
      </c>
    </row>
    <row r="9" spans="1:16">
      <c r="B9">
        <f>54*3</f>
        <v>162</v>
      </c>
      <c r="L9" s="33" t="s">
        <v>654</v>
      </c>
      <c r="M9" s="32">
        <v>17</v>
      </c>
      <c r="N9" s="32">
        <v>2</v>
      </c>
      <c r="O9">
        <f>M9-N9</f>
        <v>15</v>
      </c>
      <c r="P9" s="41">
        <f>N9/M9</f>
        <v>0.11764705882352941</v>
      </c>
    </row>
    <row r="10" spans="1:16">
      <c r="L10" s="33" t="s">
        <v>324</v>
      </c>
      <c r="M10" s="32">
        <v>174</v>
      </c>
      <c r="N10" s="32">
        <v>51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J1" workbookViewId="0">
      <selection activeCell="K23" sqref="K23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814</v>
      </c>
      <c r="O4" t="s">
        <v>815</v>
      </c>
      <c r="P4" t="s">
        <v>816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809</v>
      </c>
      <c r="M5" s="32">
        <v>25</v>
      </c>
      <c r="N5" s="32">
        <v>12</v>
      </c>
      <c r="O5">
        <f>M5-N5</f>
        <v>13</v>
      </c>
      <c r="P5" s="41">
        <f>N5/M5</f>
        <v>0.48</v>
      </c>
    </row>
    <row r="6" spans="1:16">
      <c r="A6" s="33" t="s">
        <v>7</v>
      </c>
      <c r="B6" s="32">
        <v>47</v>
      </c>
      <c r="L6" s="33" t="s">
        <v>655</v>
      </c>
      <c r="M6" s="32">
        <v>24</v>
      </c>
      <c r="N6" s="32">
        <v>14</v>
      </c>
      <c r="O6">
        <f>M6-N6</f>
        <v>10</v>
      </c>
      <c r="P6" s="41">
        <f>N6/M6</f>
        <v>0.58333333333333337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810</v>
      </c>
      <c r="M8" s="32">
        <v>44</v>
      </c>
      <c r="N8" s="32">
        <v>14</v>
      </c>
      <c r="O8">
        <f>M8-N8</f>
        <v>30</v>
      </c>
      <c r="P8" s="41">
        <f>N8/M8</f>
        <v>0.31818181818181818</v>
      </c>
    </row>
    <row r="9" spans="1:16">
      <c r="B9">
        <f>B7*3</f>
        <v>261</v>
      </c>
      <c r="L9" s="33" t="s">
        <v>654</v>
      </c>
      <c r="M9" s="32">
        <v>17</v>
      </c>
      <c r="N9" s="32">
        <v>4</v>
      </c>
      <c r="O9">
        <f>M9-N9</f>
        <v>13</v>
      </c>
      <c r="P9" s="41">
        <f>N9/M9</f>
        <v>0.23529411764705882</v>
      </c>
    </row>
    <row r="10" spans="1:16">
      <c r="L10" s="33" t="s">
        <v>324</v>
      </c>
      <c r="M10" s="32">
        <v>174</v>
      </c>
      <c r="N10" s="32">
        <v>79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K21" sqref="K21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33203125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813</v>
      </c>
      <c r="N5" t="s">
        <v>811</v>
      </c>
      <c r="O5" t="s">
        <v>812</v>
      </c>
    </row>
    <row r="6" spans="1:15">
      <c r="B6">
        <f>B5*3</f>
        <v>132</v>
      </c>
      <c r="K6" s="33" t="s">
        <v>809</v>
      </c>
      <c r="L6" s="32">
        <v>25</v>
      </c>
      <c r="M6" s="32">
        <v>5</v>
      </c>
      <c r="N6">
        <f>L6-M6</f>
        <v>20</v>
      </c>
      <c r="O6" s="41">
        <f>M6/L6</f>
        <v>0.2</v>
      </c>
    </row>
    <row r="7" spans="1:15">
      <c r="K7" s="33" t="s">
        <v>655</v>
      </c>
      <c r="L7" s="32">
        <v>24</v>
      </c>
      <c r="M7" s="32">
        <v>5</v>
      </c>
      <c r="N7">
        <f>L7-M7</f>
        <v>19</v>
      </c>
      <c r="O7" s="41">
        <f>M7/L7</f>
        <v>0.20833333333333334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810</v>
      </c>
      <c r="L9" s="32">
        <v>44</v>
      </c>
      <c r="M9" s="32">
        <v>13</v>
      </c>
      <c r="N9">
        <f>L9-M9</f>
        <v>31</v>
      </c>
      <c r="O9" s="41">
        <f>M9/L9</f>
        <v>0.29545454545454547</v>
      </c>
    </row>
    <row r="10" spans="1:15">
      <c r="K10" s="33" t="s">
        <v>654</v>
      </c>
      <c r="L10" s="32">
        <v>17</v>
      </c>
      <c r="M10" s="32">
        <v>2</v>
      </c>
      <c r="N10">
        <f>L10-M10</f>
        <v>15</v>
      </c>
      <c r="O10" s="41">
        <f>M10/L10</f>
        <v>0.11764705882352941</v>
      </c>
    </row>
    <row r="11" spans="1:15">
      <c r="K11" s="33" t="s">
        <v>324</v>
      </c>
      <c r="L11" s="32">
        <v>174</v>
      </c>
      <c r="M11" s="32">
        <v>36</v>
      </c>
    </row>
  </sheetData>
  <sortState ref="K4:M11">
    <sortCondition descending="1" ref="K6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1"/>
  <sheetViews>
    <sheetView topLeftCell="F1" workbookViewId="0">
      <selection activeCell="N18" sqref="N18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40.6640625" bestFit="1" customWidth="1"/>
  </cols>
  <sheetData>
    <row r="2" spans="1:15">
      <c r="L2" s="31" t="s">
        <v>466</v>
      </c>
    </row>
    <row r="3" spans="1:15">
      <c r="A3" s="31" t="s">
        <v>617</v>
      </c>
      <c r="E3" t="s">
        <v>630</v>
      </c>
      <c r="K3" s="31" t="s">
        <v>322</v>
      </c>
      <c r="L3" t="s">
        <v>801</v>
      </c>
      <c r="M3" t="s">
        <v>617</v>
      </c>
      <c r="N3" t="s">
        <v>853</v>
      </c>
      <c r="O3" t="s">
        <v>854</v>
      </c>
    </row>
    <row r="4" spans="1:15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  <c r="K4" s="33" t="s">
        <v>809</v>
      </c>
      <c r="L4" s="32">
        <v>25</v>
      </c>
      <c r="M4" s="32">
        <v>5</v>
      </c>
      <c r="N4">
        <f>L4-M4</f>
        <v>20</v>
      </c>
      <c r="O4" s="41">
        <f>M4/L4</f>
        <v>0.2</v>
      </c>
    </row>
    <row r="5" spans="1:15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  <c r="K5" s="33" t="s">
        <v>655</v>
      </c>
      <c r="L5" s="32">
        <v>24</v>
      </c>
      <c r="M5" s="32">
        <v>2</v>
      </c>
      <c r="N5">
        <f>L5-M5</f>
        <v>22</v>
      </c>
      <c r="O5" s="41">
        <f>M5/L5</f>
        <v>8.3333333333333329E-2</v>
      </c>
    </row>
    <row r="6" spans="1:15">
      <c r="A6" s="33" t="s">
        <v>7</v>
      </c>
      <c r="B6" s="32">
        <v>18</v>
      </c>
      <c r="F6">
        <f>F4+F5</f>
        <v>0.29731682146542826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14</v>
      </c>
      <c r="B7" s="32"/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A8" s="33" t="s">
        <v>323</v>
      </c>
      <c r="B8" s="32"/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A9" s="33" t="s">
        <v>324</v>
      </c>
      <c r="B9" s="32">
        <v>29</v>
      </c>
      <c r="K9" s="33" t="s">
        <v>324</v>
      </c>
      <c r="L9" s="32">
        <v>174</v>
      </c>
      <c r="M9" s="32">
        <v>25</v>
      </c>
    </row>
    <row r="11" spans="1:15">
      <c r="B11">
        <f>29*3</f>
        <v>87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1"/>
  <sheetViews>
    <sheetView topLeftCell="B1" workbookViewId="0">
      <selection activeCell="N19" sqref="N19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.83203125" bestFit="1" customWidth="1"/>
  </cols>
  <sheetData>
    <row r="2" spans="1:14">
      <c r="K2" s="31" t="s">
        <v>466</v>
      </c>
    </row>
    <row r="3" spans="1:14">
      <c r="A3" s="31" t="s">
        <v>620</v>
      </c>
      <c r="J3" s="31" t="s">
        <v>322</v>
      </c>
      <c r="K3" t="s">
        <v>801</v>
      </c>
      <c r="L3" t="s">
        <v>620</v>
      </c>
      <c r="M3" t="s">
        <v>855</v>
      </c>
      <c r="N3" t="s">
        <v>856</v>
      </c>
    </row>
    <row r="4" spans="1:14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  <c r="J4" s="33" t="s">
        <v>809</v>
      </c>
      <c r="K4" s="32">
        <v>25</v>
      </c>
      <c r="L4" s="32">
        <v>2</v>
      </c>
      <c r="M4">
        <f>K4-L4</f>
        <v>23</v>
      </c>
      <c r="N4" s="41">
        <f>L4/K4</f>
        <v>0.08</v>
      </c>
    </row>
    <row r="5" spans="1:14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14</v>
      </c>
      <c r="F6">
        <f>F4+F5</f>
        <v>0.21599587203302373</v>
      </c>
      <c r="J6" s="33" t="s">
        <v>661</v>
      </c>
      <c r="K6" s="32">
        <v>64</v>
      </c>
      <c r="L6" s="32">
        <v>8</v>
      </c>
      <c r="M6">
        <f>K6-L6</f>
        <v>56</v>
      </c>
      <c r="N6" s="41">
        <f>L6/K6</f>
        <v>0.125</v>
      </c>
    </row>
    <row r="7" spans="1:14">
      <c r="A7" s="33" t="s">
        <v>14</v>
      </c>
      <c r="B7" s="32"/>
      <c r="J7" s="33" t="s">
        <v>810</v>
      </c>
      <c r="K7" s="32">
        <v>44</v>
      </c>
      <c r="L7" s="32">
        <v>3</v>
      </c>
      <c r="M7">
        <f>K7-L7</f>
        <v>41</v>
      </c>
      <c r="N7" s="41">
        <f>L7/K7</f>
        <v>6.8181818181818177E-2</v>
      </c>
    </row>
    <row r="8" spans="1:14">
      <c r="A8" s="33" t="s">
        <v>323</v>
      </c>
      <c r="B8" s="32"/>
      <c r="J8" s="33" t="s">
        <v>654</v>
      </c>
      <c r="K8" s="32">
        <v>17</v>
      </c>
      <c r="L8" s="32">
        <v>2</v>
      </c>
      <c r="M8">
        <f>K8-L8</f>
        <v>15</v>
      </c>
      <c r="N8" s="41">
        <f>L8/K8</f>
        <v>0.11764705882352941</v>
      </c>
    </row>
    <row r="9" spans="1:14">
      <c r="A9" s="33" t="s">
        <v>324</v>
      </c>
      <c r="B9" s="32">
        <v>21</v>
      </c>
      <c r="J9" s="33" t="s">
        <v>324</v>
      </c>
      <c r="K9" s="32">
        <v>174</v>
      </c>
      <c r="L9" s="32">
        <v>17</v>
      </c>
    </row>
    <row r="11" spans="1:14">
      <c r="B11">
        <f>21*3</f>
        <v>63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F1" workbookViewId="0">
      <selection activeCell="O25" sqref="O25"/>
    </sheetView>
  </sheetViews>
  <sheetFormatPr baseColWidth="10" defaultRowHeight="15" x14ac:dyDescent="0"/>
  <cols>
    <col min="1" max="1" width="22.5" customWidth="1"/>
    <col min="2" max="2" width="5.33203125" customWidth="1"/>
    <col min="12" max="12" width="19.5" customWidth="1"/>
    <col min="13" max="13" width="27.6640625" customWidth="1"/>
    <col min="14" max="14" width="22" customWidth="1"/>
  </cols>
  <sheetData>
    <row r="3" spans="1:16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  <c r="L4" s="31" t="s">
        <v>322</v>
      </c>
      <c r="M4" t="s">
        <v>801</v>
      </c>
      <c r="N4" t="s">
        <v>859</v>
      </c>
      <c r="O4" t="s">
        <v>857</v>
      </c>
      <c r="P4" t="s">
        <v>858</v>
      </c>
    </row>
    <row r="5" spans="1:16">
      <c r="A5" s="33" t="s">
        <v>10</v>
      </c>
      <c r="B5" s="32">
        <v>6</v>
      </c>
      <c r="F5">
        <f>F3+F4</f>
        <v>0.22724458204334363</v>
      </c>
      <c r="L5" s="33" t="s">
        <v>809</v>
      </c>
      <c r="M5" s="32">
        <v>25</v>
      </c>
      <c r="N5" s="32">
        <v>1</v>
      </c>
      <c r="O5">
        <f>M5-N5</f>
        <v>24</v>
      </c>
      <c r="P5" s="41">
        <f>N5/M5</f>
        <v>0.04</v>
      </c>
    </row>
    <row r="6" spans="1:16">
      <c r="A6" s="33" t="s">
        <v>7</v>
      </c>
      <c r="B6" s="32">
        <v>16</v>
      </c>
      <c r="L6" s="33" t="s">
        <v>655</v>
      </c>
      <c r="M6" s="32">
        <v>24</v>
      </c>
      <c r="N6" s="32">
        <v>3</v>
      </c>
      <c r="O6">
        <f>M6-N6</f>
        <v>21</v>
      </c>
      <c r="P6" s="41">
        <f>N6/M6</f>
        <v>0.125</v>
      </c>
    </row>
    <row r="7" spans="1:16">
      <c r="A7" s="33" t="s">
        <v>324</v>
      </c>
      <c r="B7" s="32">
        <v>22</v>
      </c>
      <c r="L7" s="33" t="s">
        <v>661</v>
      </c>
      <c r="M7" s="32">
        <v>64</v>
      </c>
      <c r="N7" s="32">
        <v>15</v>
      </c>
      <c r="O7">
        <f>M7-N7</f>
        <v>49</v>
      </c>
      <c r="P7" s="41">
        <f>N7/M7</f>
        <v>0.234375</v>
      </c>
    </row>
    <row r="8" spans="1:16">
      <c r="L8" s="33" t="s">
        <v>810</v>
      </c>
      <c r="M8" s="32">
        <v>44</v>
      </c>
      <c r="N8" s="32">
        <v>2</v>
      </c>
      <c r="O8">
        <f>M8-N8</f>
        <v>42</v>
      </c>
      <c r="P8" s="41">
        <f>N8/M8</f>
        <v>4.5454545454545456E-2</v>
      </c>
    </row>
    <row r="9" spans="1:16">
      <c r="B9">
        <f>22*3</f>
        <v>66</v>
      </c>
      <c r="L9" s="33" t="s">
        <v>654</v>
      </c>
      <c r="M9" s="32">
        <v>17</v>
      </c>
      <c r="N9" s="32">
        <v>1</v>
      </c>
      <c r="O9">
        <f>M9-N9</f>
        <v>16</v>
      </c>
      <c r="P9" s="41">
        <f>N9/M9</f>
        <v>5.8823529411764705E-2</v>
      </c>
    </row>
    <row r="10" spans="1:16">
      <c r="L10" s="33" t="s">
        <v>324</v>
      </c>
      <c r="M10" s="32">
        <v>174</v>
      </c>
      <c r="N10" s="32">
        <v>22</v>
      </c>
    </row>
  </sheetData>
  <sortState ref="L3:N10">
    <sortCondition descending="1" ref="L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0"/>
  <sheetViews>
    <sheetView topLeftCell="F1" workbookViewId="0">
      <selection activeCell="P16" sqref="P16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  <col min="11" max="11" width="19.5" customWidth="1"/>
    <col min="12" max="12" width="27.6640625" customWidth="1"/>
    <col min="13" max="13" width="16.5" bestFit="1" customWidth="1"/>
    <col min="14" max="14" width="24" bestFit="1" customWidth="1"/>
  </cols>
  <sheetData>
    <row r="3" spans="1:17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  <c r="L3" s="31" t="s">
        <v>466</v>
      </c>
    </row>
    <row r="4" spans="1:17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  <c r="K4" s="31" t="s">
        <v>322</v>
      </c>
      <c r="L4" t="s">
        <v>801</v>
      </c>
      <c r="M4" t="s">
        <v>622</v>
      </c>
      <c r="N4" t="s">
        <v>623</v>
      </c>
      <c r="O4" t="s">
        <v>860</v>
      </c>
      <c r="P4" t="s">
        <v>861</v>
      </c>
      <c r="Q4" t="s">
        <v>862</v>
      </c>
    </row>
    <row r="5" spans="1:17">
      <c r="A5" s="33" t="s">
        <v>10</v>
      </c>
      <c r="B5" s="32">
        <v>10</v>
      </c>
      <c r="C5" s="32">
        <v>4</v>
      </c>
      <c r="G5">
        <f>G3+G4</f>
        <v>0.23488132094943243</v>
      </c>
      <c r="K5" s="33" t="s">
        <v>809</v>
      </c>
      <c r="L5" s="32">
        <v>25</v>
      </c>
      <c r="M5" s="32">
        <v>3</v>
      </c>
      <c r="N5" s="32">
        <v>2</v>
      </c>
      <c r="O5">
        <f>M5-N5</f>
        <v>1</v>
      </c>
      <c r="P5">
        <f>L5-M5</f>
        <v>22</v>
      </c>
      <c r="Q5" s="41">
        <f>(L5-P5)/L5</f>
        <v>0.12</v>
      </c>
    </row>
    <row r="6" spans="1:17">
      <c r="A6" s="33" t="s">
        <v>7</v>
      </c>
      <c r="B6" s="32">
        <v>13</v>
      </c>
      <c r="C6" s="32">
        <v>9</v>
      </c>
      <c r="K6" s="33" t="s">
        <v>655</v>
      </c>
      <c r="L6" s="32">
        <v>24</v>
      </c>
      <c r="M6" s="32">
        <v>4</v>
      </c>
      <c r="N6" s="32">
        <v>2</v>
      </c>
      <c r="O6">
        <f>M6-N6</f>
        <v>2</v>
      </c>
      <c r="P6">
        <f>L6-M6</f>
        <v>20</v>
      </c>
      <c r="Q6" s="41">
        <f>(L6-P6)/L6</f>
        <v>0.16666666666666666</v>
      </c>
    </row>
    <row r="7" spans="1:17">
      <c r="A7" s="33" t="s">
        <v>324</v>
      </c>
      <c r="B7" s="32">
        <v>23</v>
      </c>
      <c r="C7" s="32">
        <v>13</v>
      </c>
      <c r="K7" s="33" t="s">
        <v>661</v>
      </c>
      <c r="L7" s="32">
        <v>64</v>
      </c>
      <c r="M7" s="32">
        <v>12</v>
      </c>
      <c r="N7" s="32">
        <v>7</v>
      </c>
      <c r="O7">
        <f>M7-N7</f>
        <v>5</v>
      </c>
      <c r="P7">
        <f>L7-M7</f>
        <v>52</v>
      </c>
      <c r="Q7" s="41">
        <f>(L7-P7)/L7</f>
        <v>0.1875</v>
      </c>
    </row>
    <row r="8" spans="1:17">
      <c r="K8" s="33" t="s">
        <v>810</v>
      </c>
      <c r="L8" s="32">
        <v>44</v>
      </c>
      <c r="M8" s="32">
        <v>2</v>
      </c>
      <c r="N8" s="32">
        <v>1</v>
      </c>
      <c r="O8">
        <f>M8-N8</f>
        <v>1</v>
      </c>
      <c r="P8">
        <f>L8-M8</f>
        <v>42</v>
      </c>
      <c r="Q8" s="41">
        <f>(L8-P8)/L8</f>
        <v>4.5454545454545456E-2</v>
      </c>
    </row>
    <row r="9" spans="1:17">
      <c r="B9">
        <f>B7*3</f>
        <v>69</v>
      </c>
      <c r="K9" s="33" t="s">
        <v>654</v>
      </c>
      <c r="L9" s="32">
        <v>17</v>
      </c>
      <c r="M9" s="32"/>
      <c r="N9" s="32"/>
      <c r="P9">
        <f>L9-M9</f>
        <v>17</v>
      </c>
      <c r="Q9" s="41">
        <f>(L9-P9)/L9</f>
        <v>0</v>
      </c>
    </row>
    <row r="10" spans="1:17">
      <c r="K10" s="33" t="s">
        <v>324</v>
      </c>
      <c r="L10" s="32">
        <v>174</v>
      </c>
      <c r="M10" s="32">
        <v>21</v>
      </c>
      <c r="N10" s="32">
        <v>12</v>
      </c>
    </row>
  </sheetData>
  <sortState ref="K3:N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E1" workbookViewId="0">
      <selection activeCell="O21" sqref="O21"/>
    </sheetView>
  </sheetViews>
  <sheetFormatPr baseColWidth="10" defaultRowHeight="15" x14ac:dyDescent="0"/>
  <cols>
    <col min="1" max="1" width="20" customWidth="1"/>
    <col min="2" max="2" width="5.33203125" customWidth="1"/>
    <col min="11" max="11" width="19.5" customWidth="1"/>
    <col min="12" max="12" width="27.6640625" customWidth="1"/>
    <col min="13" max="13" width="19.5" bestFit="1" customWidth="1"/>
  </cols>
  <sheetData>
    <row r="3" spans="1:15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  <c r="K4" s="31" t="s">
        <v>322</v>
      </c>
      <c r="L4" t="s">
        <v>801</v>
      </c>
      <c r="M4" t="s">
        <v>624</v>
      </c>
      <c r="N4" t="s">
        <v>863</v>
      </c>
      <c r="O4" t="s">
        <v>864</v>
      </c>
    </row>
    <row r="5" spans="1:15">
      <c r="A5" s="33" t="s">
        <v>10</v>
      </c>
      <c r="B5" s="32">
        <v>9</v>
      </c>
      <c r="F5">
        <f>F3+F4</f>
        <v>0.23560371517027862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14</v>
      </c>
      <c r="K6" s="33" t="s">
        <v>655</v>
      </c>
      <c r="L6" s="32">
        <v>24</v>
      </c>
      <c r="M6" s="32">
        <v>2</v>
      </c>
      <c r="N6">
        <f>L6-M6</f>
        <v>22</v>
      </c>
      <c r="O6" s="41">
        <f>M6/L6</f>
        <v>8.3333333333333329E-2</v>
      </c>
    </row>
    <row r="7" spans="1:15">
      <c r="A7" s="33" t="s">
        <v>324</v>
      </c>
      <c r="B7" s="32">
        <v>23</v>
      </c>
      <c r="K7" s="33" t="s">
        <v>661</v>
      </c>
      <c r="L7" s="32">
        <v>64</v>
      </c>
      <c r="M7" s="32">
        <v>12</v>
      </c>
      <c r="N7">
        <f>L7-M7</f>
        <v>52</v>
      </c>
      <c r="O7" s="41">
        <f>M7/L7</f>
        <v>0.1875</v>
      </c>
    </row>
    <row r="8" spans="1:15">
      <c r="K8" s="33" t="s">
        <v>810</v>
      </c>
      <c r="L8" s="32">
        <v>44</v>
      </c>
      <c r="M8" s="32">
        <v>6</v>
      </c>
      <c r="N8">
        <f>L8-M8</f>
        <v>38</v>
      </c>
      <c r="O8" s="41">
        <f>M8/L8</f>
        <v>0.13636363636363635</v>
      </c>
    </row>
    <row r="9" spans="1:15">
      <c r="B9">
        <f>B7*3</f>
        <v>69</v>
      </c>
      <c r="K9" s="33" t="s">
        <v>654</v>
      </c>
      <c r="L9" s="32">
        <v>17</v>
      </c>
      <c r="M9" s="32">
        <v>1</v>
      </c>
      <c r="N9">
        <f>L9-M9</f>
        <v>16</v>
      </c>
      <c r="O9" s="41">
        <f>M9/L9</f>
        <v>5.8823529411764705E-2</v>
      </c>
    </row>
    <row r="10" spans="1:15">
      <c r="K10" s="33" t="s">
        <v>324</v>
      </c>
      <c r="L10" s="32">
        <v>174</v>
      </c>
      <c r="M10" s="32">
        <v>23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C1" workbookViewId="0">
      <selection activeCell="O18" sqref="O18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9.6640625" bestFit="1" customWidth="1"/>
  </cols>
  <sheetData>
    <row r="3" spans="1:15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  <c r="K4" s="31" t="s">
        <v>322</v>
      </c>
      <c r="L4" t="s">
        <v>801</v>
      </c>
      <c r="M4" t="s">
        <v>625</v>
      </c>
      <c r="N4" t="s">
        <v>865</v>
      </c>
      <c r="O4" t="s">
        <v>866</v>
      </c>
    </row>
    <row r="5" spans="1:15">
      <c r="A5" s="33" t="s">
        <v>10</v>
      </c>
      <c r="B5" s="32">
        <v>10</v>
      </c>
      <c r="F5">
        <f>F3+F4</f>
        <v>0.21382868937048505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11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21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5</v>
      </c>
      <c r="N8">
        <f>L8-M8</f>
        <v>39</v>
      </c>
      <c r="O8" s="41">
        <f>M8/L8</f>
        <v>0.11363636363636363</v>
      </c>
    </row>
    <row r="9" spans="1:15">
      <c r="B9">
        <f>B7*3</f>
        <v>63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21</v>
      </c>
    </row>
  </sheetData>
  <sortState ref="K3:M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G1" workbookViewId="0">
      <selection activeCell="R21" sqref="R21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  <col min="12" max="12" width="19.5" customWidth="1"/>
    <col min="13" max="13" width="27.6640625" customWidth="1"/>
    <col min="14" max="14" width="18.1640625" bestFit="1" customWidth="1"/>
    <col min="15" max="15" width="8.1640625" bestFit="1" customWidth="1"/>
    <col min="16" max="16" width="4.83203125" bestFit="1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  <c r="L3" s="31" t="s">
        <v>322</v>
      </c>
      <c r="M3" t="s">
        <v>801</v>
      </c>
      <c r="N3" t="s">
        <v>626</v>
      </c>
      <c r="O3" t="s">
        <v>868</v>
      </c>
      <c r="P3" t="s">
        <v>869</v>
      </c>
      <c r="Q3" t="s">
        <v>867</v>
      </c>
      <c r="R3" t="s">
        <v>870</v>
      </c>
    </row>
    <row r="4" spans="1:18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  <c r="L4" s="33" t="s">
        <v>809</v>
      </c>
      <c r="M4" s="32">
        <v>25</v>
      </c>
      <c r="N4" s="32">
        <v>4</v>
      </c>
      <c r="O4" s="32">
        <v>4</v>
      </c>
      <c r="P4" s="32">
        <v>1</v>
      </c>
      <c r="Q4">
        <f>M4-N4</f>
        <v>21</v>
      </c>
      <c r="R4" s="41">
        <f>(M4-Q4)/M4</f>
        <v>0.16</v>
      </c>
    </row>
    <row r="5" spans="1:18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  <c r="L5" s="33" t="s">
        <v>655</v>
      </c>
      <c r="M5" s="32">
        <v>24</v>
      </c>
      <c r="N5" s="32">
        <v>1</v>
      </c>
      <c r="O5" s="32">
        <v>1</v>
      </c>
      <c r="P5" s="32"/>
      <c r="Q5">
        <f>M5-N5</f>
        <v>23</v>
      </c>
      <c r="R5" s="41">
        <f>(M5-Q5)/M5</f>
        <v>4.1666666666666664E-2</v>
      </c>
    </row>
    <row r="6" spans="1:18">
      <c r="A6" s="33" t="s">
        <v>7</v>
      </c>
      <c r="B6" s="32">
        <v>23</v>
      </c>
      <c r="C6" s="32">
        <v>13</v>
      </c>
      <c r="D6" s="32">
        <v>11</v>
      </c>
      <c r="L6" s="33" t="s">
        <v>661</v>
      </c>
      <c r="M6" s="32">
        <v>64</v>
      </c>
      <c r="N6" s="32">
        <v>23</v>
      </c>
      <c r="O6" s="32">
        <v>13</v>
      </c>
      <c r="P6" s="32">
        <v>13</v>
      </c>
      <c r="Q6">
        <f>M6-N6</f>
        <v>41</v>
      </c>
      <c r="R6" s="41">
        <f>(M6-Q6)/M6</f>
        <v>0.359375</v>
      </c>
    </row>
    <row r="7" spans="1:18">
      <c r="A7" s="33" t="s">
        <v>324</v>
      </c>
      <c r="B7" s="32">
        <v>32</v>
      </c>
      <c r="C7" s="32">
        <v>21</v>
      </c>
      <c r="D7" s="32">
        <v>15</v>
      </c>
      <c r="L7" s="33" t="s">
        <v>810</v>
      </c>
      <c r="M7" s="32">
        <v>44</v>
      </c>
      <c r="N7" s="32">
        <v>2</v>
      </c>
      <c r="O7" s="32">
        <v>2</v>
      </c>
      <c r="P7" s="32"/>
      <c r="Q7">
        <f>M7-N7</f>
        <v>42</v>
      </c>
      <c r="R7" s="41">
        <f>(M7-Q7)/M7</f>
        <v>4.5454545454545456E-2</v>
      </c>
    </row>
    <row r="8" spans="1:18">
      <c r="L8" s="33" t="s">
        <v>654</v>
      </c>
      <c r="M8" s="32">
        <v>17</v>
      </c>
      <c r="N8" s="32">
        <v>1</v>
      </c>
      <c r="O8" s="32"/>
      <c r="P8" s="32">
        <v>1</v>
      </c>
      <c r="Q8">
        <f>M8-N8</f>
        <v>16</v>
      </c>
      <c r="R8" s="41">
        <f>(M8-Q8)/M8</f>
        <v>5.8823529411764705E-2</v>
      </c>
    </row>
    <row r="9" spans="1:18">
      <c r="B9">
        <f>B7*3</f>
        <v>96</v>
      </c>
      <c r="L9" s="33" t="s">
        <v>324</v>
      </c>
      <c r="M9" s="32">
        <v>174</v>
      </c>
      <c r="N9" s="32">
        <v>31</v>
      </c>
      <c r="O9" s="32">
        <v>20</v>
      </c>
      <c r="P9" s="32">
        <v>15</v>
      </c>
    </row>
  </sheetData>
  <sortState ref="L2:P9">
    <sortCondition descending="1" ref="L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D1" workbookViewId="0">
      <selection activeCell="P21" sqref="P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6.83203125" customWidth="1"/>
  </cols>
  <sheetData>
    <row r="3" spans="1:15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1" t="s">
        <v>322</v>
      </c>
      <c r="L4" t="s">
        <v>801</v>
      </c>
      <c r="M4" t="s">
        <v>629</v>
      </c>
      <c r="N4" t="s">
        <v>871</v>
      </c>
      <c r="O4" t="s">
        <v>872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13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20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2</v>
      </c>
      <c r="N8">
        <f>L8-M8</f>
        <v>42</v>
      </c>
      <c r="O8" s="41">
        <f>M8/L8</f>
        <v>4.5454545454545456E-2</v>
      </c>
    </row>
    <row r="9" spans="1:15">
      <c r="B9">
        <f>B7*3</f>
        <v>60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18</v>
      </c>
      <c r="N10">
        <f>L10-M10</f>
        <v>156</v>
      </c>
      <c r="O10" s="41">
        <f>M10/L10</f>
        <v>0.10344827586206896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B1" workbookViewId="0">
      <selection activeCell="O24" sqref="O24"/>
    </sheetView>
  </sheetViews>
  <sheetFormatPr baseColWidth="10" defaultRowHeight="15" x14ac:dyDescent="0"/>
  <cols>
    <col min="1" max="1" width="24.33203125" customWidth="1"/>
    <col min="2" max="2" width="5.33203125" customWidth="1"/>
    <col min="11" max="11" width="19.5" customWidth="1"/>
    <col min="12" max="12" width="27.6640625" customWidth="1"/>
    <col min="13" max="13" width="16" customWidth="1"/>
  </cols>
  <sheetData>
    <row r="3" spans="1:15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  <c r="K4" s="31" t="s">
        <v>322</v>
      </c>
      <c r="L4" t="s">
        <v>801</v>
      </c>
      <c r="M4" t="s">
        <v>874</v>
      </c>
      <c r="N4" t="s">
        <v>873</v>
      </c>
      <c r="O4" t="s">
        <v>875</v>
      </c>
    </row>
    <row r="5" spans="1:15">
      <c r="A5" s="33" t="s">
        <v>10</v>
      </c>
      <c r="B5" s="32">
        <v>5</v>
      </c>
      <c r="F5">
        <f>F3+F4</f>
        <v>0.24901960784313726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19</v>
      </c>
      <c r="K6" s="33" t="s">
        <v>655</v>
      </c>
      <c r="L6" s="32">
        <v>24</v>
      </c>
      <c r="M6" s="32">
        <v>3</v>
      </c>
      <c r="N6">
        <f>L6-M6</f>
        <v>21</v>
      </c>
      <c r="O6" s="41">
        <f>M6/L6</f>
        <v>0.125</v>
      </c>
    </row>
    <row r="7" spans="1:15">
      <c r="A7" s="33" t="s">
        <v>324</v>
      </c>
      <c r="B7" s="32">
        <v>24</v>
      </c>
      <c r="K7" s="33" t="s">
        <v>661</v>
      </c>
      <c r="L7" s="32">
        <v>64</v>
      </c>
      <c r="M7" s="32">
        <v>14</v>
      </c>
      <c r="N7">
        <f>L7-M7</f>
        <v>50</v>
      </c>
      <c r="O7" s="41">
        <f>M7/L7</f>
        <v>0.21875</v>
      </c>
    </row>
    <row r="8" spans="1:15">
      <c r="K8" s="33" t="s">
        <v>810</v>
      </c>
      <c r="L8" s="32">
        <v>44</v>
      </c>
      <c r="M8" s="32">
        <v>4</v>
      </c>
      <c r="N8">
        <f>L8-M8</f>
        <v>40</v>
      </c>
      <c r="O8" s="41">
        <f>M8/L8</f>
        <v>9.0909090909090912E-2</v>
      </c>
    </row>
    <row r="9" spans="1:15">
      <c r="B9">
        <f>B7*3</f>
        <v>72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23</v>
      </c>
    </row>
  </sheetData>
  <sortState ref="K3:M11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F1" workbookViewId="0">
      <selection activeCell="Q22" sqref="Q22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  <col min="12" max="12" width="27.33203125" customWidth="1"/>
    <col min="13" max="13" width="15.5" customWidth="1"/>
  </cols>
  <sheetData>
    <row r="2" spans="1:15">
      <c r="L2" s="31" t="s">
        <v>466</v>
      </c>
    </row>
    <row r="3" spans="1:15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  <c r="K3" s="31" t="s">
        <v>322</v>
      </c>
      <c r="L3" t="s">
        <v>801</v>
      </c>
      <c r="M3" t="s">
        <v>878</v>
      </c>
      <c r="N3" t="s">
        <v>876</v>
      </c>
      <c r="O3" t="s">
        <v>877</v>
      </c>
    </row>
    <row r="4" spans="1:15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  <c r="K4" s="33" t="s">
        <v>809</v>
      </c>
      <c r="L4" s="32">
        <v>25</v>
      </c>
      <c r="M4" s="32">
        <v>3</v>
      </c>
      <c r="N4">
        <f>L4-M4</f>
        <v>22</v>
      </c>
      <c r="O4" s="41">
        <f>M4/L4</f>
        <v>0.12</v>
      </c>
    </row>
    <row r="5" spans="1:15">
      <c r="A5" s="33" t="s">
        <v>10</v>
      </c>
      <c r="B5" s="32">
        <v>17</v>
      </c>
      <c r="F5">
        <f>F3+F4</f>
        <v>0.28245614035087718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11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324</v>
      </c>
      <c r="B7" s="32">
        <v>28</v>
      </c>
      <c r="K7" s="33" t="s">
        <v>810</v>
      </c>
      <c r="L7" s="32">
        <v>44</v>
      </c>
      <c r="M7" s="32">
        <v>10</v>
      </c>
      <c r="N7">
        <f>L7-M7</f>
        <v>34</v>
      </c>
      <c r="O7" s="41">
        <f>M7/L7</f>
        <v>0.22727272727272727</v>
      </c>
    </row>
    <row r="8" spans="1:15"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B9">
        <f>B7*3</f>
        <v>84</v>
      </c>
      <c r="K9" s="33" t="s">
        <v>324</v>
      </c>
      <c r="L9" s="32">
        <v>174</v>
      </c>
      <c r="M9" s="32">
        <v>27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DH171" sqref="DH171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809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809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810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809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810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810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810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810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810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810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810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809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809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810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809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809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809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810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810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810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809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809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810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809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810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810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810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809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809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810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810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809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809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809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810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810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810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810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810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810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809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809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809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809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810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810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810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810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810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810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810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810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810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810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810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810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809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809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809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810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810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810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809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810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810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810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809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810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810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3"/>
  <sheetViews>
    <sheetView tabSelected="1" topLeftCell="U1" workbookViewId="0">
      <selection activeCell="AI22" sqref="AI22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  <col min="14" max="14" width="19.5" customWidth="1"/>
    <col min="15" max="15" width="27.6640625" customWidth="1"/>
    <col min="16" max="16" width="20.1640625" bestFit="1" customWidth="1"/>
    <col min="17" max="17" width="10.5" customWidth="1"/>
    <col min="18" max="18" width="10.6640625" customWidth="1"/>
    <col min="19" max="19" width="7.6640625" customWidth="1"/>
    <col min="20" max="20" width="10.33203125" customWidth="1"/>
    <col min="21" max="21" width="6.5" customWidth="1"/>
  </cols>
  <sheetData>
    <row r="2" spans="1:33">
      <c r="O2" s="31" t="s">
        <v>466</v>
      </c>
    </row>
    <row r="3" spans="1:33">
      <c r="B3" s="31" t="s">
        <v>466</v>
      </c>
      <c r="N3" s="31" t="s">
        <v>322</v>
      </c>
      <c r="O3" t="s">
        <v>801</v>
      </c>
      <c r="P3" t="s">
        <v>573</v>
      </c>
      <c r="Q3" t="s">
        <v>561</v>
      </c>
      <c r="R3" t="s">
        <v>562</v>
      </c>
      <c r="S3" t="s">
        <v>564</v>
      </c>
      <c r="T3" t="s">
        <v>563</v>
      </c>
      <c r="U3" t="s">
        <v>559</v>
      </c>
      <c r="V3" t="s">
        <v>879</v>
      </c>
      <c r="W3" t="s">
        <v>880</v>
      </c>
      <c r="AB3" t="s">
        <v>561</v>
      </c>
      <c r="AC3" t="s">
        <v>881</v>
      </c>
      <c r="AD3" t="s">
        <v>563</v>
      </c>
      <c r="AE3" t="s">
        <v>559</v>
      </c>
      <c r="AF3" t="s">
        <v>879</v>
      </c>
      <c r="AG3" t="s">
        <v>880</v>
      </c>
    </row>
    <row r="4" spans="1:33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  <c r="N4" s="33" t="s">
        <v>809</v>
      </c>
      <c r="O4" s="32">
        <v>25</v>
      </c>
      <c r="P4" s="32">
        <v>5</v>
      </c>
      <c r="Q4" s="32">
        <v>1</v>
      </c>
      <c r="R4" s="32">
        <v>1</v>
      </c>
      <c r="S4" s="32"/>
      <c r="T4" s="32"/>
      <c r="U4" s="32">
        <v>5</v>
      </c>
      <c r="V4">
        <f>O4-P4</f>
        <v>20</v>
      </c>
      <c r="W4" s="41">
        <f>(O4-V4)/O4</f>
        <v>0.2</v>
      </c>
      <c r="AA4" s="49" t="s">
        <v>809</v>
      </c>
      <c r="AB4" s="32">
        <v>1</v>
      </c>
      <c r="AC4" s="32">
        <v>1</v>
      </c>
      <c r="AD4" s="32"/>
      <c r="AE4" s="32">
        <v>5</v>
      </c>
      <c r="AF4">
        <v>20</v>
      </c>
      <c r="AG4" s="41">
        <f>W4</f>
        <v>0.2</v>
      </c>
    </row>
    <row r="5" spans="1:33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  <c r="N5" s="33" t="s">
        <v>655</v>
      </c>
      <c r="O5" s="32">
        <v>24</v>
      </c>
      <c r="P5" s="32">
        <v>11</v>
      </c>
      <c r="Q5" s="32">
        <v>3</v>
      </c>
      <c r="R5" s="32">
        <v>8</v>
      </c>
      <c r="S5" s="32">
        <v>1</v>
      </c>
      <c r="T5" s="32"/>
      <c r="U5" s="32">
        <v>3</v>
      </c>
      <c r="V5">
        <f>O5-P5</f>
        <v>13</v>
      </c>
      <c r="W5" s="41">
        <f>(O5-V5)/O5</f>
        <v>0.45833333333333331</v>
      </c>
      <c r="AA5" s="49" t="s">
        <v>655</v>
      </c>
      <c r="AB5" s="32">
        <v>3</v>
      </c>
      <c r="AC5" s="32">
        <v>9</v>
      </c>
      <c r="AD5" s="32"/>
      <c r="AE5" s="32">
        <v>3</v>
      </c>
      <c r="AF5">
        <v>13</v>
      </c>
      <c r="AG5" s="41">
        <f>W5</f>
        <v>0.45833333333333331</v>
      </c>
    </row>
    <row r="6" spans="1:33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  <c r="N6" s="33" t="s">
        <v>661</v>
      </c>
      <c r="O6" s="32">
        <v>64</v>
      </c>
      <c r="P6" s="32">
        <v>29</v>
      </c>
      <c r="Q6" s="32">
        <v>15</v>
      </c>
      <c r="R6" s="32">
        <v>9</v>
      </c>
      <c r="S6" s="32">
        <v>2</v>
      </c>
      <c r="T6" s="32">
        <v>3</v>
      </c>
      <c r="U6" s="32">
        <v>7</v>
      </c>
      <c r="V6">
        <f>O6-P6</f>
        <v>35</v>
      </c>
      <c r="W6" s="41">
        <f>(O6-V6)/O6</f>
        <v>0.453125</v>
      </c>
      <c r="AA6" s="49" t="s">
        <v>661</v>
      </c>
      <c r="AB6" s="32">
        <v>15</v>
      </c>
      <c r="AC6" s="32">
        <v>11</v>
      </c>
      <c r="AD6" s="32">
        <v>3</v>
      </c>
      <c r="AE6" s="32">
        <v>7</v>
      </c>
      <c r="AF6">
        <v>35</v>
      </c>
      <c r="AG6" s="41">
        <f>W6</f>
        <v>0.453125</v>
      </c>
    </row>
    <row r="7" spans="1:33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  <c r="N7" s="33" t="s">
        <v>810</v>
      </c>
      <c r="O7" s="32">
        <v>44</v>
      </c>
      <c r="P7" s="32">
        <v>20</v>
      </c>
      <c r="Q7" s="32">
        <v>10</v>
      </c>
      <c r="R7" s="32">
        <v>2</v>
      </c>
      <c r="S7" s="32">
        <v>1</v>
      </c>
      <c r="T7" s="32">
        <v>6</v>
      </c>
      <c r="U7" s="32">
        <v>5</v>
      </c>
      <c r="V7">
        <f>O7-P7</f>
        <v>24</v>
      </c>
      <c r="W7" s="41">
        <f>(O7-V7)/O7</f>
        <v>0.45454545454545453</v>
      </c>
      <c r="AA7" s="49" t="s">
        <v>810</v>
      </c>
      <c r="AB7" s="32">
        <v>10</v>
      </c>
      <c r="AC7" s="32">
        <v>3</v>
      </c>
      <c r="AD7" s="32">
        <v>6</v>
      </c>
      <c r="AE7" s="32">
        <v>5</v>
      </c>
      <c r="AF7">
        <v>24</v>
      </c>
      <c r="AG7" s="41">
        <f>W7</f>
        <v>0.45454545454545453</v>
      </c>
    </row>
    <row r="8" spans="1:33">
      <c r="B8">
        <f>B7*3</f>
        <v>222</v>
      </c>
      <c r="N8" s="33" t="s">
        <v>654</v>
      </c>
      <c r="O8" s="32">
        <v>17</v>
      </c>
      <c r="P8" s="32">
        <v>4</v>
      </c>
      <c r="Q8" s="32">
        <v>1</v>
      </c>
      <c r="R8" s="32">
        <v>2</v>
      </c>
      <c r="S8" s="32"/>
      <c r="T8" s="32">
        <v>1</v>
      </c>
      <c r="U8" s="32">
        <v>2</v>
      </c>
      <c r="V8">
        <f>O8-P8</f>
        <v>13</v>
      </c>
      <c r="W8" s="41">
        <f>(O8-V8)/O8</f>
        <v>0.23529411764705882</v>
      </c>
      <c r="AA8" s="49" t="s">
        <v>654</v>
      </c>
      <c r="AB8" s="32">
        <v>1</v>
      </c>
      <c r="AC8" s="32">
        <v>2</v>
      </c>
      <c r="AD8" s="32">
        <v>1</v>
      </c>
      <c r="AE8" s="32">
        <v>2</v>
      </c>
      <c r="AF8">
        <v>13</v>
      </c>
      <c r="AG8" s="41">
        <f>W8</f>
        <v>0.23529411764705882</v>
      </c>
    </row>
    <row r="9" spans="1:33">
      <c r="N9" s="33" t="s">
        <v>324</v>
      </c>
      <c r="O9" s="32">
        <v>174</v>
      </c>
      <c r="P9" s="32">
        <v>69</v>
      </c>
      <c r="Q9" s="32">
        <v>30</v>
      </c>
      <c r="R9" s="32">
        <v>22</v>
      </c>
      <c r="S9" s="32">
        <v>4</v>
      </c>
      <c r="T9" s="32">
        <v>10</v>
      </c>
      <c r="U9" s="32">
        <v>22</v>
      </c>
    </row>
    <row r="11" spans="1:33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33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33">
      <c r="D13">
        <f>D11+D12</f>
        <v>0.74716202270381837</v>
      </c>
    </row>
  </sheetData>
  <sortState ref="N2:U9">
    <sortCondition descending="1" ref="N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324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324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324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466</v>
      </c>
    </row>
    <row r="2" spans="1:14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</row>
    <row r="5" spans="1:14">
      <c r="A5" s="33" t="s">
        <v>324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397</v>
      </c>
      <c r="N6">
        <v>11</v>
      </c>
    </row>
    <row r="7" spans="1:14">
      <c r="M7" t="s">
        <v>398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324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overall</vt:lpstr>
      <vt:lpstr>everything bar</vt:lpstr>
      <vt:lpstr>suicide</vt:lpstr>
      <vt:lpstr>abduction</vt:lpstr>
      <vt:lpstr>confinement</vt:lpstr>
      <vt:lpstr>blood</vt:lpstr>
      <vt:lpstr>clergyman</vt:lpstr>
      <vt:lpstr>murder</vt:lpstr>
      <vt:lpstr>incest</vt:lpstr>
      <vt:lpstr>fainting</vt:lpstr>
      <vt:lpstr>corpse</vt:lpstr>
      <vt:lpstr>storm</vt:lpstr>
      <vt:lpstr>orphan</vt:lpstr>
      <vt:lpstr>flagellation</vt:lpstr>
      <vt:lpstr>mark, identifying</vt:lpstr>
      <vt:lpstr>human commodity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ALL DATA</vt:lpstr>
      <vt:lpstr>wedding</vt:lpstr>
      <vt:lpstr>warning</vt:lpstr>
      <vt:lpstr>demons</vt:lpstr>
      <vt:lpstr>seduction</vt:lpstr>
      <vt:lpstr>shipwreck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2014-11-25T05:54:42Z</dcterms:modified>
</cp:coreProperties>
</file>