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ylergoodwyn/Desktop/Analysis Projects/Module 1/Exercise 1 Crowdfunding Analysis/Challenge/"/>
    </mc:Choice>
  </mc:AlternateContent>
  <xr:revisionPtr revIDLastSave="0" documentId="13_ncr:1_{2555E5E1-C153-104B-80C9-72C24C4D66D6}" xr6:coauthVersionLast="45" xr6:coauthVersionMax="45" xr10:uidLastSave="{00000000-0000-0000-0000-000000000000}"/>
  <bookViews>
    <workbookView xWindow="0" yWindow="500" windowWidth="14400" windowHeight="16560" firstSheet="8" activeTab="10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7" r:id="rId4"/>
    <sheet name="Edinburgh" sheetId="8" r:id="rId5"/>
    <sheet name="Successful US Kickstarters" sheetId="9" r:id="rId6"/>
    <sheet name="Failed US Kickstarters" sheetId="10" r:id="rId7"/>
    <sheet name="Descriptive Statistics" sheetId="11" r:id="rId8"/>
    <sheet name="GB Musicals Chart" sheetId="12" r:id="rId9"/>
    <sheet name="Theater Outcomes by Launch Date" sheetId="13" r:id="rId10"/>
    <sheet name="Outcomes Based on Goals" sheetId="14" r:id="rId11"/>
    <sheet name="Sheet1" sheetId="15" r:id="rId12"/>
  </sheets>
  <definedNames>
    <definedName name="_xlnm._FilterDatabase" localSheetId="0" hidden="1">Kickstarter!$R$1:$R$4115</definedName>
    <definedName name="_xlchart.v1.0" hidden="1">Kickstarter!$D$1</definedName>
    <definedName name="_xlchart.v1.1" hidden="1">Kickstarter!$D$2:$D$4115</definedName>
    <definedName name="_xlchart.v1.10" hidden="1">'Outcomes Based on Goals'!$G$2:$G$13</definedName>
    <definedName name="_xlchart.v1.11" hidden="1">'Outcomes Based on Goals'!$H$1</definedName>
    <definedName name="_xlchart.v1.12" hidden="1">'Outcomes Based on Goals'!$H$2:$H$13</definedName>
    <definedName name="_xlchart.v1.13" hidden="1">'Outcomes Based on Goals'!$I$1</definedName>
    <definedName name="_xlchart.v1.14" hidden="1">'Outcomes Based on Goals'!$I$2:$I$13</definedName>
    <definedName name="_xlchart.v1.15" hidden="1">'Outcomes Based on Goals'!$B$2:$B$13</definedName>
    <definedName name="_xlchart.v1.16" hidden="1">'Outcomes Based on Goals'!$G$1</definedName>
    <definedName name="_xlchart.v1.17" hidden="1">'Outcomes Based on Goals'!$G$2:$G$13</definedName>
    <definedName name="_xlchart.v1.18" hidden="1">'Outcomes Based on Goals'!$H$1</definedName>
    <definedName name="_xlchart.v1.19" hidden="1">'Outcomes Based on Goals'!$H$2:$H$13</definedName>
    <definedName name="_xlchart.v1.2" hidden="1">Kickstarter!$E$1</definedName>
    <definedName name="_xlchart.v1.20" hidden="1">'Outcomes Based on Goals'!$I$1</definedName>
    <definedName name="_xlchart.v1.21" hidden="1">'Outcomes Based on Goals'!$I$2:$I$13</definedName>
    <definedName name="_xlchart.v1.22" hidden="1">'Outcomes Based on Goals'!$B$2:$B$13</definedName>
    <definedName name="_xlchart.v1.23" hidden="1">'Outcomes Based on Goals'!$G$1</definedName>
    <definedName name="_xlchart.v1.24" hidden="1">'Outcomes Based on Goals'!$G$2:$G$13</definedName>
    <definedName name="_xlchart.v1.25" hidden="1">'Outcomes Based on Goals'!$H$1</definedName>
    <definedName name="_xlchart.v1.26" hidden="1">'Outcomes Based on Goals'!$H$2:$H$13</definedName>
    <definedName name="_xlchart.v1.27" hidden="1">'Outcomes Based on Goals'!$I$1</definedName>
    <definedName name="_xlchart.v1.28" hidden="1">'Outcomes Based on Goals'!$I$2:$I$13</definedName>
    <definedName name="_xlchart.v1.29" hidden="1">'Outcomes Based on Goals'!$B$2:$B$13</definedName>
    <definedName name="_xlchart.v1.3" hidden="1">Kickstarter!$E$2:$E$4115</definedName>
    <definedName name="_xlchart.v1.30" hidden="1">'Outcomes Based on Goals'!$G$1</definedName>
    <definedName name="_xlchart.v1.31" hidden="1">'Outcomes Based on Goals'!$G$2:$G$13</definedName>
    <definedName name="_xlchart.v1.32" hidden="1">'Outcomes Based on Goals'!$H$1</definedName>
    <definedName name="_xlchart.v1.33" hidden="1">'Outcomes Based on Goals'!$H$2:$H$13</definedName>
    <definedName name="_xlchart.v1.34" hidden="1">'Outcomes Based on Goals'!$I$1</definedName>
    <definedName name="_xlchart.v1.35" hidden="1">'Outcomes Based on Goals'!$I$2:$I$13</definedName>
    <definedName name="_xlchart.v1.36" hidden="1">'Outcomes Based on Goals'!$B$2:$B$13</definedName>
    <definedName name="_xlchart.v1.37" hidden="1">'Outcomes Based on Goals'!$G$1</definedName>
    <definedName name="_xlchart.v1.38" hidden="1">'Outcomes Based on Goals'!$G$2:$G$13</definedName>
    <definedName name="_xlchart.v1.39" hidden="1">'Outcomes Based on Goals'!$H$1</definedName>
    <definedName name="_xlchart.v1.4" hidden="1">Kickstarter!$D$1</definedName>
    <definedName name="_xlchart.v1.40" hidden="1">'Outcomes Based on Goals'!$H$2:$H$13</definedName>
    <definedName name="_xlchart.v1.41" hidden="1">'Outcomes Based on Goals'!$I$1</definedName>
    <definedName name="_xlchart.v1.42" hidden="1">'Outcomes Based on Goals'!$I$2:$I$13</definedName>
    <definedName name="_xlchart.v1.43" hidden="1">'Outcomes Based on Goals'!$B$2:$B$13</definedName>
    <definedName name="_xlchart.v1.44" hidden="1">'Outcomes Based on Goals'!$G$1</definedName>
    <definedName name="_xlchart.v1.45" hidden="1">'Outcomes Based on Goals'!$G$2:$G$13</definedName>
    <definedName name="_xlchart.v1.46" hidden="1">'Outcomes Based on Goals'!$H$1</definedName>
    <definedName name="_xlchart.v1.47" hidden="1">'Outcomes Based on Goals'!$H$2:$H$13</definedName>
    <definedName name="_xlchart.v1.48" hidden="1">'Outcomes Based on Goals'!$I$1</definedName>
    <definedName name="_xlchart.v1.49" hidden="1">'Outcomes Based on Goals'!$I$2:$I$13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'Outcomes Based on Goals'!$B$2:$B$13</definedName>
    <definedName name="_xlchart.v1.9" hidden="1">'Outcomes Based on Goals'!$G$1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2" i="14" l="1"/>
  <c r="E13" i="14"/>
  <c r="E11" i="14"/>
  <c r="E10" i="14"/>
  <c r="E9" i="14"/>
  <c r="E8" i="14"/>
  <c r="E7" i="14"/>
  <c r="E6" i="14"/>
  <c r="E5" i="14"/>
  <c r="E4" i="14"/>
  <c r="E3" i="14"/>
  <c r="D13" i="14"/>
  <c r="D12" i="14"/>
  <c r="D11" i="14"/>
  <c r="D10" i="14"/>
  <c r="D9" i="14"/>
  <c r="D8" i="14"/>
  <c r="D7" i="14"/>
  <c r="D6" i="14"/>
  <c r="D5" i="14"/>
  <c r="D4" i="14"/>
  <c r="D3" i="14"/>
  <c r="C13" i="14"/>
  <c r="C12" i="14"/>
  <c r="C11" i="14"/>
  <c r="C10" i="14"/>
  <c r="C9" i="14"/>
  <c r="C8" i="14"/>
  <c r="C7" i="14"/>
  <c r="C6" i="14"/>
  <c r="C5" i="14"/>
  <c r="C4" i="14"/>
  <c r="C3" i="14"/>
  <c r="C2" i="14"/>
  <c r="E2" i="14"/>
  <c r="D2" i="14"/>
  <c r="F10" i="14" l="1"/>
  <c r="G10" i="14" s="1"/>
  <c r="F11" i="14"/>
  <c r="G11" i="14" s="1"/>
  <c r="F12" i="14"/>
  <c r="I12" i="14" s="1"/>
  <c r="F13" i="14"/>
  <c r="I13" i="14" s="1"/>
  <c r="H11" i="14" l="1"/>
  <c r="F5" i="14"/>
  <c r="I5" i="14" s="1"/>
  <c r="H10" i="14"/>
  <c r="F6" i="14"/>
  <c r="H6" i="14" s="1"/>
  <c r="H13" i="14"/>
  <c r="F3" i="14"/>
  <c r="H3" i="14" s="1"/>
  <c r="H12" i="14"/>
  <c r="F4" i="14"/>
  <c r="H4" i="14" s="1"/>
  <c r="G13" i="14"/>
  <c r="I10" i="14"/>
  <c r="F7" i="14"/>
  <c r="H7" i="14" s="1"/>
  <c r="G12" i="14"/>
  <c r="I11" i="14"/>
  <c r="F9" i="14"/>
  <c r="F8" i="14"/>
  <c r="F2" i="14"/>
  <c r="B15" i="11"/>
  <c r="C15" i="11"/>
  <c r="C14" i="11"/>
  <c r="C13" i="11"/>
  <c r="C12" i="11"/>
  <c r="B14" i="11"/>
  <c r="B13" i="11"/>
  <c r="B11" i="11"/>
  <c r="C7" i="11"/>
  <c r="C6" i="11"/>
  <c r="C5" i="11"/>
  <c r="C4" i="11"/>
  <c r="C3" i="11"/>
  <c r="B12" i="11"/>
  <c r="B6" i="11"/>
  <c r="B5" i="11"/>
  <c r="B4" i="11"/>
  <c r="C11" i="11"/>
  <c r="C10" i="11"/>
  <c r="B10" i="11"/>
  <c r="B3" i="11"/>
  <c r="C2" i="11"/>
  <c r="B2" i="11"/>
  <c r="F3" i="8"/>
  <c r="F4" i="8"/>
  <c r="F5" i="8"/>
  <c r="F6" i="8"/>
  <c r="F2" i="8"/>
  <c r="D3" i="8"/>
  <c r="D4" i="8"/>
  <c r="D5" i="8"/>
  <c r="D6" i="8"/>
  <c r="C6" i="8"/>
  <c r="C5" i="8"/>
  <c r="C4" i="8"/>
  <c r="C3" i="8"/>
  <c r="C2" i="8"/>
  <c r="D2" i="8"/>
  <c r="B6" i="8"/>
  <c r="B5" i="8"/>
  <c r="B4" i="8"/>
  <c r="B3" i="8"/>
  <c r="B2" i="8"/>
  <c r="I7" i="14" l="1"/>
  <c r="H5" i="14"/>
  <c r="G5" i="14"/>
  <c r="G3" i="14"/>
  <c r="G6" i="14"/>
  <c r="I6" i="14"/>
  <c r="I3" i="14"/>
  <c r="G4" i="14"/>
  <c r="I4" i="14"/>
  <c r="G7" i="14"/>
  <c r="I9" i="14"/>
  <c r="H9" i="14"/>
  <c r="G9" i="14"/>
  <c r="I8" i="14"/>
  <c r="H8" i="14"/>
  <c r="G8" i="14"/>
  <c r="H2" i="14"/>
  <c r="I2" i="14"/>
  <c r="G2" i="14"/>
  <c r="B7" i="1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<sst xmlns="http://schemas.openxmlformats.org/spreadsheetml/2006/main" count="39049" uniqueCount="8420">
  <si>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</si>
  <si>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</si>
  <si>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</si>
  <si>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</si>
  <si>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</si>
  <si>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</si>
  <si>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</si>
  <si>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</si>
  <si>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</si>
  <si>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</si>
  <si>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</si>
  <si>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</si>
  <si>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</si>
  <si>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</si>
  <si>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</si>
  <si>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</si>
  <si>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</si>
  <si>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</si>
  <si>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</si>
  <si>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</si>
  <si>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</si>
  <si>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</si>
  <si>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</si>
  <si>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</si>
  <si>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</si>
  <si>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</si>
  <si>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</si>
  <si>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</si>
  <si>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</si>
  <si>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</si>
  <si>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</si>
  <si>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</si>
  <si>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</si>
  <si>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</si>
  <si>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</si>
  <si>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</si>
  <si>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</si>
  <si>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</si>
  <si>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</si>
  <si>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</si>
  <si>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</si>
  <si>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</si>
  <si>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</si>
  <si>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</si>
  <si>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</si>
  <si>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</si>
  <si>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</si>
  <si>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</si>
  <si>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</si>
  <si>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</si>
  <si>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</si>
  <si>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</si>
  <si>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</si>
  <si>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</si>
  <si>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</si>
  <si>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</si>
  <si>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</si>
  <si>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</si>
  <si>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</si>
  <si>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</si>
  <si>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</si>
  <si>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</si>
  <si>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</si>
  <si>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</si>
  <si>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</si>
  <si>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</si>
  <si>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</si>
  <si>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</si>
  <si>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</si>
  <si>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</si>
  <si>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</si>
  <si>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</si>
  <si>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</si>
  <si>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</si>
  <si>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</si>
  <si>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</si>
  <si>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</si>
  <si>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</si>
  <si>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</si>
  <si>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</si>
  <si>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</si>
  <si>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</si>
  <si>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</si>
  <si>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</si>
  <si>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</si>
  <si>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</si>
  <si>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</si>
  <si>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</si>
  <si>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</si>
  <si>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</si>
  <si>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</si>
  <si>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</si>
  <si>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</si>
  <si>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</si>
  <si>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</si>
  <si>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</si>
  <si>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</si>
  <si>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</si>
  <si>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</si>
  <si>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</si>
  <si>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</si>
  <si>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</si>
  <si>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</si>
  <si>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</si>
  <si>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</si>
  <si>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</si>
  <si>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</si>
  <si>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</si>
  <si>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</si>
  <si>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</si>
  <si>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</si>
  <si>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</si>
  <si>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</si>
  <si>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</si>
  <si>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</si>
  <si>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</si>
  <si>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</si>
  <si>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</si>
  <si>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</si>
  <si>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</si>
  <si>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</si>
  <si>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</si>
  <si>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</si>
  <si>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</si>
  <si>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</si>
  <si>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</si>
  <si>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</si>
  <si>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</si>
  <si>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</si>
  <si>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</si>
  <si>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</si>
  <si>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</si>
  <si>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</si>
  <si>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</si>
  <si>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</si>
  <si>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</si>
  <si>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</si>
  <si>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</si>
  <si>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</si>
  <si>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</si>
  <si>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</si>
  <si>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</si>
  <si>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</si>
  <si>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</si>
  <si>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</si>
  <si>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</si>
  <si>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</si>
  <si>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</si>
  <si>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</si>
  <si>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</si>
  <si>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</si>
  <si>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</si>
  <si>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</si>
  <si>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</si>
  <si>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</si>
  <si>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</si>
  <si>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</si>
  <si>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</si>
  <si>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</si>
  <si>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</si>
  <si>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</si>
  <si>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</si>
  <si>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</si>
  <si>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</si>
  <si>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</si>
  <si>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</si>
  <si>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</si>
  <si>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</si>
  <si>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</si>
  <si>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</si>
  <si>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</si>
  <si>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</si>
  <si>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</si>
  <si>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</si>
  <si>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</si>
  <si>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</si>
  <si>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</si>
  <si>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</si>
  <si>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</si>
  <si>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</si>
  <si>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</si>
  <si>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</si>
  <si>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</si>
  <si>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</si>
  <si>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</si>
  <si>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</si>
  <si>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</si>
  <si>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</si>
  <si>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</si>
  <si>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</si>
  <si>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</si>
  <si>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</si>
  <si>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</si>
  <si>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</si>
  <si>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</si>
  <si>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</si>
  <si>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</si>
  <si>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</si>
  <si>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</si>
  <si>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</si>
  <si>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</si>
  <si>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</si>
  <si>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</si>
  <si>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</si>
  <si>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</si>
  <si>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</si>
  <si>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</si>
  <si>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</si>
  <si>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</si>
  <si>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</si>
  <si>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</si>
  <si>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</si>
  <si>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</si>
  <si>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</si>
  <si>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</si>
  <si>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</si>
  <si>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</si>
  <si>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</si>
  <si>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</si>
  <si>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</si>
  <si>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</si>
  <si>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</si>
  <si>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</si>
  <si>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</si>
  <si>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</si>
  <si>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</si>
  <si>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</si>
  <si>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</si>
  <si>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</si>
  <si>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</si>
  <si>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</si>
  <si>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</si>
  <si>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</si>
  <si>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</si>
  <si>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</si>
  <si>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</si>
  <si>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</si>
  <si>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</si>
  <si>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</si>
  <si>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</si>
  <si>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</si>
  <si>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</si>
  <si>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</si>
  <si>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</si>
  <si>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</si>
  <si>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</si>
  <si>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</si>
  <si>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</si>
  <si>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</si>
  <si>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</si>
  <si>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</si>
  <si>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</si>
  <si>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</si>
  <si>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</si>
  <si>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</si>
  <si>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</si>
  <si>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</si>
  <si>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</si>
  <si>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</si>
  <si>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</si>
  <si>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</si>
  <si>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</si>
  <si>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</si>
  <si>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</si>
  <si>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</si>
  <si>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</si>
  <si>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</si>
  <si>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</si>
  <si>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</si>
  <si>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</si>
  <si>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</si>
  <si>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</si>
  <si>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</si>
  <si>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</si>
  <si>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</si>
  <si>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</si>
  <si>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</si>
  <si>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</si>
  <si>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</si>
  <si>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</si>
  <si>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</si>
  <si>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</si>
  <si>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</si>
  <si>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</si>
  <si>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</si>
  <si>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</si>
  <si>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</si>
  <si>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</si>
  <si>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</si>
  <si>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</si>
  <si>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</si>
  <si>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</si>
  <si>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</si>
  <si>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</si>
  <si>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</si>
  <si>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</si>
  <si>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</si>
  <si>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</si>
  <si>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</si>
  <si>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</si>
  <si>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</si>
  <si>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</si>
  <si>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</si>
  <si>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</si>
  <si>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</si>
  <si>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</si>
  <si>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</si>
  <si>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</si>
  <si>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</si>
  <si>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</si>
  <si>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</si>
  <si>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</si>
  <si>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</si>
  <si>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</si>
  <si>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</si>
  <si>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</si>
  <si>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</si>
  <si>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</si>
  <si>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</si>
  <si>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</si>
  <si>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</si>
  <si>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</si>
  <si>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</si>
  <si>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</si>
  <si>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</si>
  <si>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</si>
  <si>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</si>
  <si>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</si>
  <si>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</si>
  <si>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</si>
  <si>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</si>
  <si>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</si>
  <si>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</si>
  <si>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</si>
  <si>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</si>
  <si>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</si>
  <si>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</si>
  <si>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</si>
  <si>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</si>
  <si>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</si>
  <si>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</si>
  <si>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</si>
  <si>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</si>
  <si>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</si>
  <si>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</si>
  <si>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</si>
  <si>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</si>
  <si>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</si>
  <si>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</si>
  <si>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</si>
  <si>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</si>
  <si>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</si>
  <si>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</si>
  <si>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</si>
  <si>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</si>
  <si>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</si>
  <si>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</si>
  <si>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</si>
  <si>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</si>
  <si>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</si>
  <si>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</si>
  <si>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</si>
  <si>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</si>
  <si>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</si>
  <si>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</si>
  <si>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</si>
  <si>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</si>
  <si>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</si>
  <si>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</si>
  <si>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</si>
  <si>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</si>
  <si>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</si>
  <si>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</si>
  <si>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</si>
  <si>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</si>
  <si>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</si>
  <si>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</si>
  <si>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</si>
  <si>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</si>
  <si>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</si>
  <si>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</si>
  <si>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</si>
  <si>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</si>
  <si>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</si>
  <si>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</si>
  <si>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</si>
  <si>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</si>
  <si>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</si>
  <si>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</si>
  <si>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</si>
  <si>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</si>
  <si>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</si>
  <si>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</si>
  <si>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</si>
  <si>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</si>
  <si>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</si>
  <si>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</si>
  <si>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</si>
  <si>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</si>
  <si>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</si>
  <si>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</si>
  <si>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</si>
  <si>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</si>
  <si>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</si>
  <si>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</si>
  <si>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</si>
  <si>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</si>
  <si>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</si>
  <si>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</si>
  <si>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</si>
  <si>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</si>
  <si>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</si>
  <si>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</si>
  <si>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</si>
  <si>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</si>
  <si>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</si>
  <si>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</si>
  <si>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</si>
  <si>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</si>
  <si>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</si>
  <si>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</si>
  <si>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</si>
  <si>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</si>
  <si>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</si>
  <si>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</si>
  <si>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</si>
  <si>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</si>
  <si>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</si>
  <si>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</si>
  <si>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</si>
  <si>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</si>
  <si>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</si>
  <si>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</si>
  <si>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</si>
  <si>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</si>
  <si>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</si>
  <si>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</si>
  <si>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</si>
  <si>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</si>
  <si>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</si>
  <si>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</si>
  <si>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</si>
  <si>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</si>
  <si>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</si>
  <si>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</si>
  <si>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</si>
  <si>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</si>
  <si>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</si>
  <si>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</si>
  <si>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</si>
  <si>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</si>
  <si>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</si>
  <si>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</si>
  <si>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</si>
  <si>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</si>
  <si>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</si>
  <si>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</si>
  <si>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</si>
  <si>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</si>
  <si>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</si>
  <si>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</si>
  <si>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</si>
  <si>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</si>
  <si>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</si>
  <si>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</si>
  <si>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</si>
  <si>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</si>
  <si>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</si>
  <si>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</si>
  <si>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</si>
  <si>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</si>
  <si>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</si>
  <si>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</si>
  <si>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</si>
  <si>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</si>
  <si>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</si>
  <si>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</si>
  <si>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</si>
  <si>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</si>
  <si>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</si>
  <si>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</si>
  <si>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</si>
  <si>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</si>
  <si>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</si>
  <si>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</si>
  <si>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</si>
  <si>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</si>
  <si>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</si>
  <si>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</si>
  <si>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</si>
  <si>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</si>
  <si>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</si>
  <si>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</si>
  <si>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</si>
  <si>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</si>
  <si>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</si>
  <si>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</si>
  <si>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</si>
  <si>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</si>
  <si>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</si>
  <si>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</si>
  <si>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</si>
  <si>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</si>
  <si>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</si>
  <si>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</si>
  <si>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</si>
  <si>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</si>
  <si>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</si>
  <si>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</si>
  <si>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</si>
  <si>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</si>
  <si>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</si>
  <si>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</si>
  <si>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</si>
  <si>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</si>
  <si>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</si>
  <si>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</si>
  <si>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</si>
  <si>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</si>
  <si>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</si>
  <si>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</si>
  <si>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</si>
  <si>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</si>
  <si>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</si>
  <si>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</si>
  <si>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</si>
  <si>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</si>
  <si>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</si>
  <si>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</si>
  <si>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</si>
  <si>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</si>
  <si>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</si>
  <si>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</si>
  <si>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</si>
  <si>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</si>
  <si>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</si>
  <si>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</si>
  <si>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</si>
  <si>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</si>
  <si>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</si>
  <si>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</si>
  <si>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</si>
  <si>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</si>
  <si>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</si>
  <si>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</si>
  <si>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</si>
  <si>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</si>
  <si>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</si>
  <si>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</si>
  <si>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</si>
  <si>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</si>
  <si>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</si>
  <si>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</si>
  <si>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</si>
  <si>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</si>
  <si>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</si>
  <si>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</si>
  <si>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</si>
  <si>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</si>
  <si>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</si>
  <si>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</si>
  <si>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</si>
  <si>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</si>
  <si>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</si>
  <si>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</si>
  <si>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</si>
  <si>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</si>
  <si>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</si>
  <si>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</si>
  <si>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</si>
  <si>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</si>
  <si>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</si>
  <si>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</si>
  <si>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</si>
  <si>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</si>
  <si>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</si>
  <si>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</si>
  <si>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</si>
  <si>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</si>
  <si>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</si>
  <si>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</si>
  <si>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</si>
  <si>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</si>
  <si>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</si>
  <si>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</si>
  <si>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</si>
  <si>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</si>
  <si>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</si>
  <si>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</si>
  <si>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</si>
  <si>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</si>
  <si>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</si>
  <si>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</si>
  <si>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</si>
  <si>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</si>
  <si>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</si>
  <si>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</si>
  <si>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</si>
  <si>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</si>
  <si>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</si>
  <si>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</si>
  <si>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</si>
  <si>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</si>
  <si>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</si>
  <si>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</si>
  <si>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</si>
  <si>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</si>
  <si>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</si>
  <si>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</si>
  <si>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</si>
  <si>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</si>
  <si>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</si>
  <si>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</si>
  <si>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</si>
  <si>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</si>
  <si>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</si>
  <si>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</si>
  <si>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</si>
  <si>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</si>
  <si>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</si>
  <si>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</si>
  <si>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</si>
  <si>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</si>
  <si>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</si>
  <si>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</si>
  <si>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</si>
  <si>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</si>
  <si>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</si>
  <si>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</si>
  <si>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</si>
  <si>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</si>
  <si>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</si>
  <si>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</si>
  <si>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</si>
  <si>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</si>
  <si>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</si>
  <si>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</si>
  <si>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</si>
  <si>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</si>
  <si>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</si>
  <si>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</si>
  <si>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</si>
  <si>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</si>
  <si>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</si>
  <si>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</si>
  <si>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</si>
  <si>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</si>
  <si>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</si>
  <si>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</si>
  <si>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</si>
  <si>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</si>
  <si>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</si>
  <si>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</si>
  <si>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</si>
  <si>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</si>
  <si>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</si>
  <si>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</si>
  <si>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</si>
  <si>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</si>
  <si>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</si>
  <si>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</si>
  <si>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</si>
  <si>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</si>
  <si>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</si>
  <si>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</si>
  <si>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</si>
  <si>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</si>
  <si>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</si>
  <si>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</si>
  <si>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</si>
  <si>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</si>
  <si>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</si>
  <si>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</si>
  <si>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</si>
  <si>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</si>
  <si>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</si>
  <si>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</si>
  <si>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</si>
  <si>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</si>
  <si>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</si>
  <si>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</si>
  <si>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</si>
  <si>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</si>
  <si>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</si>
  <si>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</si>
  <si>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</si>
  <si>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</si>
  <si>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</si>
  <si>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</si>
  <si>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</si>
  <si>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</si>
  <si>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</si>
  <si>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</si>
  <si>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</si>
  <si>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</si>
  <si>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</si>
  <si>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</si>
  <si>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</si>
  <si>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</si>
  <si>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</si>
  <si>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</si>
  <si>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</si>
  <si>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</si>
  <si>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</si>
  <si>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</si>
  <si>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</si>
  <si>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</si>
  <si>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</si>
  <si>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</si>
  <si>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</si>
  <si>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</si>
  <si>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</si>
  <si>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</si>
  <si>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</si>
  <si>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</si>
  <si>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</si>
  <si>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</si>
  <si>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</si>
  <si>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</si>
  <si>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</si>
  <si>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</si>
  <si>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</si>
  <si>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</si>
  <si>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</si>
  <si>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</si>
  <si>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</si>
  <si>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</si>
  <si>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</si>
  <si>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</si>
  <si>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</si>
  <si>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</si>
  <si>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</si>
  <si>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</si>
  <si>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</si>
  <si>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</si>
  <si>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</si>
  <si>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</si>
  <si>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</si>
  <si>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</si>
  <si>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</si>
  <si>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</si>
  <si>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</si>
  <si>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</si>
  <si>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</si>
  <si>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</si>
  <si>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</si>
  <si>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</si>
  <si>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</si>
  <si>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</si>
  <si>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</si>
  <si>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</si>
  <si>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</si>
  <si>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</si>
  <si>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</si>
  <si>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</si>
  <si>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</si>
  <si>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</si>
  <si>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</si>
  <si>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</si>
  <si>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</si>
  <si>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</si>
  <si>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</si>
  <si>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</si>
  <si>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</si>
  <si>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</si>
  <si>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</si>
  <si>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</si>
  <si>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</si>
  <si>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</si>
  <si>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</si>
  <si>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</si>
  <si>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</si>
  <si>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</si>
  <si>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</si>
  <si>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</si>
  <si>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</si>
  <si>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</si>
  <si>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</si>
  <si>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</si>
  <si>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</si>
  <si>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</si>
  <si>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</si>
  <si>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</si>
  <si>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</si>
  <si>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</si>
  <si>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</si>
  <si>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</si>
  <si>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</si>
  <si>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</si>
  <si>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</si>
  <si>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</si>
  <si>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</si>
  <si>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</si>
  <si>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</si>
  <si>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</si>
  <si>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</si>
  <si>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</si>
  <si>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</si>
  <si>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</si>
  <si>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</si>
  <si>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</si>
  <si>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</si>
  <si>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</si>
  <si>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</si>
  <si>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</si>
  <si>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</si>
  <si>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</si>
  <si>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</si>
  <si>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</si>
  <si>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</si>
  <si>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</si>
  <si>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</si>
  <si>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</si>
  <si>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</si>
  <si>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</si>
  <si>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</si>
  <si>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</si>
  <si>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</si>
  <si>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</si>
  <si>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</si>
  <si>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</si>
  <si>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</si>
  <si>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</si>
  <si>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</si>
  <si>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</si>
  <si>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</si>
  <si>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</si>
  <si>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</si>
  <si>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</si>
  <si>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</si>
  <si>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</si>
  <si>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</si>
  <si>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</si>
  <si>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</si>
  <si>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</si>
  <si>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</si>
  <si>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</si>
  <si>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</si>
  <si>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</si>
  <si>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</si>
  <si>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</si>
  <si>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</si>
  <si>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</si>
  <si>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</si>
  <si>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</si>
  <si>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</si>
  <si>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</si>
  <si>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</si>
  <si>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</si>
  <si>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</si>
  <si>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</si>
  <si>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</si>
  <si>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</si>
  <si>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</si>
  <si>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</si>
  <si>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</si>
  <si>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</si>
  <si>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</si>
  <si>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</si>
  <si>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</si>
  <si>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</si>
  <si>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</si>
  <si>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</si>
  <si>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</si>
  <si>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</si>
  <si>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</si>
  <si>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</si>
  <si>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</si>
  <si>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</si>
  <si>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</si>
  <si>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</si>
  <si>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</si>
  <si>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</si>
  <si>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</si>
  <si>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</si>
  <si>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</si>
  <si>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</si>
  <si>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</si>
  <si>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</si>
  <si>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</si>
  <si>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</si>
  <si>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</si>
  <si>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</si>
  <si>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</si>
  <si>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</si>
  <si>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</si>
  <si>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</si>
  <si>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</si>
  <si>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</si>
  <si>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</si>
  <si>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</si>
  <si>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</si>
  <si>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</si>
  <si>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</si>
  <si>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</si>
  <si>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</si>
  <si>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</si>
  <si>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</si>
  <si>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</si>
  <si>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</si>
  <si>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</si>
  <si>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</si>
  <si>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</si>
  <si>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</si>
  <si>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</si>
  <si>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</si>
  <si>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</si>
  <si>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</si>
  <si>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</si>
  <si>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</si>
  <si>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</si>
  <si>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</si>
  <si>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</si>
  <si>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</si>
  <si>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</si>
  <si>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</si>
  <si>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</si>
  <si>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</si>
  <si>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</si>
  <si>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</si>
  <si>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</si>
  <si>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</si>
  <si>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</si>
  <si>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</si>
  <si>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</si>
  <si>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</si>
  <si>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</si>
  <si>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</si>
  <si>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</si>
  <si>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</si>
  <si>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</si>
  <si>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</si>
  <si>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</si>
  <si>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</si>
  <si>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</si>
  <si>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</si>
  <si>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</si>
  <si>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</si>
  <si>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</si>
  <si>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</si>
  <si>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</si>
  <si>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</si>
  <si>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</si>
  <si>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</si>
  <si>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</si>
  <si>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</si>
  <si>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</si>
  <si>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</si>
  <si>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</si>
  <si>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</si>
  <si>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</si>
  <si>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</si>
  <si>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</si>
  <si>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</si>
  <si>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</si>
  <si>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</si>
  <si>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</si>
  <si>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</si>
  <si>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</si>
  <si>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</si>
  <si>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</si>
  <si>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</si>
  <si>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</si>
  <si>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</si>
  <si>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</si>
  <si>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</si>
  <si>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</si>
  <si>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</si>
  <si>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</si>
  <si>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</si>
  <si>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</si>
  <si>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</si>
  <si>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</si>
  <si>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</si>
  <si>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</si>
  <si>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</si>
  <si>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</si>
  <si>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</si>
  <si>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</si>
  <si>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</si>
  <si>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</si>
  <si>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</si>
  <si>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</si>
  <si>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</si>
  <si>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</si>
  <si>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</si>
  <si>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</si>
  <si>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</si>
  <si>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</si>
  <si>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</si>
  <si>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</si>
  <si>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</si>
  <si>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</si>
  <si>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</si>
  <si>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</si>
  <si>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</si>
  <si>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</si>
  <si>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</si>
  <si>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</si>
  <si>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</si>
  <si>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</si>
  <si>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</si>
  <si>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</si>
  <si>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</si>
  <si>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</si>
  <si>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</si>
  <si>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</si>
  <si>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</si>
  <si>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</si>
  <si>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</si>
  <si>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</si>
  <si>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</si>
  <si>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</si>
  <si>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</si>
  <si>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</si>
  <si>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</si>
  <si>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</si>
  <si>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</si>
  <si>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</si>
  <si>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</si>
  <si>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</si>
  <si>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</si>
  <si>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</si>
  <si>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</si>
  <si>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</si>
  <si>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</si>
  <si>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</si>
  <si>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</si>
  <si>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</si>
  <si>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</si>
  <si>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</si>
  <si>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</si>
  <si>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</si>
  <si>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</si>
  <si>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</si>
  <si>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</si>
  <si>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</si>
  <si>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</si>
  <si>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</si>
  <si>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</si>
  <si>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</si>
  <si>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</si>
  <si>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</si>
  <si>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</si>
  <si>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</si>
  <si>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</si>
  <si>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</si>
  <si>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</si>
  <si>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</si>
  <si>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</si>
  <si>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</si>
  <si>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</si>
  <si>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</si>
  <si>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</si>
  <si>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</si>
  <si>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</si>
  <si>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</si>
  <si>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</si>
  <si>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</si>
  <si>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</si>
  <si>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</si>
  <si>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</si>
  <si>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</si>
  <si>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</si>
  <si>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</si>
  <si>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</si>
  <si>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</si>
  <si>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</si>
  <si>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</si>
  <si>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</si>
  <si>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</si>
  <si>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</si>
  <si>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</si>
  <si>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</si>
  <si>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</si>
  <si>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</si>
  <si>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</si>
  <si>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</si>
  <si>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</si>
  <si>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</si>
  <si>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</si>
  <si>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</si>
  <si>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</si>
  <si>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</si>
  <si>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</si>
  <si>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</si>
  <si>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</si>
  <si>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</si>
  <si>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</si>
  <si>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</si>
  <si>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</si>
  <si>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</si>
  <si>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</si>
  <si>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</si>
  <si>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</si>
  <si>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</si>
  <si>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</si>
  <si>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</si>
  <si>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</si>
  <si>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</si>
  <si>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</si>
  <si>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</si>
  <si>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</si>
  <si>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</si>
  <si>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</si>
  <si>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</si>
  <si>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</si>
  <si>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</si>
  <si>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</si>
  <si>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</si>
  <si>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</si>
  <si>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</si>
  <si>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</si>
  <si>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</si>
  <si>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</si>
  <si>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</si>
  <si>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</si>
  <si>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</si>
  <si>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</si>
  <si>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</si>
  <si>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</si>
  <si>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</si>
  <si>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</si>
  <si>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</si>
  <si>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</si>
  <si>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</si>
  <si>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</si>
  <si>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</si>
  <si>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</si>
  <si>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</si>
  <si>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</si>
  <si>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</si>
  <si>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</si>
  <si>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</si>
  <si>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</si>
  <si>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</si>
  <si>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</si>
  <si>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</si>
  <si>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</si>
  <si>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</si>
  <si>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</si>
  <si>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</si>
  <si>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</si>
  <si>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</si>
  <si>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</si>
  <si>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</si>
  <si>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</si>
  <si>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</si>
  <si>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</si>
  <si>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</si>
  <si>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</si>
  <si>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</si>
  <si>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</si>
  <si>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</si>
  <si>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</si>
  <si>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</si>
  <si>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</si>
  <si>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</si>
  <si>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</si>
  <si>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</si>
  <si>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</si>
  <si>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</si>
  <si>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</si>
  <si>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</si>
  <si>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</si>
  <si>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</si>
  <si>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</si>
  <si>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</si>
  <si>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</si>
  <si>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</si>
  <si>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</si>
  <si>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</si>
  <si>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</si>
  <si>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</si>
  <si>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</si>
  <si>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</si>
  <si>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</si>
  <si>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</si>
  <si>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</si>
  <si>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</si>
  <si>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</si>
  <si>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</si>
  <si>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</si>
  <si>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</si>
  <si>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</si>
  <si>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</si>
  <si>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</si>
  <si>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</si>
  <si>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</si>
  <si>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</si>
  <si>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</si>
  <si>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</si>
  <si>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</si>
  <si>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</si>
  <si>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</si>
  <si>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</si>
  <si>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</si>
  <si>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</si>
  <si>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</si>
  <si>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</si>
  <si>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</si>
  <si>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</si>
  <si>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</si>
  <si>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</si>
  <si>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</si>
  <si>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</si>
  <si>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</si>
  <si>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</si>
  <si>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</si>
  <si>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</si>
  <si>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</si>
  <si>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</si>
  <si>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</si>
  <si>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</si>
  <si>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</si>
  <si>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</si>
  <si>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</si>
  <si>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</si>
  <si>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</si>
  <si>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</si>
  <si>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</si>
  <si>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</si>
  <si>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</si>
  <si>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</si>
  <si>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</si>
  <si>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</si>
  <si>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</si>
  <si>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</si>
  <si>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</si>
  <si>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</si>
  <si>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</si>
  <si>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</si>
  <si>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</si>
  <si>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</si>
  <si>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</si>
  <si>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</si>
  <si>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</si>
  <si>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</si>
  <si>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</si>
  <si>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</si>
  <si>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</si>
  <si>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</si>
  <si>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</si>
  <si>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</si>
  <si>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</si>
  <si>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</si>
  <si>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</si>
  <si>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</si>
  <si>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</si>
  <si>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</si>
  <si>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</si>
  <si>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</si>
  <si>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</si>
  <si>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</si>
  <si>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</si>
  <si>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</si>
  <si>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</si>
  <si>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</si>
  <si>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</si>
  <si>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</si>
  <si>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</si>
  <si>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</si>
  <si>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</si>
  <si>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</si>
  <si>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</si>
  <si>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</si>
  <si>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</si>
  <si>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</si>
  <si>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</si>
  <si>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</si>
  <si>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</si>
  <si>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</si>
  <si>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</si>
  <si>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</si>
  <si>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</si>
  <si>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</si>
  <si>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</si>
  <si>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</si>
  <si>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</si>
  <si>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</si>
  <si>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</si>
  <si>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</si>
  <si>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</si>
  <si>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</si>
  <si>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</si>
  <si>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</si>
  <si>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</si>
  <si>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</si>
  <si>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</si>
  <si>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</si>
  <si>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</si>
  <si>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</si>
  <si>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</si>
  <si>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</si>
  <si>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</si>
  <si>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</si>
  <si>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</si>
  <si>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</si>
  <si>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</si>
  <si>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</si>
  <si>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</si>
  <si>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</si>
  <si>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</si>
  <si>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</si>
  <si>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</si>
  <si>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</si>
  <si>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</si>
  <si>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</si>
  <si>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</si>
  <si>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</si>
  <si>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</si>
  <si>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</si>
  <si>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</si>
  <si>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</si>
  <si>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</si>
  <si>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</si>
  <si>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</si>
  <si>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</si>
  <si>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</si>
  <si>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</si>
  <si>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</si>
  <si>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</si>
  <si>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</si>
  <si>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</si>
  <si>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</si>
  <si>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</si>
  <si>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</si>
  <si>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</si>
  <si>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</si>
  <si>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</si>
  <si>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</si>
  <si>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</si>
  <si>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</si>
  <si>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</si>
  <si>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</si>
  <si>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</si>
  <si>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</si>
  <si>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</si>
  <si>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</si>
  <si>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</si>
  <si>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</si>
  <si>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</si>
  <si>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</si>
  <si>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</si>
  <si>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</si>
  <si>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</si>
  <si>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</si>
  <si>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</si>
  <si>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</si>
  <si>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</si>
  <si>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</si>
  <si>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</si>
  <si>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</si>
  <si>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</si>
  <si>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</si>
  <si>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</si>
  <si>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</si>
  <si>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</si>
  <si>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</si>
  <si>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</si>
  <si>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</si>
  <si>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</si>
  <si>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</si>
  <si>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</si>
  <si>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</si>
  <si>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</si>
  <si>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</si>
  <si>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</si>
  <si>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</si>
  <si>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</si>
  <si>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</si>
  <si>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</si>
  <si>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</si>
  <si>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</si>
  <si>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</si>
  <si>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</si>
  <si>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</si>
  <si>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</si>
  <si>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</si>
  <si>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</si>
  <si>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</si>
  <si>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</si>
  <si>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</si>
  <si>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</si>
  <si>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</si>
  <si>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</si>
  <si>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</si>
  <si>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</si>
  <si>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</si>
  <si>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</si>
  <si>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</si>
  <si>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</si>
  <si>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</si>
  <si>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</si>
  <si>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</si>
  <si>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</si>
  <si>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</si>
  <si>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</si>
  <si>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</si>
  <si>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</si>
  <si>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</si>
  <si>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</si>
  <si>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</si>
  <si>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</si>
  <si>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</si>
  <si>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</si>
  <si>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</si>
  <si>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</si>
  <si>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</si>
  <si>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</si>
  <si>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</si>
  <si>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</si>
  <si>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</si>
  <si>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</si>
  <si>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</si>
  <si>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</si>
  <si>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</si>
  <si>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</si>
  <si>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</si>
  <si>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</si>
  <si>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</si>
  <si>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</si>
  <si>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</si>
  <si>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</si>
  <si>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</si>
  <si>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</si>
  <si>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</si>
  <si>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</si>
  <si>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</si>
  <si>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</si>
  <si>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</si>
  <si>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</si>
  <si>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</si>
  <si>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</si>
  <si>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</si>
  <si>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</si>
  <si>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</si>
  <si>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</si>
  <si>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</si>
  <si>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</si>
  <si>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</si>
  <si>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</si>
  <si>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</si>
  <si>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</si>
  <si>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</si>
  <si>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</si>
  <si>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</si>
  <si>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</si>
  <si>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</si>
  <si>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</si>
  <si>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</si>
  <si>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</si>
  <si>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</si>
  <si>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</si>
  <si>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</si>
  <si>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</si>
  <si>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</si>
  <si>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</si>
  <si>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</si>
  <si>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</si>
  <si>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</si>
  <si>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</si>
  <si>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</si>
  <si>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</si>
  <si>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</si>
  <si>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</si>
  <si>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</si>
  <si>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</si>
  <si>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</si>
  <si>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</si>
  <si>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</si>
  <si>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</si>
  <si>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</si>
  <si>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</si>
  <si>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</si>
  <si>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</si>
  <si>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</si>
  <si>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</si>
  <si>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</si>
  <si>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</si>
  <si>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</si>
  <si>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</si>
  <si>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</si>
  <si>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</si>
  <si>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</si>
  <si>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</si>
  <si>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</si>
  <si>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</si>
  <si>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</si>
  <si>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</si>
  <si>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</si>
  <si>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</si>
  <si>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</si>
  <si>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</si>
  <si>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</si>
  <si>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</si>
  <si>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</si>
  <si>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</si>
  <si>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</si>
  <si>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</si>
  <si>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</si>
  <si>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</si>
  <si>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</si>
  <si>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</si>
  <si>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</si>
  <si>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</si>
  <si>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</si>
  <si>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</si>
  <si>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</si>
  <si>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</si>
  <si>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</si>
  <si>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</si>
  <si>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</si>
  <si>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</si>
  <si>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</si>
  <si>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</si>
  <si>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</si>
  <si>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</si>
  <si>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</si>
  <si>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</si>
  <si>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</si>
  <si>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</si>
  <si>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</si>
  <si>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</si>
  <si>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</si>
  <si>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</si>
  <si>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</si>
  <si>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</si>
  <si>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</si>
  <si>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</si>
  <si>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</si>
  <si>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</si>
  <si>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</si>
  <si>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</si>
  <si>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</si>
  <si>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</si>
  <si>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</si>
  <si>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</si>
  <si>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</si>
  <si>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</si>
  <si>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</si>
  <si>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</si>
  <si>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</si>
  <si>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</si>
  <si>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</si>
  <si>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</si>
  <si>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</si>
  <si>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</si>
  <si>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</si>
  <si>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</si>
  <si>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</si>
  <si>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</si>
  <si>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</si>
  <si>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</si>
  <si>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</si>
  <si>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</si>
  <si>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</si>
  <si>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</si>
  <si>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</si>
  <si>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</si>
  <si>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</si>
  <si>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</si>
  <si>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</si>
  <si>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</si>
  <si>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</si>
  <si>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</si>
  <si>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</si>
  <si>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</si>
  <si>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</si>
  <si>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</si>
  <si>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</si>
  <si>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</si>
  <si>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</si>
  <si>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</si>
  <si>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</si>
  <si>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</si>
  <si>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</si>
  <si>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</si>
  <si>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</si>
  <si>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</si>
  <si>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</si>
  <si>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</si>
  <si>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</si>
  <si>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</si>
  <si>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</si>
  <si>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</si>
  <si>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</si>
  <si>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</si>
  <si>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</si>
  <si>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</si>
  <si>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</si>
  <si>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</si>
  <si>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</si>
  <si>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</si>
  <si>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</si>
  <si>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</si>
  <si>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</si>
  <si>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</si>
  <si>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</si>
  <si>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</si>
  <si>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</si>
  <si>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</si>
  <si>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</si>
  <si>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</si>
  <si>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</si>
  <si>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</si>
  <si>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</si>
  <si>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</si>
  <si>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</si>
  <si>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</si>
  <si>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</si>
  <si>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</si>
  <si>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</si>
  <si>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</si>
  <si>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</si>
  <si>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</si>
  <si>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</si>
  <si>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</si>
  <si>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</si>
  <si>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</si>
  <si>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</si>
  <si>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</si>
  <si>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</si>
  <si>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</si>
  <si>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</si>
  <si>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</si>
  <si>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</si>
  <si>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</si>
  <si>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</si>
  <si>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</si>
  <si>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</si>
  <si>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</si>
  <si>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</si>
  <si>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</si>
  <si>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</si>
  <si>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</si>
  <si>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</si>
  <si>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</si>
  <si>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</si>
  <si>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</si>
  <si>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</si>
  <si>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</si>
  <si>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</si>
  <si>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</si>
  <si>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</si>
  <si>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</si>
  <si>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</si>
  <si>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</si>
  <si>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</si>
  <si>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</si>
  <si>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</si>
  <si>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</si>
  <si>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</si>
  <si>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</si>
  <si>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</si>
  <si>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</si>
  <si>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</si>
  <si>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</si>
  <si>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</si>
  <si>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</si>
  <si>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</si>
  <si>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</si>
  <si>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</si>
  <si>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</si>
  <si>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</si>
  <si>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</si>
  <si>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</si>
  <si>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</si>
  <si>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</si>
  <si>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</si>
  <si>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</si>
  <si>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</si>
  <si>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</si>
  <si>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</si>
  <si>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</si>
  <si>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</si>
  <si>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</si>
  <si>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</si>
  <si>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</si>
  <si>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</si>
  <si>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</si>
  <si>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</si>
  <si>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</si>
  <si>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</si>
  <si>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</si>
  <si>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</si>
  <si>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</si>
  <si>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</si>
  <si>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</si>
  <si>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</si>
  <si>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</si>
  <si>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</si>
  <si>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</si>
  <si>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</si>
  <si>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</si>
  <si>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</si>
  <si>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</si>
  <si>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</si>
  <si>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</si>
  <si>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</si>
  <si>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</si>
  <si>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</si>
  <si>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</si>
  <si>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</si>
  <si>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</si>
  <si>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</si>
  <si>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</si>
  <si>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</si>
  <si>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</si>
  <si>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</si>
  <si>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</si>
  <si>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</si>
  <si>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</si>
  <si>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</si>
  <si>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</si>
  <si>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</si>
  <si>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</si>
  <si>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</si>
  <si>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</si>
  <si>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</si>
  <si>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</si>
  <si>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</si>
  <si>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</si>
  <si>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</si>
  <si>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</si>
  <si>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</si>
  <si>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</si>
  <si>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</si>
  <si>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</si>
  <si>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</si>
  <si>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</si>
  <si>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</si>
  <si>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</si>
  <si>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</si>
  <si>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</si>
  <si>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</si>
  <si>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</si>
  <si>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</si>
  <si>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</si>
  <si>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</si>
  <si>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</si>
  <si>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</si>
  <si>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</si>
  <si>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</si>
  <si>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</si>
  <si>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</si>
  <si>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</si>
  <si>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</si>
  <si>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</si>
  <si>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</si>
  <si>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</si>
  <si>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</si>
  <si>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</si>
  <si>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</si>
  <si>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</si>
  <si>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</si>
  <si>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</si>
  <si>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</si>
  <si>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</si>
  <si>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</si>
  <si>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</si>
  <si>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</si>
  <si>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</si>
  <si>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</si>
  <si>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</si>
  <si>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</si>
  <si>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</si>
  <si>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</si>
  <si>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</si>
  <si>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</si>
  <si>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</si>
  <si>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</si>
  <si>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</si>
  <si>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</si>
  <si>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</si>
  <si>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</si>
  <si>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</si>
  <si>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</si>
  <si>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</si>
  <si>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</si>
  <si>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</si>
  <si>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</si>
  <si>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</si>
  <si>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</si>
  <si>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</si>
  <si>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</si>
  <si>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</si>
  <si>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</si>
  <si>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</si>
  <si>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</si>
  <si>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</si>
  <si>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</si>
  <si>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</si>
  <si>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</si>
  <si>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</si>
  <si>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</si>
  <si>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</si>
  <si>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</si>
  <si>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</si>
  <si>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</si>
  <si>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</si>
  <si>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</si>
  <si>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</si>
  <si>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</si>
  <si>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</si>
  <si>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</si>
  <si>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</si>
  <si>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</si>
  <si>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</si>
  <si>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</si>
  <si>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</si>
  <si>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</si>
  <si>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</si>
  <si>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</si>
  <si>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</si>
  <si>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</si>
  <si>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</si>
  <si>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</si>
  <si>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</si>
  <si>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</si>
  <si>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</si>
  <si>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</si>
  <si>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</si>
  <si>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</si>
  <si>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</si>
  <si>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</si>
  <si>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</si>
  <si>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</si>
  <si>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</si>
  <si>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</si>
  <si>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</si>
  <si>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</si>
  <si>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</si>
  <si>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</si>
  <si>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</si>
  <si>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</si>
  <si>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</si>
  <si>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</si>
  <si>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</si>
  <si>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</si>
  <si>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</si>
  <si>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</si>
  <si>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</si>
  <si>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</si>
  <si>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</si>
  <si>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</si>
  <si>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</si>
  <si>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</si>
  <si>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</si>
  <si>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</si>
  <si>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</si>
  <si>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</si>
  <si>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</si>
  <si>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</si>
  <si>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</si>
  <si>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</si>
  <si>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</si>
  <si>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</si>
  <si>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</si>
  <si>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</si>
  <si>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</si>
  <si>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</si>
  <si>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</si>
  <si>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</si>
  <si>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</si>
  <si>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</si>
  <si>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</si>
  <si>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</si>
  <si>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</si>
  <si>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</si>
  <si>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</si>
  <si>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</si>
  <si>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</si>
  <si>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</si>
  <si>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</si>
  <si>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</si>
  <si>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</si>
  <si>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</si>
  <si>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</si>
  <si>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</si>
  <si>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</si>
  <si>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</si>
  <si>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</si>
  <si>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</si>
  <si>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</si>
  <si>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</si>
  <si>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</si>
  <si>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</si>
  <si>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</si>
  <si>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</si>
  <si>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</si>
  <si>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</si>
  <si>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</si>
  <si>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</si>
  <si>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</si>
  <si>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</si>
  <si>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</si>
  <si>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</si>
  <si>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</si>
  <si>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</si>
  <si>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</si>
  <si>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</si>
  <si>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</si>
  <si>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</si>
  <si>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</si>
  <si>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</si>
  <si>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</si>
  <si>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</si>
  <si>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</si>
  <si>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</si>
  <si>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</si>
  <si>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</si>
  <si>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</si>
  <si>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</si>
  <si>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</si>
  <si>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</si>
  <si>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</si>
  <si>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</si>
  <si>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</si>
  <si>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</si>
  <si>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</si>
  <si>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</si>
  <si>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</si>
  <si>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</si>
  <si>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</si>
  <si>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</si>
  <si>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</si>
  <si>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</si>
  <si>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</si>
  <si>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</si>
  <si>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</si>
  <si>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</si>
  <si>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</si>
  <si>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</si>
  <si>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</si>
  <si>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</si>
  <si>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</si>
  <si>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</si>
  <si>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</si>
  <si>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</si>
  <si>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</si>
  <si>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</si>
  <si>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</si>
  <si>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</si>
  <si>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</si>
  <si>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</si>
  <si>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</si>
  <si>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</si>
  <si>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</si>
  <si>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</si>
  <si>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</si>
  <si>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</si>
  <si>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</si>
  <si>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</si>
  <si>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</si>
  <si>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</si>
  <si>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</si>
  <si>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</si>
  <si>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</si>
  <si>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</si>
  <si>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</si>
  <si>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</si>
  <si>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</si>
  <si>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</si>
  <si>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</si>
  <si>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</si>
  <si>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</si>
  <si>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</si>
  <si>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</si>
  <si>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</si>
  <si>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</si>
  <si>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</si>
  <si>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</si>
  <si>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</si>
  <si>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</si>
  <si>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</si>
  <si>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</si>
  <si>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</si>
  <si>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</si>
  <si>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</si>
  <si>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</si>
  <si>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</si>
  <si>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</si>
  <si>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</si>
  <si>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</si>
  <si>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</si>
  <si>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</si>
  <si>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</si>
  <si>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</si>
  <si>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</si>
  <si>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</si>
  <si>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</si>
  <si>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</si>
  <si>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</si>
  <si>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</si>
  <si>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</si>
  <si>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</si>
  <si>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</si>
  <si>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</si>
  <si>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</si>
  <si>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</si>
  <si>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</si>
  <si>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</si>
  <si>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</si>
  <si>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</si>
  <si>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</si>
  <si>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</si>
  <si>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</si>
  <si>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</si>
  <si>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</si>
  <si>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</si>
  <si>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</si>
  <si>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</si>
  <si>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</si>
  <si>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</si>
  <si>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</si>
  <si>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</si>
  <si>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</si>
  <si>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</si>
  <si>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</si>
  <si>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</si>
  <si>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</si>
  <si>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</si>
  <si>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</si>
  <si>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</si>
  <si>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</si>
  <si>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</si>
  <si>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</si>
  <si>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</si>
  <si>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</si>
  <si>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</si>
  <si>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</si>
  <si>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</si>
  <si>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</si>
  <si>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</si>
  <si>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</si>
  <si>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</si>
  <si>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</si>
  <si>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</si>
  <si>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</si>
  <si>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</si>
  <si>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</si>
  <si>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</si>
  <si>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</si>
  <si>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</si>
  <si>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</si>
  <si>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</si>
  <si>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</si>
  <si>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</si>
  <si>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</si>
  <si>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</si>
  <si>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</si>
  <si>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</si>
  <si>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</si>
  <si>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</si>
  <si>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</si>
  <si>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</si>
  <si>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</si>
  <si>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</si>
  <si>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</si>
  <si>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</si>
  <si>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</si>
  <si>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</si>
  <si>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</si>
  <si>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</si>
  <si>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</si>
  <si>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</si>
  <si>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</si>
  <si>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</si>
  <si>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</si>
  <si>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</si>
  <si>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</si>
  <si>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</si>
  <si>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</si>
  <si>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</si>
  <si>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</si>
  <si>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</si>
  <si>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</si>
  <si>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</si>
  <si>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</si>
  <si>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</si>
  <si>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</si>
  <si>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</si>
  <si>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</si>
  <si>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</si>
  <si>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</si>
  <si>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</si>
  <si>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</si>
  <si>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</si>
  <si>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</si>
  <si>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</si>
  <si>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</si>
  <si>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</si>
  <si>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</si>
  <si>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</si>
  <si>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</si>
  <si>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</si>
  <si>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</si>
  <si>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</si>
  <si>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</si>
  <si>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</si>
  <si>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</si>
  <si>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</si>
  <si>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</si>
  <si>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</si>
  <si>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</si>
  <si>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</si>
  <si>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</si>
  <si>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</si>
  <si>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</si>
  <si>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</si>
  <si>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</si>
  <si>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</si>
  <si>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</si>
  <si>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</si>
  <si>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</si>
  <si>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</si>
  <si>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</si>
  <si>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</si>
  <si>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</si>
  <si>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</si>
  <si>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</si>
  <si>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</si>
  <si>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</si>
  <si>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</si>
  <si>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</si>
  <si>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</si>
  <si>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</si>
  <si>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</si>
  <si>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</si>
  <si>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</si>
  <si>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</si>
  <si>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</si>
  <si>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</si>
  <si>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</si>
  <si>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</si>
  <si>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</si>
  <si>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</si>
  <si>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</si>
  <si>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</si>
  <si>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</si>
  <si>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</si>
  <si>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</si>
  <si>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</si>
  <si>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</si>
  <si>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</si>
  <si>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</si>
  <si>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</si>
  <si>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</si>
  <si>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</si>
  <si>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</si>
  <si>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</si>
  <si>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</si>
  <si>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</si>
  <si>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</si>
  <si>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</si>
  <si>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</si>
  <si>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</si>
  <si>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</si>
  <si>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</si>
  <si>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</si>
  <si>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</si>
  <si>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</si>
  <si>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</si>
  <si>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</si>
  <si>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</si>
  <si>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</si>
  <si>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</si>
  <si>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</si>
  <si>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</si>
  <si>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</si>
  <si>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</si>
  <si>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</si>
  <si>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</si>
  <si>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</si>
  <si>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</si>
  <si>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</si>
  <si>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</si>
  <si>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</si>
  <si>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</si>
  <si>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</si>
  <si>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</si>
  <si>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</si>
  <si>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</si>
  <si>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</si>
  <si>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</si>
  <si>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</si>
  <si>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</si>
  <si>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</si>
  <si>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</si>
  <si>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</si>
  <si>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</si>
  <si>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</si>
  <si>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</si>
  <si>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</si>
  <si>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</si>
  <si>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</si>
  <si>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</si>
  <si>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</si>
  <si>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</si>
  <si>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</si>
  <si>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</si>
  <si>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</si>
  <si>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</si>
  <si>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</si>
  <si>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</si>
  <si>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</si>
  <si>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</si>
  <si>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</si>
  <si>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</si>
  <si>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</si>
  <si>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</si>
  <si>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</si>
  <si>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</si>
  <si>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</si>
  <si>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</si>
  <si>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</si>
  <si>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</si>
  <si>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</si>
  <si>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</si>
  <si>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</si>
  <si>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</si>
  <si>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</si>
  <si>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</si>
  <si>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</si>
  <si>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</si>
  <si>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</si>
  <si>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</si>
  <si>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</si>
  <si>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</si>
  <si>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</si>
  <si>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</si>
  <si>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</si>
  <si>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</si>
  <si>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</si>
  <si>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</si>
  <si>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</si>
  <si>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</si>
  <si>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</si>
  <si>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</si>
  <si>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</si>
  <si>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</si>
  <si>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</si>
  <si>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</si>
  <si>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</si>
  <si>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</si>
  <si>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</si>
  <si>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</si>
  <si>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</si>
  <si>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</si>
  <si>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</si>
  <si>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</si>
  <si>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</si>
  <si>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</si>
  <si>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</si>
  <si>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</si>
  <si>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</si>
  <si>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</si>
  <si>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</si>
  <si>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</si>
  <si>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</si>
  <si>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</si>
  <si>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</si>
  <si>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</si>
  <si>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</si>
  <si>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</si>
  <si>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</si>
  <si>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</si>
  <si>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</si>
  <si>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</si>
  <si>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</si>
  <si>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</si>
  <si>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</si>
  <si>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</si>
  <si>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</si>
  <si>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</si>
  <si>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</si>
  <si>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</si>
  <si>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</si>
  <si>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</si>
  <si>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</si>
  <si>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</si>
  <si>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</si>
  <si>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</si>
  <si>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</si>
  <si>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</si>
  <si>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</si>
  <si>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</si>
  <si>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</si>
  <si>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</si>
  <si>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</si>
  <si>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</si>
  <si>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</si>
  <si>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</si>
  <si>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</si>
  <si>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</si>
  <si>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</si>
  <si>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</si>
  <si>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</si>
  <si>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</si>
  <si>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</si>
  <si>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</si>
  <si>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</si>
  <si>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</si>
  <si>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</si>
  <si>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</si>
  <si>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</si>
  <si>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</si>
  <si>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</si>
  <si>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</si>
  <si>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</si>
  <si>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</si>
  <si>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</si>
  <si>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</si>
  <si>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</si>
  <si>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</si>
  <si>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</si>
  <si>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</si>
  <si>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</si>
  <si>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</si>
  <si>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</si>
  <si>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</si>
  <si>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</si>
  <si>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</si>
  <si>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</si>
  <si>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</si>
  <si>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</si>
  <si>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</si>
  <si>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</si>
  <si>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</si>
  <si>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</si>
  <si>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</si>
  <si>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</si>
  <si>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</si>
  <si>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</si>
  <si>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</si>
  <si>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</si>
  <si>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</si>
  <si>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</si>
  <si>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</si>
  <si>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</si>
  <si>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</si>
  <si>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</si>
  <si>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</si>
  <si>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</si>
  <si>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</si>
  <si>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</si>
  <si>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</si>
  <si>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</si>
  <si>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</si>
  <si>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</si>
  <si>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</si>
  <si>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</si>
  <si>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</si>
  <si>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</si>
  <si>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</si>
  <si>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</si>
  <si>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</si>
  <si>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</si>
  <si>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</si>
  <si>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</si>
  <si>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</si>
  <si>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</si>
  <si>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</si>
  <si>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</si>
  <si>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</si>
  <si>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</si>
  <si>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</si>
  <si>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</si>
  <si>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</si>
  <si>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</si>
  <si>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</si>
  <si>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</si>
  <si>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</si>
  <si>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</si>
  <si>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</si>
  <si>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</si>
  <si>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</si>
  <si>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</si>
  <si>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</si>
  <si>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</si>
  <si>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</si>
  <si>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</si>
  <si>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</si>
  <si>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</si>
  <si>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</si>
  <si>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</si>
  <si>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</si>
  <si>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</si>
  <si>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</si>
  <si>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</si>
  <si>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</si>
  <si>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</si>
  <si>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</si>
  <si>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</si>
  <si>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</si>
  <si>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</si>
  <si>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</si>
  <si>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</si>
  <si>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</si>
  <si>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</si>
  <si>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</si>
  <si>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</si>
  <si>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</si>
  <si>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</si>
  <si>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</si>
  <si>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</si>
  <si>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</si>
  <si>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</si>
  <si>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</si>
  <si>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</si>
  <si>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</si>
  <si>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</si>
  <si>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</si>
  <si>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</si>
  <si>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</si>
  <si>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</si>
  <si>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</si>
  <si>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</si>
  <si>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</si>
  <si>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</si>
  <si>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</si>
  <si>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</si>
  <si>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</si>
  <si>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</si>
  <si>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</si>
  <si>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</si>
  <si>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</si>
  <si>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</si>
  <si>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</si>
  <si>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</si>
  <si>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</si>
  <si>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</si>
  <si>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</si>
  <si>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</si>
  <si>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</si>
  <si>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</si>
  <si>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</si>
  <si>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</si>
  <si>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</si>
  <si>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</si>
  <si>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</si>
  <si>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</si>
  <si>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</si>
  <si>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</si>
  <si>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</si>
  <si>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</si>
  <si>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</si>
  <si>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</si>
  <si>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</si>
  <si>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</si>
  <si>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</si>
  <si>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</si>
  <si>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</si>
  <si>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</si>
  <si>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</si>
  <si>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</si>
  <si>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</si>
  <si>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</si>
  <si>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</si>
  <si>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</si>
  <si>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</si>
  <si>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</si>
  <si>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</si>
  <si>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</si>
  <si>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</si>
  <si>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</si>
  <si>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</si>
  <si>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</si>
  <si>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</si>
  <si>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</si>
  <si>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</si>
  <si>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</si>
  <si>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</si>
  <si>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</si>
  <si>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</si>
  <si>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</si>
  <si>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</si>
  <si>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</si>
  <si>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</si>
  <si>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</si>
  <si>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</si>
  <si>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</si>
  <si>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</si>
  <si>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</si>
  <si>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</si>
  <si>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</si>
  <si>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</si>
  <si>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</si>
  <si>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</si>
  <si>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</si>
  <si>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</si>
  <si>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</si>
  <si>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</si>
  <si>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</si>
  <si>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</si>
  <si>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</si>
  <si>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</si>
  <si>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</si>
  <si>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</si>
  <si>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</si>
  <si>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</si>
  <si>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</si>
  <si>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</si>
  <si>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</si>
  <si>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</si>
  <si>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</si>
  <si>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</si>
  <si>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</si>
  <si>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</si>
  <si>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</si>
  <si>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</si>
  <si>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</si>
  <si>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</si>
  <si>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</si>
  <si>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</si>
  <si>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</si>
  <si>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</si>
  <si>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</si>
  <si>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</si>
  <si>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</si>
  <si>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</si>
  <si>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</si>
  <si>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</si>
  <si>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</si>
  <si>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</si>
  <si>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</si>
  <si>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</si>
  <si>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</si>
  <si>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</si>
  <si>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</si>
  <si>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</si>
  <si>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</si>
  <si>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</si>
  <si>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</si>
  <si>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</si>
  <si>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</si>
  <si>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</si>
  <si>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</si>
  <si>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</si>
  <si>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</si>
  <si>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</si>
  <si>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</si>
  <si>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</si>
  <si>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</si>
  <si>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</si>
  <si>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</si>
  <si>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</si>
  <si>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</si>
  <si>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</si>
  <si>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</si>
  <si>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</si>
  <si>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</si>
  <si>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</si>
  <si>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</si>
  <si>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</si>
  <si>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</si>
  <si>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</si>
  <si>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</si>
  <si>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</si>
  <si>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</si>
  <si>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</si>
  <si>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</si>
  <si>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</si>
  <si>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</si>
  <si>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</si>
  <si>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</si>
  <si>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</si>
  <si>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</si>
  <si>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</si>
  <si>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</si>
  <si>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</si>
  <si>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</si>
  <si>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</si>
  <si>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</si>
  <si>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</si>
  <si>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</si>
  <si>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</si>
  <si>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</si>
  <si>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</si>
  <si>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</si>
  <si>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</si>
  <si>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</si>
  <si>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</si>
  <si>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</si>
  <si>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</si>
  <si>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</si>
  <si>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</si>
  <si>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</si>
  <si>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</si>
  <si>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</si>
  <si>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</si>
  <si>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</si>
  <si>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</si>
  <si>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</si>
  <si>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</si>
  <si>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</si>
  <si>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</si>
  <si>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</si>
  <si>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</si>
  <si>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</si>
  <si>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</si>
  <si>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</si>
  <si>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</si>
  <si>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</si>
  <si>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</si>
  <si>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</si>
  <si>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</si>
  <si>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</si>
  <si>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</si>
  <si>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</si>
  <si>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</si>
  <si>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</si>
  <si>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</si>
  <si>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</si>
  <si>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</si>
  <si>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</si>
  <si>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</si>
  <si>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</si>
  <si>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</si>
  <si>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</si>
  <si>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</si>
  <si>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</si>
  <si>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</si>
  <si>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</si>
  <si>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</si>
  <si>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</si>
  <si>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</si>
  <si>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</si>
  <si>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</si>
  <si>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</si>
  <si>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</si>
  <si>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</si>
  <si>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</si>
  <si>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</si>
  <si>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</si>
  <si>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</si>
  <si>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</si>
  <si>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</si>
  <si>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</si>
  <si>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</si>
  <si>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</si>
  <si>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</si>
  <si>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</si>
  <si>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</si>
  <si>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</si>
  <si>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</si>
  <si>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</si>
  <si>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</si>
  <si>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</si>
  <si>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</si>
  <si>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</si>
  <si>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</si>
  <si>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</si>
  <si>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</si>
  <si>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</si>
  <si>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</si>
  <si>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</si>
  <si>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</si>
  <si>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</si>
  <si>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</si>
  <si>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</si>
  <si>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</si>
  <si>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</si>
  <si>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</si>
  <si>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</si>
  <si>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</si>
  <si>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</si>
  <si>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</si>
  <si>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</si>
  <si>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</si>
  <si>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</si>
  <si>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</si>
  <si>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</si>
  <si>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</si>
  <si>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</si>
  <si>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</si>
  <si>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</si>
  <si>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</si>
  <si>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</si>
  <si>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</si>
  <si>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</si>
  <si>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</si>
  <si>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</si>
  <si>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</si>
  <si>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</si>
  <si>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</si>
  <si>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</si>
  <si>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</si>
  <si>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</si>
  <si>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</si>
  <si>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</si>
  <si>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</si>
  <si>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</si>
  <si>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</si>
  <si>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</si>
  <si>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</si>
  <si>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</si>
  <si>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</si>
  <si>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</si>
  <si>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</si>
  <si>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</si>
  <si>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</si>
  <si>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</si>
  <si>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</si>
  <si>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</si>
  <si>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</si>
  <si>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</si>
  <si>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</si>
  <si>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</si>
  <si>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</si>
  <si>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</si>
  <si>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</si>
  <si>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</si>
  <si>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</si>
  <si>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</si>
  <si>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</si>
  <si>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</si>
  <si>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</si>
  <si>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</si>
  <si>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</si>
  <si>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</si>
  <si>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</si>
  <si>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</si>
  <si>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</si>
  <si>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</si>
  <si>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</si>
  <si>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</si>
  <si>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</si>
  <si>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</si>
  <si>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</si>
  <si>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</si>
  <si>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</si>
  <si>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</si>
  <si>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</si>
  <si>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</si>
  <si>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</si>
  <si>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</si>
  <si>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</si>
  <si>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</si>
  <si>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</si>
  <si>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</si>
  <si>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</si>
  <si>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</si>
  <si>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</si>
  <si>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</si>
  <si>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</si>
  <si>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</si>
  <si>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</si>
  <si>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</si>
  <si>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</si>
  <si>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</si>
  <si>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</si>
  <si>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</si>
  <si>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</si>
  <si>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</si>
  <si>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</si>
  <si>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</si>
  <si>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</si>
  <si>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</si>
  <si>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</si>
  <si>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</si>
  <si>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</si>
  <si>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</si>
  <si>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</si>
  <si>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</si>
  <si>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</si>
  <si>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</si>
  <si>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</si>
  <si>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</si>
  <si>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</si>
  <si>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</si>
  <si>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</si>
  <si>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</si>
  <si>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</si>
  <si>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</si>
  <si>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</si>
  <si>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</si>
  <si>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</si>
  <si>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</si>
  <si>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</si>
  <si>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</si>
  <si>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</si>
  <si>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</si>
  <si>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</si>
  <si>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</si>
  <si>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</si>
  <si>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</si>
  <si>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</si>
  <si>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</si>
  <si>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</si>
  <si>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</si>
  <si>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</si>
  <si>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</si>
  <si>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</si>
  <si>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</si>
  <si>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</si>
  <si>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</si>
  <si>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</si>
  <si>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</si>
  <si>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</si>
  <si>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</si>
  <si>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</si>
  <si>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</si>
  <si>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</si>
  <si>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</si>
  <si>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</si>
  <si>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</si>
  <si>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</si>
  <si>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</si>
  <si>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</si>
  <si>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</si>
  <si>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</si>
  <si>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</si>
  <si>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</si>
  <si>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</si>
  <si>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</si>
  <si>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</si>
  <si>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</si>
  <si>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</si>
  <si>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</si>
  <si>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</si>
  <si>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</si>
  <si>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</si>
  <si>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</si>
  <si>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</si>
  <si>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</si>
  <si>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</si>
  <si>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</si>
  <si>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</si>
  <si>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</si>
  <si>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</si>
  <si>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</si>
  <si>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</si>
  <si>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</si>
  <si>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</si>
  <si>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</si>
  <si>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</si>
  <si>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</si>
  <si>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</si>
  <si>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</si>
  <si>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</si>
  <si>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</si>
  <si>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</si>
  <si>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</si>
  <si>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</si>
  <si>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</si>
  <si>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</si>
  <si>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</si>
  <si>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</si>
  <si>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</si>
  <si>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</si>
  <si>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</si>
  <si>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</si>
  <si>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</si>
  <si>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</si>
  <si>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</si>
  <si>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</si>
  <si>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</si>
  <si>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</si>
  <si>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</si>
  <si>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</si>
  <si>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</si>
  <si>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</si>
  <si>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</si>
  <si>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</si>
  <si>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</si>
  <si>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</si>
  <si>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</si>
  <si>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</si>
  <si>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</si>
  <si>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</si>
  <si>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</si>
  <si>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</si>
  <si>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</si>
  <si>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</si>
  <si>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</si>
  <si>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</si>
  <si>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</si>
  <si>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</si>
  <si>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</si>
  <si>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</si>
  <si>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</si>
  <si>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</si>
  <si>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</si>
  <si>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</si>
  <si>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</si>
  <si>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</si>
  <si>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</si>
  <si>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</si>
  <si>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</si>
  <si>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</si>
  <si>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</si>
  <si>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</si>
  <si>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</si>
  <si>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</si>
  <si>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</si>
  <si>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</si>
  <si>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</si>
  <si>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</si>
  <si>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</si>
  <si>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</si>
  <si>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</si>
  <si>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</si>
  <si>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</si>
  <si>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</si>
  <si>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</si>
  <si>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</si>
  <si>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</si>
  <si>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</si>
  <si>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</si>
  <si>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</si>
  <si>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</si>
  <si>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</si>
  <si>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</si>
  <si>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</si>
  <si>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</si>
  <si>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</si>
  <si>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</si>
  <si>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</si>
  <si>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</si>
  <si>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</si>
  <si>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</si>
  <si>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</si>
  <si>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</si>
  <si>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</si>
  <si>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</si>
  <si>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</si>
  <si>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</si>
  <si>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</si>
  <si>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</si>
  <si>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</si>
  <si>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</si>
  <si>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</si>
  <si>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</si>
  <si>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</si>
  <si>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</si>
  <si>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</si>
  <si>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</si>
  <si>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</si>
  <si>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</si>
  <si>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</si>
  <si>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</si>
  <si>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</si>
  <si>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</si>
  <si>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</si>
  <si>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</si>
  <si>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</si>
  <si>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</si>
  <si>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</si>
  <si>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</si>
  <si>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</si>
  <si>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</si>
  <si>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</si>
  <si>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</si>
  <si>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</si>
  <si>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</si>
  <si>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</si>
  <si>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</si>
  <si>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</si>
  <si>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</si>
  <si>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</si>
  <si>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</si>
  <si>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</si>
  <si>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</si>
  <si>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</si>
  <si>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</si>
  <si>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</si>
  <si>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</si>
  <si>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</si>
  <si>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</si>
  <si>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</si>
  <si>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</si>
  <si>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</si>
  <si>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</si>
  <si>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</si>
  <si>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</si>
  <si>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</si>
  <si>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</si>
  <si>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</si>
  <si>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</si>
  <si>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</si>
  <si>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</si>
  <si>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</si>
  <si>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</si>
  <si>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</si>
  <si>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</si>
  <si>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</si>
  <si>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</si>
  <si>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</si>
  <si>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</si>
  <si>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</si>
  <si>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</si>
  <si>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</si>
  <si>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</si>
  <si>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</si>
  <si>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</si>
  <si>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</si>
  <si>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</si>
  <si>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</si>
  <si>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</si>
  <si>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</si>
  <si>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</si>
  <si>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</si>
  <si>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</si>
  <si>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</si>
  <si>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</si>
  <si>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</si>
  <si>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</si>
  <si>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</si>
  <si>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</si>
  <si>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</si>
  <si>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</si>
  <si>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</si>
  <si>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</si>
  <si>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</si>
  <si>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</si>
  <si>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</si>
  <si>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</si>
  <si>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</si>
  <si>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</si>
  <si>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</si>
  <si>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</si>
  <si>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</si>
  <si>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</si>
  <si>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</si>
  <si>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</si>
  <si>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</si>
  <si>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</si>
  <si>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</si>
  <si>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</si>
  <si>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</si>
  <si>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</si>
  <si>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</si>
  <si>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</si>
  <si>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</si>
  <si>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</si>
  <si>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</si>
  <si>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</si>
  <si>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</si>
  <si>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</si>
  <si>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</si>
  <si>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</si>
  <si>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</si>
  <si>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</si>
  <si>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</si>
  <si>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</si>
  <si>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</si>
  <si>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</si>
  <si>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</si>
  <si>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</si>
  <si>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</si>
  <si>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</si>
  <si>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</si>
  <si>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</si>
  <si>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</si>
  <si>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</si>
  <si>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</si>
  <si>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</si>
  <si>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</si>
  <si>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</si>
  <si>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</si>
  <si>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</si>
  <si>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</si>
  <si>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</si>
  <si>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</si>
  <si>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</si>
  <si>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</si>
  <si>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</si>
  <si>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</si>
  <si>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</si>
  <si>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</si>
  <si>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</si>
  <si>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</si>
  <si>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</si>
  <si>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</si>
  <si>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</si>
  <si>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</si>
  <si>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</si>
  <si>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</si>
  <si>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</si>
  <si>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</si>
  <si>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</si>
  <si>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</si>
  <si>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</si>
  <si>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</si>
  <si>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</si>
  <si>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</si>
  <si>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</si>
  <si>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</si>
  <si>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</si>
  <si>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</si>
  <si>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</si>
  <si>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</si>
  <si>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</si>
  <si>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</si>
  <si>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</si>
  <si>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</si>
  <si>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</si>
  <si>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</si>
  <si>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</si>
  <si>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</si>
  <si>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</si>
  <si>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</si>
  <si>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</si>
  <si>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</si>
  <si>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</si>
  <si>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</si>
  <si>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</si>
  <si>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</si>
  <si>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</si>
  <si>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</si>
  <si>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</si>
  <si>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</si>
  <si>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</si>
  <si>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</si>
  <si>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</si>
  <si>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</si>
  <si>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</si>
  <si>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</si>
  <si>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</si>
  <si>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</si>
  <si>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</si>
  <si>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</si>
  <si>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</si>
  <si>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</si>
  <si>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</si>
  <si>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</si>
  <si>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</si>
  <si>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</si>
  <si>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</si>
  <si>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</si>
  <si>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</si>
  <si>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</si>
  <si>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</si>
  <si>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</si>
  <si>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</si>
  <si>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</si>
  <si>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</si>
  <si>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</si>
  <si>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</si>
  <si>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</si>
  <si>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</si>
  <si>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</si>
  <si>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</si>
  <si>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</si>
  <si>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</si>
  <si>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</si>
  <si>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</si>
  <si>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</si>
  <si>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</si>
  <si>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</si>
  <si>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</si>
  <si>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</si>
  <si>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</si>
  <si>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</si>
  <si>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</si>
  <si>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</si>
  <si>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</si>
  <si>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</si>
  <si>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</si>
  <si>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</si>
  <si>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</si>
  <si>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</si>
  <si>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</si>
  <si>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</si>
  <si>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</si>
  <si>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</si>
  <si>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</si>
  <si>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</si>
  <si>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</si>
  <si>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</si>
  <si>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</si>
  <si>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</si>
  <si>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</si>
  <si>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</si>
  <si>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</si>
  <si>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</si>
  <si>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</si>
  <si>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</si>
  <si>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</si>
  <si>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</si>
  <si>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</si>
  <si>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</si>
  <si>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</si>
  <si>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</si>
  <si>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</si>
  <si>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</si>
  <si>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</si>
  <si>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</si>
  <si>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</si>
  <si>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</si>
  <si>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</si>
  <si>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</si>
  <si>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</si>
  <si>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</si>
  <si>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</si>
  <si>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</si>
  <si>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</si>
  <si>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</si>
  <si>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</si>
  <si>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</si>
  <si>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</si>
  <si>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</si>
  <si>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</si>
  <si>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</si>
  <si>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</si>
  <si>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</si>
  <si>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</si>
  <si>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</si>
  <si>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</si>
  <si>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</si>
  <si>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</si>
  <si>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</si>
  <si>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</si>
  <si>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</si>
  <si>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</si>
  <si>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</si>
  <si>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</si>
  <si>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</si>
  <si>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</si>
  <si>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</si>
  <si>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</si>
  <si>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</si>
  <si>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</si>
  <si>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</si>
  <si>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</si>
  <si>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</si>
  <si>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</si>
  <si>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</si>
  <si>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</si>
  <si>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</si>
  <si>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</si>
  <si>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</si>
  <si>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</si>
  <si>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</si>
  <si>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</si>
  <si>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</si>
  <si>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</si>
  <si>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</si>
  <si>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</si>
  <si>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</si>
  <si>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</si>
  <si>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</si>
  <si>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</si>
  <si>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</si>
  <si>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</si>
  <si>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</si>
  <si>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</si>
  <si>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</si>
  <si>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</si>
  <si>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</si>
  <si>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</si>
  <si>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</si>
  <si>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</si>
  <si>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</si>
  <si>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</si>
  <si>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</si>
  <si>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</si>
  <si>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</si>
  <si>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</si>
  <si>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</si>
  <si>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</si>
  <si>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</si>
  <si>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</si>
  <si>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</si>
  <si>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</si>
  <si>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</si>
  <si>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</si>
  <si>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</si>
  <si>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</si>
  <si>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</si>
  <si>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</si>
  <si>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</si>
  <si>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</si>
  <si>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</si>
  <si>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</si>
  <si>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</si>
  <si>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</si>
  <si>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</si>
  <si>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</si>
  <si>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</si>
  <si>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</si>
  <si>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</si>
  <si>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</si>
  <si>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</si>
  <si>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</si>
  <si>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</si>
  <si>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</si>
  <si>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</si>
  <si>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</si>
  <si>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</si>
  <si>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</si>
  <si>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</si>
  <si>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</si>
  <si>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</si>
  <si>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</si>
  <si>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</si>
  <si>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</si>
  <si>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</si>
  <si>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</si>
  <si>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</si>
  <si>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</si>
  <si>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</si>
  <si>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</si>
  <si>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</si>
  <si>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</si>
  <si>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</si>
  <si>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</si>
  <si>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</si>
  <si>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</si>
  <si>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</si>
  <si>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</si>
  <si>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</si>
  <si>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</si>
  <si>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</si>
  <si>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</si>
  <si>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</si>
  <si>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</si>
  <si>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</si>
  <si>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</si>
  <si>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</si>
  <si>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</si>
  <si>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</si>
  <si>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</si>
  <si>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</si>
  <si>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</si>
  <si>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</si>
  <si>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</si>
  <si>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</si>
  <si>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</si>
  <si>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</si>
  <si>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</si>
  <si>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</si>
  <si>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</si>
  <si>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</si>
  <si>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</si>
  <si>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</si>
  <si>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</si>
  <si>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</si>
  <si>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</si>
  <si>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</si>
  <si>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</si>
  <si>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</si>
  <si>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</si>
  <si>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</si>
  <si>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</si>
  <si>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</si>
  <si>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</si>
  <si>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</si>
  <si>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</si>
  <si>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</si>
  <si>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</si>
  <si>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</si>
  <si>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</si>
  <si>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</si>
  <si>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</si>
  <si>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</si>
  <si>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</si>
  <si>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</si>
  <si>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</si>
  <si>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</si>
  <si>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</si>
  <si>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</si>
  <si>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</si>
  <si>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</si>
  <si>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</si>
  <si>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</si>
  <si>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</si>
  <si>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</si>
  <si>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</si>
  <si>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</si>
  <si>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</si>
  <si>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</si>
  <si>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</si>
  <si>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</si>
  <si>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</si>
  <si>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</si>
  <si>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</si>
  <si>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</si>
  <si>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</si>
  <si>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</si>
  <si>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</si>
  <si>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</si>
  <si>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</si>
  <si>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</si>
  <si>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</si>
  <si>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</si>
  <si>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</si>
  <si>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</si>
  <si>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</si>
  <si>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</si>
  <si>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</si>
  <si>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</si>
  <si>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</si>
  <si>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</si>
  <si>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</si>
  <si>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</si>
  <si>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</si>
  <si>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</si>
  <si>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</si>
  <si>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</si>
  <si>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</si>
  <si>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</si>
  <si>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</si>
  <si>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</si>
  <si>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</si>
  <si>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</si>
  <si>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</si>
  <si>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</si>
  <si>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</si>
  <si>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</si>
  <si>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</si>
  <si>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</si>
  <si>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</si>
  <si>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</si>
  <si>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</si>
  <si>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</si>
  <si>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</si>
  <si>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</si>
  <si>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</si>
  <si>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</si>
  <si>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</si>
  <si>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</si>
  <si>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</si>
  <si>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</si>
  <si>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</si>
  <si>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</si>
  <si>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</si>
  <si>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</si>
  <si>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</si>
  <si>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</si>
  <si>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</si>
  <si>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</si>
  <si>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</si>
  <si>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</si>
  <si>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</si>
  <si>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</si>
  <si>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</si>
  <si>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</si>
  <si>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</si>
  <si>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</si>
  <si>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</si>
  <si>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</si>
  <si>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</si>
  <si>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</si>
  <si>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</si>
  <si>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</si>
  <si>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</si>
  <si>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</si>
  <si>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</si>
  <si>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</si>
  <si>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</si>
  <si>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</si>
  <si>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</si>
  <si>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</si>
  <si>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</si>
  <si>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</si>
  <si>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</si>
  <si>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</si>
  <si>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</si>
  <si>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</si>
  <si>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</si>
  <si>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</si>
  <si>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</si>
  <si>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</si>
  <si>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</si>
  <si>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</si>
  <si>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</si>
  <si>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</si>
  <si>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</si>
  <si>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</si>
  <si>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</si>
  <si>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</si>
  <si>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</si>
  <si>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</si>
  <si>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</si>
  <si>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</si>
  <si>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</si>
  <si>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</si>
  <si>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</si>
  <si>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</si>
  <si>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</si>
  <si>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</si>
  <si>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</si>
  <si>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</si>
  <si>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</si>
  <si>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</si>
  <si>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</si>
  <si>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</si>
  <si>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</si>
  <si>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</si>
  <si>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</si>
  <si>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</si>
  <si>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</si>
  <si>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</si>
  <si>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</si>
  <si>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</si>
  <si>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</si>
  <si>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</si>
  <si>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</si>
  <si>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</si>
  <si>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</si>
  <si>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</si>
  <si>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</si>
  <si>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</si>
  <si>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</si>
  <si>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</si>
  <si>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</si>
  <si>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</si>
  <si>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</si>
  <si>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</si>
  <si>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</si>
  <si>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</si>
  <si>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</si>
  <si>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</si>
  <si>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</si>
  <si>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</si>
  <si>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</si>
  <si>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</si>
  <si>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</si>
  <si>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</si>
  <si>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</si>
  <si>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</si>
  <si>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</si>
  <si>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</si>
  <si>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</si>
  <si>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</si>
  <si>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</si>
  <si>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</si>
  <si>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</si>
  <si>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</si>
  <si>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</si>
  <si>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</si>
  <si>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</si>
  <si>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</si>
  <si>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</si>
  <si>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</si>
  <si>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</si>
  <si>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</si>
  <si>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</si>
  <si>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</si>
  <si>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</si>
  <si>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</si>
  <si>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</si>
  <si>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</si>
  <si>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</si>
  <si>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</si>
  <si>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</si>
  <si>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</si>
  <si>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</si>
  <si>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</si>
  <si>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</si>
  <si>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</si>
  <si>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</si>
  <si>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</si>
  <si>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</si>
  <si>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</si>
  <si>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</si>
  <si>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</si>
  <si>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</si>
  <si>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</si>
  <si>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</si>
  <si>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</si>
  <si>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</si>
  <si>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</si>
  <si>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</si>
  <si>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</si>
  <si>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</si>
  <si>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</si>
  <si>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</si>
  <si>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</si>
  <si>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</si>
  <si>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</si>
  <si>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</si>
  <si>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</si>
  <si>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</si>
  <si>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</si>
  <si>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</si>
  <si>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</si>
  <si>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</si>
  <si>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</si>
  <si>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</si>
  <si>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</si>
  <si>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</si>
  <si>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</si>
  <si>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</si>
  <si>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</si>
  <si>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</si>
  <si>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</si>
  <si>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</si>
  <si>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</si>
  <si>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</si>
  <si>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</si>
  <si>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</si>
  <si>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</si>
  <si>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</si>
  <si>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</si>
  <si>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</si>
  <si>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</si>
  <si>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</si>
  <si>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</si>
  <si>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</si>
  <si>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</si>
  <si>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</si>
  <si>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</si>
  <si>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</si>
  <si>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</si>
  <si>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</si>
  <si>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</si>
  <si>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</si>
  <si>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</si>
  <si>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</si>
  <si>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</si>
  <si>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</si>
  <si>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</si>
  <si>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</si>
  <si>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</si>
  <si>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</si>
  <si>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</si>
  <si>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</si>
  <si>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</si>
  <si>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</si>
  <si>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</si>
  <si>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</si>
  <si>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</si>
  <si>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</si>
  <si>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</si>
  <si>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</si>
  <si>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</si>
  <si>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</si>
  <si>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</si>
  <si>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</si>
  <si>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</si>
  <si>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</si>
  <si>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</si>
  <si>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</si>
  <si>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</si>
  <si>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</si>
  <si>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</si>
  <si>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</si>
  <si>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</si>
  <si>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</si>
  <si>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</si>
  <si>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</si>
  <si>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</si>
  <si>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</si>
  <si>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</si>
  <si>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</si>
  <si>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</si>
  <si>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</si>
  <si>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</si>
  <si>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</si>
  <si>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</si>
  <si>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</si>
  <si>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</si>
  <si>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</si>
  <si>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</si>
  <si>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</si>
  <si>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</si>
  <si>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</si>
  <si>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</si>
  <si>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</si>
  <si>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</si>
  <si>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</si>
  <si>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</si>
  <si>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</si>
  <si>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</si>
  <si>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</si>
  <si>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</si>
  <si>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</si>
  <si>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</si>
  <si>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</si>
  <si>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</si>
  <si>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</si>
  <si>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</si>
  <si>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</si>
  <si>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</si>
  <si>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</si>
  <si>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</si>
  <si>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</si>
  <si>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</si>
  <si>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</si>
  <si>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</si>
  <si>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</si>
  <si>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</si>
  <si>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</si>
  <si>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</si>
  <si>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</si>
  <si>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</si>
  <si>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</si>
  <si>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</si>
  <si>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</si>
  <si>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</si>
  <si>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</si>
  <si>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</si>
  <si>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</si>
  <si>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</si>
  <si>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</si>
  <si>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</si>
  <si>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</si>
  <si>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</si>
  <si>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</si>
  <si>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</si>
  <si>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</si>
  <si>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</si>
  <si>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</si>
  <si>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</si>
  <si>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</si>
  <si>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</si>
  <si>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</si>
  <si>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</si>
  <si>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</si>
  <si>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</si>
  <si>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</si>
  <si>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</si>
  <si>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</si>
  <si>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</si>
  <si>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</si>
  <si>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</si>
  <si>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</si>
  <si>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</si>
  <si>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</si>
  <si>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</si>
  <si>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</si>
  <si>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</si>
  <si>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</si>
  <si>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</si>
  <si>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</si>
  <si>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</si>
  <si>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</si>
  <si>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</si>
  <si>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</si>
  <si>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</si>
  <si>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</si>
  <si>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</si>
  <si>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</si>
  <si>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</si>
  <si>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</si>
  <si>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</si>
  <si>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</si>
  <si>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</si>
  <si>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</si>
  <si>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</si>
  <si>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</si>
  <si>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</si>
  <si>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</si>
  <si>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</si>
  <si>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</si>
  <si>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</si>
  <si>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</si>
  <si>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</si>
  <si>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</si>
  <si>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</si>
  <si>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</si>
  <si>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</si>
  <si>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</si>
  <si>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</si>
  <si>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</si>
  <si>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</si>
  <si>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</si>
  <si>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</si>
  <si>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</si>
  <si>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</si>
  <si>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</si>
  <si>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</si>
  <si>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</si>
  <si>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</si>
  <si>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</si>
  <si>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</si>
  <si>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</si>
  <si>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</si>
  <si>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</si>
  <si>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</si>
  <si>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</si>
  <si>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</si>
  <si>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</si>
  <si>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</si>
  <si>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</si>
  <si>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</si>
  <si>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</si>
  <si>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</si>
  <si>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</si>
  <si>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</si>
  <si>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</si>
  <si>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</si>
  <si>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</si>
  <si>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</si>
  <si>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</si>
  <si>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</si>
  <si>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</si>
  <si>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</si>
  <si>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</si>
  <si>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</si>
  <si>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</si>
  <si>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</si>
  <si>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</si>
  <si>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</si>
  <si>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</si>
  <si>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</si>
  <si>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</si>
  <si>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</si>
  <si>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</si>
  <si>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</si>
  <si>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</si>
  <si>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</si>
  <si>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</si>
  <si>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</si>
  <si>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</si>
  <si>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</si>
  <si>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</si>
  <si>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</si>
  <si>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</si>
  <si>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</si>
  <si>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</si>
  <si>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</si>
  <si>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</si>
  <si>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</si>
  <si>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</si>
  <si>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</si>
  <si>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</si>
  <si>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</si>
  <si>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</si>
  <si>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</si>
  <si>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</si>
  <si>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</si>
  <si>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</si>
  <si>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</si>
  <si>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</si>
  <si>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</si>
  <si>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</si>
  <si>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</si>
  <si>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</si>
  <si>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</si>
  <si>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</si>
  <si>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</si>
  <si>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</si>
  <si>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</si>
  <si>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</si>
  <si>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</si>
  <si>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</si>
  <si>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</si>
  <si>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</si>
  <si>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</si>
  <si>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</si>
  <si>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</si>
  <si>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</si>
  <si>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</si>
  <si>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</si>
  <si>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</si>
  <si>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</si>
  <si>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</si>
  <si>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</si>
  <si>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</si>
  <si>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</si>
  <si>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</si>
  <si>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</si>
  <si>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</si>
  <si>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</si>
  <si>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</si>
  <si>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</si>
  <si>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</si>
  <si>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</si>
  <si>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</si>
  <si>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</si>
  <si>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</si>
  <si>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</si>
  <si>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</si>
  <si>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</si>
  <si>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</si>
  <si>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</si>
  <si>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</si>
  <si>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</si>
  <si>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</si>
  <si>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</si>
  <si>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</si>
  <si>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</si>
  <si>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</si>
  <si>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</si>
  <si>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</si>
  <si>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</si>
  <si>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</si>
  <si>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</si>
  <si>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</si>
  <si>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</si>
  <si>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</si>
  <si>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</si>
  <si>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</si>
  <si>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</si>
  <si>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</si>
  <si>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</si>
  <si>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</si>
  <si>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</si>
  <si>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</si>
  <si>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</si>
  <si>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</si>
  <si>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</si>
  <si>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</si>
  <si>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</si>
  <si>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</si>
  <si>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</si>
  <si>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</si>
  <si>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</si>
  <si>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</si>
  <si>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</si>
  <si>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</si>
  <si>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</si>
  <si>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</si>
  <si>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</si>
  <si>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</si>
  <si>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</si>
  <si>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</si>
  <si>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</si>
  <si>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</si>
  <si>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</si>
  <si>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</si>
  <si>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</si>
  <si>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</si>
  <si>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</si>
  <si>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</si>
  <si>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</si>
  <si>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</si>
  <si>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</si>
  <si>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</si>
  <si>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</si>
  <si>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</si>
  <si>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</si>
  <si>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</si>
  <si>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</si>
  <si>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</si>
  <si>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</si>
  <si>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</si>
  <si>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</si>
  <si>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</si>
  <si>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</si>
  <si>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</si>
  <si>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</si>
  <si>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</si>
  <si>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</si>
  <si>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</si>
  <si>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</si>
  <si>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</si>
  <si>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</si>
  <si>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</si>
  <si>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</si>
  <si>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</si>
  <si>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</si>
  <si>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</si>
  <si>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</si>
  <si>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</si>
  <si>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</si>
  <si>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</si>
  <si>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</si>
  <si>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</si>
  <si>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</si>
  <si>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</si>
  <si>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</si>
  <si>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</si>
  <si>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</si>
  <si>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</si>
  <si>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</si>
  <si>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</si>
  <si>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</si>
  <si>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</si>
  <si>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</si>
  <si>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</si>
  <si>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</si>
  <si>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</si>
  <si>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</si>
  <si>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</si>
  <si>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</si>
  <si>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</si>
  <si>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</si>
  <si>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</si>
  <si>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</si>
  <si>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</si>
  <si>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</si>
  <si>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</si>
  <si>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</si>
  <si>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</si>
  <si>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</si>
  <si>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</si>
  <si>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</si>
  <si>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</si>
  <si>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</si>
  <si>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</si>
  <si>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</si>
  <si>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</si>
  <si>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</si>
  <si>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</si>
  <si>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</si>
  <si>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</si>
  <si>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</si>
  <si>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</si>
  <si>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</si>
  <si>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</si>
  <si>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</si>
  <si>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</si>
  <si>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</si>
  <si>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</si>
  <si>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</si>
  <si>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</si>
  <si>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</si>
  <si>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</si>
  <si>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</si>
  <si>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</si>
  <si>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</si>
  <si>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</si>
  <si>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</si>
  <si>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</si>
  <si>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</si>
  <si>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</si>
  <si>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</si>
  <si>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</si>
  <si>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</si>
  <si>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</si>
  <si>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</si>
  <si>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</si>
  <si>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</si>
  <si>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</si>
  <si>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</si>
  <si>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</si>
  <si>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</si>
  <si>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</si>
  <si>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</si>
  <si>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</si>
  <si>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</si>
  <si>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</si>
  <si>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</si>
  <si>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</si>
  <si>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</si>
  <si>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</si>
  <si>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</si>
  <si>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</si>
  <si>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</si>
  <si>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</si>
  <si>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</si>
  <si>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</si>
  <si>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</si>
  <si>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</si>
  <si>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</si>
  <si>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</si>
  <si>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</si>
  <si>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</si>
  <si>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</si>
  <si>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</si>
  <si>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</si>
  <si>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</si>
  <si>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</si>
  <si>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</si>
  <si>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</si>
  <si>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</si>
  <si>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</si>
  <si>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</si>
  <si>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</si>
  <si>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</si>
  <si>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</si>
  <si>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</si>
  <si>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</si>
  <si>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</si>
  <si>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</si>
  <si>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</si>
  <si>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</si>
  <si>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</si>
  <si>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</si>
  <si>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</si>
  <si>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</si>
  <si>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</si>
  <si>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</si>
  <si>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</si>
  <si>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</si>
  <si>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</si>
  <si>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</si>
  <si>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</si>
  <si>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</si>
  <si>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</si>
  <si>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</si>
  <si>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</si>
  <si>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</si>
  <si>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</si>
  <si>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</si>
  <si>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</si>
  <si>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</si>
  <si>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</si>
  <si>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</si>
  <si>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</si>
  <si>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</si>
  <si>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</si>
  <si>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</si>
  <si>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</si>
  <si>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</si>
  <si>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</si>
  <si>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</si>
  <si>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</si>
  <si>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</si>
  <si>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</si>
  <si>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</si>
  <si>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</si>
  <si>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</si>
  <si>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</si>
  <si>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</si>
  <si>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</si>
  <si>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</si>
  <si>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</si>
  <si>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</si>
  <si>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</si>
  <si>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</si>
  <si>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</si>
  <si>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</si>
  <si>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</si>
  <si>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</si>
  <si>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</si>
  <si>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</si>
  <si>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</si>
  <si>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</si>
  <si>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</si>
  <si>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</si>
  <si>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</si>
  <si>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</si>
  <si>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</si>
  <si>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</si>
  <si>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</si>
  <si>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</si>
  <si>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</si>
  <si>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</si>
  <si>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</si>
  <si>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</si>
  <si>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</si>
  <si>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</si>
  <si>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</si>
  <si>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</si>
  <si>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</si>
  <si>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</si>
  <si>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</si>
  <si>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</si>
  <si>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</si>
  <si>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</si>
  <si>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</si>
  <si>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</si>
  <si>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</si>
  <si>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</si>
  <si>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</si>
  <si>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</si>
  <si>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</si>
  <si>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</si>
  <si>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</si>
  <si>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</si>
  <si>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</si>
  <si>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</si>
  <si>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</si>
  <si>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</si>
  <si>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</si>
  <si>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</si>
  <si>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</si>
  <si>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</si>
  <si>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</si>
  <si>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</si>
  <si>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</si>
  <si>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</si>
  <si>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</si>
  <si>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</si>
  <si>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</si>
  <si>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</si>
  <si>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</si>
  <si>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</si>
  <si>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</si>
  <si>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</si>
  <si>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</si>
  <si>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</si>
  <si>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</si>
  <si>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</si>
  <si>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</si>
  <si>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</si>
  <si>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</si>
  <si>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</si>
  <si>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</si>
  <si>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</si>
  <si>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</si>
  <si>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</si>
  <si>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</si>
  <si>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</si>
  <si>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</si>
  <si>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</si>
  <si>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</si>
  <si>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</si>
  <si>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</si>
  <si>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</si>
  <si>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</si>
  <si>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</si>
  <si>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</si>
  <si>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</si>
  <si>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</si>
  <si>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</si>
  <si>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</si>
  <si>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</si>
  <si>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</si>
  <si>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</si>
  <si>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</si>
  <si>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</si>
  <si>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</si>
  <si>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</si>
  <si>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</si>
  <si>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</si>
  <si>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</si>
  <si>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</si>
  <si>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</si>
  <si>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</si>
  <si>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</si>
  <si>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</si>
  <si>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</si>
  <si>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</si>
  <si>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</si>
  <si>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</si>
  <si>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</si>
  <si>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</si>
  <si>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</si>
  <si>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</si>
  <si>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</si>
  <si>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</si>
  <si>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</si>
  <si>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</si>
  <si>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</si>
  <si>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</si>
  <si>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</si>
  <si>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</si>
  <si>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</si>
  <si>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</si>
  <si>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</si>
  <si>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</si>
  <si>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</si>
  <si>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</si>
  <si>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</si>
  <si>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</si>
  <si>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</si>
  <si>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</si>
  <si>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</si>
  <si>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</si>
  <si>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</si>
  <si>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</si>
  <si>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</si>
  <si>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</si>
  <si>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</si>
  <si>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</si>
  <si>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</si>
  <si>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</si>
  <si>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</si>
  <si>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</si>
  <si>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</si>
  <si>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</si>
  <si>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</si>
  <si>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</si>
  <si>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</si>
  <si>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</si>
  <si>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</si>
  <si>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</si>
  <si>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</si>
  <si>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</si>
  <si>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</si>
  <si>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</si>
  <si>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</si>
  <si>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</si>
  <si>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</si>
  <si>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</si>
  <si>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</si>
  <si>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</si>
  <si>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</si>
  <si>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</si>
  <si>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</si>
  <si>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</si>
  <si>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</si>
  <si>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</si>
  <si>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</si>
  <si>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</si>
  <si>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</si>
  <si>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</si>
  <si>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</si>
  <si>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</si>
  <si>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</si>
  <si>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</si>
  <si>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</si>
  <si>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</si>
  <si>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</si>
  <si>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</si>
  <si>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</si>
  <si>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</si>
  <si>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</si>
  <si>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</si>
  <si>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</si>
  <si>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</si>
  <si>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</si>
  <si>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</si>
  <si>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</si>
  <si>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</si>
  <si>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</si>
  <si>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</si>
  <si>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</si>
  <si>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</si>
  <si>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</si>
  <si>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</si>
  <si>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</si>
  <si>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</si>
  <si>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</si>
  <si>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</si>
  <si>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</si>
  <si>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</si>
  <si>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</si>
  <si>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</si>
  <si>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</si>
  <si>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</si>
  <si>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</si>
  <si>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</si>
  <si>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</si>
  <si>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</si>
  <si>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</si>
  <si>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</si>
  <si>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</si>
  <si>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</si>
  <si>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</si>
  <si>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</si>
  <si>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</si>
  <si>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</si>
  <si>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</si>
  <si>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</si>
  <si>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</si>
  <si>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</si>
  <si>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</si>
  <si>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</si>
  <si>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</si>
  <si>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</si>
  <si>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</si>
  <si>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</si>
  <si>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</si>
  <si>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</si>
  <si>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</si>
  <si>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</si>
  <si>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</si>
  <si>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</si>
  <si>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</si>
  <si>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</si>
  <si>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</si>
  <si>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</si>
  <si>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</si>
  <si>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</si>
  <si>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</si>
  <si>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</si>
  <si>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</si>
  <si>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</si>
  <si>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</si>
  <si>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</si>
  <si>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</si>
  <si>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</si>
  <si>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</si>
  <si>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</si>
  <si>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</si>
  <si>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</si>
  <si>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</si>
  <si>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</si>
  <si>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</si>
  <si>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</si>
  <si>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</si>
  <si>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</si>
  <si>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</si>
  <si>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</si>
  <si>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</si>
  <si>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</si>
  <si>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</si>
  <si>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</si>
  <si>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</si>
  <si>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</si>
  <si>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</si>
  <si>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</si>
  <si>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</si>
  <si>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</si>
  <si>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</si>
  <si>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</si>
  <si>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</si>
  <si>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</si>
  <si>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</si>
  <si>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</si>
  <si>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</si>
  <si>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</si>
  <si>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</si>
  <si>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</si>
  <si>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</si>
  <si>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</si>
  <si>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</si>
  <si>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</si>
  <si>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</si>
  <si>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</si>
  <si>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</si>
  <si>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</si>
  <si>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</si>
  <si>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</si>
  <si>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</si>
  <si>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</si>
  <si>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</si>
  <si>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</si>
  <si>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</si>
  <si>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</si>
  <si>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</si>
  <si>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</si>
  <si>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</si>
  <si>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</si>
  <si>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</si>
  <si>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</si>
  <si>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</si>
  <si>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</si>
  <si>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</si>
  <si>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</si>
  <si>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</si>
  <si>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</si>
  <si>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</si>
  <si>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</si>
  <si>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</si>
  <si>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</si>
  <si>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</si>
  <si>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</si>
  <si>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</si>
  <si>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</si>
  <si>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</si>
  <si>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</si>
  <si>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</si>
  <si>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</si>
  <si>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</si>
  <si>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</si>
  <si>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</si>
  <si>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</si>
  <si>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</si>
  <si>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</si>
  <si>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</si>
  <si>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</si>
  <si>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</si>
  <si>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</si>
  <si>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</si>
  <si>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</si>
  <si>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</si>
  <si>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</si>
  <si>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</si>
  <si>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</si>
  <si>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</si>
  <si>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</si>
  <si>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</si>
  <si>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</si>
  <si>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</si>
  <si>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</si>
  <si>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</si>
  <si>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</si>
  <si>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</si>
  <si>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</si>
  <si>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</si>
  <si>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</si>
  <si>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</si>
  <si>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</si>
  <si>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</si>
  <si>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</si>
  <si>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</si>
  <si>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</si>
  <si>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</si>
  <si>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</si>
  <si>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</si>
  <si>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</si>
  <si>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</si>
  <si>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</si>
  <si>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</si>
  <si>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</si>
  <si>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</si>
  <si>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</si>
  <si>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</si>
  <si>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</si>
  <si>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</si>
  <si>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</si>
  <si>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</si>
  <si>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</si>
  <si>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</si>
  <si>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</si>
  <si>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</si>
  <si>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</si>
  <si>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</si>
  <si>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</si>
  <si>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</si>
  <si>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</si>
  <si>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</si>
  <si>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</si>
  <si>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</si>
  <si>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</si>
  <si>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</si>
  <si>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</si>
  <si>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</si>
  <si>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</si>
  <si>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</si>
  <si>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</si>
  <si>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</si>
  <si>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</si>
  <si>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</si>
  <si>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</si>
  <si>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</si>
  <si>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</si>
  <si>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</si>
  <si>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</si>
  <si>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</si>
  <si>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</si>
  <si>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</si>
  <si>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</si>
  <si>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</si>
  <si>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</si>
  <si>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</si>
  <si>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</si>
  <si>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</si>
  <si>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</si>
  <si>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</si>
  <si>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</si>
  <si>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</si>
  <si>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</si>
  <si>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</si>
  <si>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</si>
  <si>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</si>
  <si>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</si>
  <si>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</si>
  <si>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</si>
  <si>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</si>
  <si>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</si>
  <si>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</si>
  <si>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</si>
  <si>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</si>
  <si>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</si>
  <si>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</si>
  <si>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</si>
  <si>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</si>
  <si>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</si>
  <si>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</si>
  <si>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</si>
  <si>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</si>
  <si>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</si>
  <si>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</si>
  <si>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</si>
  <si>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</si>
  <si>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</si>
  <si>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</si>
  <si>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</si>
  <si>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</si>
  <si>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</si>
  <si>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</si>
  <si>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</si>
  <si>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</si>
  <si>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</si>
  <si>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</si>
  <si>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</si>
  <si>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</si>
  <si>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</si>
  <si>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</si>
  <si>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</si>
  <si>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</si>
  <si>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</si>
  <si>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</si>
  <si>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</si>
  <si>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</si>
  <si>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</si>
  <si>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</si>
  <si>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</si>
  <si>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</si>
  <si>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</si>
  <si>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</si>
  <si>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</si>
  <si>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</si>
  <si>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</si>
  <si>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</si>
  <si>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</si>
  <si>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</si>
  <si>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</si>
  <si>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</si>
  <si>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</si>
  <si>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</si>
  <si>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</si>
  <si>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</si>
  <si>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</si>
  <si>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</si>
  <si>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</si>
  <si>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</si>
  <si>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</si>
  <si>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</si>
  <si>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</si>
  <si>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</si>
  <si>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</si>
  <si>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</si>
  <si>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</si>
  <si>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</si>
  <si>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</si>
  <si>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</si>
  <si>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</si>
  <si>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</si>
  <si>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</si>
  <si>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</si>
  <si>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</si>
  <si>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</si>
  <si>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</si>
  <si>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</si>
  <si>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</si>
  <si>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</si>
  <si>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</si>
  <si>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</si>
  <si>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</si>
  <si>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</si>
  <si>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</si>
  <si>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</si>
  <si>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</si>
  <si>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</si>
  <si>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</si>
  <si>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</si>
  <si>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</si>
  <si>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</si>
  <si>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</si>
  <si>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</si>
  <si>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</si>
  <si>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</si>
  <si>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</si>
  <si>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</si>
  <si>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</si>
  <si>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</si>
  <si>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</si>
  <si>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</si>
  <si>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</si>
  <si>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</si>
  <si>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</si>
  <si>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</si>
  <si>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</si>
  <si>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</si>
  <si>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</si>
  <si>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</si>
  <si>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</si>
  <si>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</si>
  <si>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</si>
  <si>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</si>
  <si>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</si>
  <si>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</si>
  <si>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</si>
  <si>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</si>
  <si>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</si>
  <si>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</si>
  <si>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</si>
  <si>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</si>
  <si>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</si>
  <si>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</si>
  <si>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</si>
  <si>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</si>
  <si>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</si>
  <si>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</si>
  <si>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</si>
  <si>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</si>
  <si>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</si>
  <si>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</si>
  <si>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</si>
  <si>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</si>
  <si>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</si>
  <si>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</si>
  <si>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</si>
  <si>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</si>
  <si>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</si>
  <si>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</si>
  <si>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</si>
  <si>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</si>
  <si>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</si>
  <si>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</si>
  <si>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</si>
  <si>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</si>
  <si>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</si>
  <si>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</si>
  <si>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</si>
  <si>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</si>
  <si>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</si>
  <si>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</si>
  <si>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</si>
  <si>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</si>
  <si>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</si>
  <si>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</si>
  <si>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</si>
  <si>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</si>
  <si>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</si>
  <si>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</si>
  <si>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</si>
  <si>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</si>
  <si>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</si>
  <si>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</si>
  <si>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</si>
  <si>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</si>
  <si>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</si>
  <si>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</si>
  <si>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</si>
  <si>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</si>
  <si>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</si>
  <si>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</si>
  <si>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</si>
  <si>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</si>
  <si>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</si>
  <si>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</si>
  <si>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</si>
  <si>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</si>
  <si>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</si>
  <si>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</si>
  <si>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</si>
  <si>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</si>
  <si>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</si>
  <si>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</si>
  <si>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</si>
  <si>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</si>
  <si>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</si>
  <si>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</si>
  <si>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</si>
  <si>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</si>
  <si>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</si>
  <si>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</si>
  <si>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</si>
  <si>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</si>
  <si>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</si>
  <si>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</si>
  <si>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</si>
  <si>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</si>
  <si>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</si>
  <si>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</si>
  <si>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</si>
  <si>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</si>
  <si>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</si>
  <si>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</si>
  <si>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</si>
  <si>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</si>
  <si>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</si>
  <si>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</si>
  <si>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</si>
  <si>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</si>
  <si>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</si>
  <si>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</si>
  <si>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</si>
  <si>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</si>
  <si>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</si>
  <si>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</si>
  <si>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</si>
  <si>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</si>
  <si>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</si>
  <si>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</si>
  <si>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</si>
  <si>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</si>
  <si>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</si>
  <si>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</si>
  <si>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</si>
  <si>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</si>
  <si>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</si>
  <si>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</si>
  <si>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</si>
  <si>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</si>
  <si>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</si>
  <si>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</si>
  <si>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</si>
  <si>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</si>
  <si>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</si>
  <si>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</si>
  <si>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</si>
  <si>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</si>
  <si>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</si>
  <si>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</si>
  <si>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</si>
  <si>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</si>
  <si>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</si>
  <si>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</si>
  <si>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</si>
  <si>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</si>
  <si>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</si>
  <si>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</si>
  <si>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</si>
  <si>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</si>
  <si>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</si>
  <si>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</si>
  <si>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</si>
  <si>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</si>
  <si>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</si>
  <si>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</si>
  <si>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</si>
  <si>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</si>
  <si>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</si>
  <si>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</si>
  <si>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</si>
  <si>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</si>
  <si>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</si>
  <si>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</si>
  <si>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</si>
  <si>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</si>
  <si>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</si>
  <si>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</si>
  <si>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</si>
  <si>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</si>
  <si>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</si>
  <si>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</si>
  <si>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</si>
  <si>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</si>
  <si>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</si>
  <si>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</si>
  <si>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</si>
  <si>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</si>
  <si>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</si>
  <si>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</si>
  <si>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</si>
  <si>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</si>
  <si>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</si>
  <si>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</si>
  <si>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</si>
  <si>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</si>
  <si>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</si>
  <si>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</si>
  <si>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</si>
  <si>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</si>
  <si>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</si>
  <si>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</si>
  <si>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</si>
  <si>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</si>
  <si>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</si>
  <si>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</si>
  <si>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</si>
  <si>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</si>
  <si>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</si>
  <si>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</si>
  <si>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</si>
  <si>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</si>
  <si>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</si>
  <si>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</si>
  <si>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</si>
  <si>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</si>
  <si>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</si>
  <si>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</si>
  <si>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</si>
  <si>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</si>
  <si>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</si>
  <si>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</si>
  <si>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</si>
  <si>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</si>
  <si>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</si>
  <si>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</si>
  <si>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</si>
  <si>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</si>
  <si>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</si>
  <si>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</si>
  <si>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</si>
  <si>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</si>
  <si>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</si>
  <si>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</si>
  <si>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</si>
  <si>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</si>
  <si>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</si>
  <si>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</si>
  <si>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</si>
  <si>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</si>
  <si>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</si>
  <si>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</si>
  <si>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</si>
  <si>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</si>
  <si>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</si>
  <si>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</si>
  <si>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</si>
  <si>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</si>
  <si>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</si>
  <si>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</si>
  <si>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</si>
  <si>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</si>
  <si>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</si>
  <si>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</si>
  <si>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</si>
  <si>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</si>
  <si>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</si>
  <si>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</si>
  <si>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</si>
  <si>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</si>
  <si>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</si>
  <si>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</si>
  <si>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</si>
  <si>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</si>
  <si>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</si>
  <si>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</si>
  <si>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</si>
  <si>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</si>
  <si>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</si>
  <si>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</si>
  <si>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</si>
  <si>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</si>
  <si>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</si>
  <si>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</si>
  <si>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</si>
  <si>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</si>
  <si>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</si>
  <si>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</si>
  <si>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</si>
  <si>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</si>
  <si>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</si>
  <si>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</si>
  <si>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</si>
  <si>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</si>
  <si>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</si>
  <si>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</si>
  <si>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</si>
  <si>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</si>
  <si>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</si>
  <si>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</si>
  <si>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</si>
  <si>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</si>
  <si>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</si>
  <si>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</si>
  <si>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</si>
  <si>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</si>
  <si>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</si>
  <si>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</si>
  <si>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</si>
  <si>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</si>
  <si>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</si>
  <si>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</si>
  <si>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</si>
  <si>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</si>
  <si>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</si>
  <si>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</si>
  <si>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</si>
  <si>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</si>
  <si>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</si>
  <si>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</si>
  <si>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</si>
  <si>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</si>
  <si>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</si>
  <si>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</si>
  <si>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</si>
  <si>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</si>
  <si>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</si>
  <si>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</si>
  <si>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</si>
  <si>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</si>
  <si>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</si>
  <si>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</si>
  <si>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</si>
  <si>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</si>
  <si>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</si>
  <si>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</si>
  <si>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</si>
  <si>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</si>
  <si>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</si>
  <si>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</si>
  <si>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</si>
  <si>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</si>
  <si>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</si>
  <si>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</si>
  <si>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</si>
  <si>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</si>
  <si>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</si>
  <si>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</si>
  <si>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</si>
  <si>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</si>
  <si>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</si>
  <si>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</si>
  <si>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</si>
  <si>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</si>
  <si>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</si>
  <si>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</si>
  <si>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</si>
  <si>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</si>
  <si>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</si>
  <si>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</si>
  <si>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</si>
  <si>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</si>
  <si>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</si>
  <si>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</si>
  <si>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</si>
  <si>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</si>
  <si>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</si>
  <si>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</si>
  <si>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</si>
  <si>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</si>
  <si>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</si>
  <si>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</si>
  <si>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</si>
  <si>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</si>
  <si>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</si>
  <si>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</si>
  <si>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</si>
  <si>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</si>
  <si>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</si>
  <si>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</si>
  <si>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</si>
  <si>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</si>
  <si>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</si>
  <si>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</si>
  <si>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</si>
  <si>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</si>
  <si>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</si>
  <si>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</si>
  <si>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</si>
  <si>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</si>
  <si>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</si>
  <si>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</si>
  <si>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</si>
  <si>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</si>
  <si>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</si>
  <si>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</si>
  <si>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</si>
  <si>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</si>
  <si>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</si>
  <si>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</si>
  <si>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</si>
  <si>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</si>
  <si>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</si>
  <si>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</si>
  <si>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</si>
  <si>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</si>
  <si>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</si>
  <si>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</si>
  <si>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</si>
  <si>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</si>
  <si>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</si>
  <si>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</si>
  <si>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</si>
  <si>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</si>
  <si>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</si>
  <si>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</si>
  <si>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</si>
  <si>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</si>
  <si>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</si>
  <si>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</si>
  <si>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</si>
  <si>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</si>
  <si>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</si>
  <si>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</si>
  <si>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</si>
  <si>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</si>
  <si>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</si>
  <si>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</si>
  <si>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</si>
  <si>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</si>
  <si>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</si>
  <si>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</si>
  <si>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</si>
  <si>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</si>
  <si>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</si>
  <si>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</si>
  <si>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</si>
  <si>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</si>
  <si>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</si>
  <si>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</si>
  <si>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</si>
  <si>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</si>
  <si>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</si>
  <si>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</si>
  <si>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</si>
  <si>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</si>
  <si>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</si>
  <si>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</si>
  <si>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</si>
  <si>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</si>
  <si>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</si>
  <si>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</si>
  <si>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</si>
  <si>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</si>
  <si>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</si>
  <si>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</si>
  <si>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</si>
  <si>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</si>
  <si>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</si>
  <si>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</si>
  <si>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</si>
  <si>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</si>
  <si>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</si>
  <si>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</si>
  <si>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</si>
  <si>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</si>
  <si>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</si>
  <si>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</si>
  <si>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</si>
  <si>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</si>
  <si>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</si>
  <si>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</si>
  <si>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</si>
  <si>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</si>
  <si>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</si>
  <si>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</si>
  <si>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</si>
  <si>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</si>
  <si>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</si>
  <si>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</si>
  <si>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</si>
  <si>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</si>
  <si>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</si>
  <si>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</si>
  <si>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</si>
  <si>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</si>
  <si>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</si>
  <si>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</si>
  <si>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</si>
  <si>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</si>
  <si>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</si>
  <si>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</si>
  <si>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</si>
  <si>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</si>
  <si>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</si>
  <si>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</si>
  <si>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</si>
  <si>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</si>
  <si>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</si>
  <si>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</si>
  <si>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</si>
  <si>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</si>
  <si>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</si>
  <si>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</si>
  <si>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</si>
  <si>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</si>
  <si>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</si>
  <si>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</si>
  <si>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</si>
  <si>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</si>
  <si>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</si>
  <si>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</si>
  <si>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</si>
  <si>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</si>
  <si>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</si>
  <si>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</si>
  <si>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</si>
  <si>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</si>
  <si>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</si>
  <si>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</si>
  <si>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</si>
  <si>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</si>
  <si>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</si>
  <si>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</si>
  <si>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</si>
  <si>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</si>
  <si>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</si>
  <si>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</si>
  <si>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</si>
  <si>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</si>
  <si>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</si>
  <si>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</si>
  <si>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</si>
  <si>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</si>
  <si>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</si>
  <si>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</si>
  <si>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</si>
  <si>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</si>
  <si>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</si>
  <si>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</si>
  <si>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</si>
  <si>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</si>
  <si>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</si>
  <si>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</si>
  <si>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</si>
  <si>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</si>
  <si>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</si>
  <si>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</si>
  <si>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</si>
  <si>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</si>
  <si>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</si>
  <si>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</si>
  <si>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</si>
  <si>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</si>
  <si>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</si>
  <si>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</si>
  <si>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</si>
  <si>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</si>
  <si>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</si>
  <si>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</si>
  <si>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</si>
  <si>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</si>
  <si>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</si>
  <si>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</si>
  <si>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</si>
  <si>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</si>
  <si>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</si>
  <si>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</si>
  <si>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</si>
  <si>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</si>
  <si>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</si>
  <si>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</si>
  <si>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</si>
  <si>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</si>
  <si>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</si>
  <si>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</si>
  <si>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</si>
  <si>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</si>
  <si>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</si>
  <si>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</si>
  <si>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</si>
  <si>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</si>
  <si>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</si>
  <si>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</si>
  <si>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</si>
  <si>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</si>
  <si>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</si>
  <si>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</si>
  <si>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</si>
  <si>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</si>
  <si>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</si>
  <si>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</si>
  <si>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</si>
  <si>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</si>
  <si>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</si>
  <si>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</si>
  <si>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</si>
  <si>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</si>
  <si>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</si>
  <si>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</si>
  <si>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</si>
  <si>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</si>
  <si>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</si>
  <si>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</si>
  <si>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</si>
  <si>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</si>
  <si>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</si>
  <si>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</si>
  <si>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</si>
  <si>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</si>
  <si>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</si>
  <si>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</si>
  <si>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</si>
  <si>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</si>
  <si>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</si>
  <si>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</si>
  <si>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</si>
  <si>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</si>
  <si>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</si>
  <si>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</si>
  <si>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</si>
  <si>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</si>
  <si>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</si>
  <si>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</si>
  <si>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</si>
  <si>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</si>
  <si>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</si>
  <si>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</si>
  <si>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</si>
  <si>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</si>
  <si>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</si>
  <si>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</si>
  <si>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</si>
  <si>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</si>
  <si>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</si>
  <si>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</si>
  <si>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</si>
  <si>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</si>
  <si>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</si>
  <si>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</si>
  <si>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</si>
  <si>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</si>
  <si>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</si>
  <si>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</si>
  <si>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</si>
  <si>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</si>
  <si>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</si>
  <si>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</si>
  <si>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</si>
  <si>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</si>
  <si>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</si>
  <si>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</si>
  <si>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</si>
  <si>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</si>
  <si>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</si>
  <si>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</si>
  <si>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</si>
  <si>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</si>
  <si>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</si>
  <si>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</si>
  <si>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</si>
  <si>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</si>
  <si>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</si>
  <si>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</si>
  <si>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</si>
  <si>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</si>
  <si>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</si>
  <si>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</si>
  <si>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</si>
  <si>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</si>
  <si>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</si>
  <si>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</si>
  <si>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</si>
  <si>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</si>
  <si>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</si>
  <si>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</si>
  <si>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</si>
  <si>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</si>
  <si>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</si>
  <si>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</si>
  <si>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</si>
  <si>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</si>
  <si>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</si>
  <si>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</si>
  <si>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</si>
  <si>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</si>
  <si>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</si>
  <si>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</si>
  <si>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</si>
  <si>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</si>
  <si>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</si>
  <si>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</si>
  <si>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</si>
  <si>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</si>
  <si>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</si>
  <si>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</si>
  <si>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</si>
  <si>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</si>
  <si>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</si>
  <si>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</si>
  <si>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</si>
  <si>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</si>
  <si>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</si>
  <si>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</si>
  <si>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</si>
  <si>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</si>
  <si>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</si>
  <si>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</si>
  <si>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</si>
  <si>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</si>
  <si>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</si>
  <si>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</si>
  <si>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</si>
  <si>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</si>
  <si>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</si>
  <si>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</si>
  <si>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</si>
  <si>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</si>
  <si>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</si>
  <si>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</si>
  <si>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</si>
  <si>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</si>
  <si>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</si>
  <si>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</si>
  <si>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</si>
  <si>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</si>
  <si>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</si>
  <si>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</si>
  <si>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</si>
  <si>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</si>
  <si>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</si>
  <si>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</si>
  <si>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</si>
  <si>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</si>
  <si>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</si>
  <si>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</si>
  <si>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</si>
  <si>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</si>
  <si>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</si>
  <si>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</si>
  <si>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</si>
  <si>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</si>
  <si>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</si>
  <si>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</si>
  <si>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</si>
  <si>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</si>
  <si>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</si>
  <si>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</si>
  <si>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</si>
  <si>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</si>
  <si>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</si>
  <si>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</si>
  <si>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</si>
  <si>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</si>
  <si>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</si>
  <si>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</si>
  <si>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</si>
  <si>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</si>
  <si>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</si>
  <si>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</si>
  <si>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</si>
  <si>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</si>
  <si>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</si>
  <si>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</si>
  <si>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</si>
  <si>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</si>
  <si>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</si>
  <si>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</si>
  <si>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</si>
  <si>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</si>
  <si>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</si>
  <si>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</si>
  <si>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</si>
  <si>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</si>
  <si>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</si>
  <si>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</si>
  <si>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</si>
  <si>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</si>
  <si>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</si>
  <si>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</si>
  <si>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</si>
  <si>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</si>
  <si>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</si>
  <si>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</si>
  <si>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</si>
  <si>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</si>
  <si>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</si>
  <si>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</si>
  <si>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</si>
  <si>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</si>
  <si>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</si>
  <si>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</si>
  <si>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</si>
  <si>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</si>
  <si>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</si>
  <si>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</si>
  <si>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</si>
  <si>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</si>
  <si>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</si>
  <si>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</si>
  <si>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</si>
  <si>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</si>
  <si>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</si>
  <si>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</si>
  <si>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</si>
  <si>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</si>
  <si>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</si>
  <si>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</si>
  <si>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</si>
  <si>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</si>
  <si>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</si>
  <si>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</si>
  <si>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</si>
  <si>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</si>
  <si>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</si>
  <si>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</si>
  <si>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</si>
  <si>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</si>
  <si>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</si>
  <si>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</si>
  <si>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</si>
  <si>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</si>
  <si>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</si>
  <si>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</si>
  <si>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</si>
  <si>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</si>
  <si>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</si>
  <si>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</si>
  <si>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</si>
  <si>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</si>
  <si>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</si>
  <si>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</si>
  <si>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</si>
  <si>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</si>
  <si>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</si>
  <si>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</si>
  <si>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</si>
  <si>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</si>
  <si>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</si>
  <si>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</si>
  <si>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</si>
  <si>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</si>
  <si>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</si>
  <si>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</si>
  <si>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</si>
  <si>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</si>
  <si>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</si>
  <si>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</si>
  <si>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</si>
  <si>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</si>
  <si>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</si>
  <si>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</si>
  <si>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</si>
  <si>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</si>
  <si>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</si>
  <si>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</si>
  <si>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</si>
  <si>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</si>
  <si>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</si>
  <si>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</si>
  <si>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</si>
  <si>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</si>
  <si>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</si>
  <si>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</si>
  <si>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</si>
  <si>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</si>
  <si>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</si>
  <si>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</si>
  <si>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</si>
  <si>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</si>
  <si>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</si>
  <si>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</si>
  <si>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</si>
  <si>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</si>
  <si>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</si>
  <si>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</si>
  <si>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</si>
  <si>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</si>
  <si>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</si>
  <si>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</si>
  <si>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</si>
  <si>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</si>
  <si>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</si>
  <si>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</si>
  <si>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</si>
  <si>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</si>
  <si>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</si>
  <si>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</si>
  <si>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</si>
  <si>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</si>
  <si>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</si>
  <si>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</si>
  <si>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</si>
  <si>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</si>
  <si>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</si>
  <si>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</si>
  <si>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</si>
  <si>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</si>
  <si>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</si>
  <si>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</si>
  <si>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</si>
  <si>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</si>
  <si>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</si>
  <si>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</si>
  <si>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</si>
  <si>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</si>
  <si>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</si>
  <si>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</si>
  <si>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</si>
  <si>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</si>
  <si>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</si>
  <si>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</si>
  <si>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</si>
  <si>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</si>
  <si>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</si>
  <si>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</si>
  <si>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</si>
  <si>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</si>
  <si>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</si>
  <si>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</si>
  <si>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</si>
  <si>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</si>
  <si>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</si>
  <si>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</si>
  <si>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</si>
  <si>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</si>
  <si>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</si>
  <si>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</si>
  <si>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</si>
  <si>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</si>
  <si>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</si>
  <si>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</si>
  <si>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</si>
  <si>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</si>
  <si>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</si>
  <si>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</si>
  <si>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</si>
  <si>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</si>
  <si>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</si>
  <si>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</si>
  <si>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</si>
  <si>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</si>
  <si>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</si>
  <si>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</si>
  <si>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</si>
  <si>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</si>
  <si>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</si>
  <si>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</si>
  <si>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</si>
  <si>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</si>
  <si>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</si>
  <si>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</si>
  <si>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</si>
  <si>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</si>
  <si>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</si>
  <si>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</si>
  <si>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</si>
  <si>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</si>
  <si>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</si>
  <si>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</si>
  <si>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</si>
  <si>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</si>
  <si>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</si>
  <si>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</si>
  <si>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</si>
  <si>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</si>
  <si>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</si>
  <si>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</si>
  <si>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</si>
  <si>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</si>
  <si>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</si>
  <si>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</si>
  <si>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</si>
  <si>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</si>
  <si>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</si>
  <si>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</si>
  <si>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</si>
  <si>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</si>
  <si>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</si>
  <si>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</si>
  <si>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</si>
  <si>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</si>
  <si>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</si>
  <si>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</si>
  <si>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</si>
  <si>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</si>
  <si>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</si>
  <si>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</si>
  <si>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</si>
  <si>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</si>
  <si>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</si>
  <si>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</si>
  <si>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</si>
  <si>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</si>
  <si>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</si>
  <si>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</si>
  <si>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</si>
  <si>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</si>
  <si>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</si>
  <si>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</si>
  <si>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</si>
  <si>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</si>
  <si>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</si>
  <si>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</si>
  <si>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</si>
  <si>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</si>
  <si>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</si>
  <si>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</si>
  <si>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</si>
  <si>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</si>
  <si>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</si>
  <si>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</si>
  <si>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</si>
  <si>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</si>
  <si>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</si>
  <si>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</si>
  <si>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</si>
  <si>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</si>
  <si>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</si>
  <si>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</si>
  <si>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</si>
  <si>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</si>
  <si>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</si>
  <si>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</si>
  <si>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</si>
  <si>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</si>
  <si>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</si>
  <si>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</si>
  <si>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</si>
  <si>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</si>
  <si>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</si>
  <si>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</si>
  <si>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</si>
  <si>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</si>
  <si>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</si>
  <si>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</si>
  <si>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</si>
  <si>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</si>
  <si>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</si>
  <si>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</si>
  <si>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</si>
  <si>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</si>
  <si>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</si>
  <si>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</si>
  <si>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</si>
  <si>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</si>
  <si>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</si>
  <si>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</si>
  <si>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</si>
  <si>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</si>
  <si>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</si>
  <si>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</si>
  <si>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</si>
  <si>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</si>
  <si>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</si>
  <si>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</si>
  <si>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</si>
  <si>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</si>
  <si>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</si>
  <si>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</si>
  <si>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</si>
  <si>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</si>
  <si>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</si>
  <si>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</si>
  <si>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</si>
  <si>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</si>
  <si>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</si>
  <si>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</si>
  <si>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</si>
  <si>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</si>
  <si>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</si>
  <si>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</si>
  <si>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</si>
  <si>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</si>
  <si>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</si>
  <si>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</si>
  <si>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</si>
  <si>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</si>
  <si>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</si>
  <si>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</si>
  <si>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</si>
  <si>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</si>
  <si>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</si>
  <si>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</si>
  <si>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</si>
  <si>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</si>
  <si>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</si>
  <si>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</si>
  <si>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</si>
  <si>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</si>
  <si>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</si>
  <si>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</si>
  <si>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</si>
  <si>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</si>
  <si>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</si>
  <si>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</si>
  <si>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</si>
  <si>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</si>
  <si>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</si>
  <si>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</si>
  <si>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</si>
  <si>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</si>
  <si>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</si>
  <si>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</si>
  <si>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</si>
  <si>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</si>
  <si>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</si>
  <si>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</si>
  <si>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</si>
  <si>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</si>
  <si>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</si>
  <si>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</si>
  <si>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</si>
  <si>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</si>
  <si>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</si>
  <si>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</si>
  <si>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</si>
  <si>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</si>
  <si>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</si>
  <si>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</si>
  <si>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</si>
  <si>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</si>
  <si>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</si>
  <si>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</si>
  <si>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</si>
  <si>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</si>
  <si>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</si>
  <si>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</si>
  <si>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</si>
  <si>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</si>
  <si>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</si>
  <si>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</si>
  <si>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</si>
  <si>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</si>
  <si>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</si>
  <si>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</si>
  <si>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</si>
  <si>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</si>
  <si>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</si>
  <si>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</si>
  <si>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</si>
  <si>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</si>
  <si>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</si>
  <si>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</si>
  <si>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</si>
  <si>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</si>
  <si>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</si>
  <si>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</si>
  <si>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</si>
  <si>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</si>
  <si>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</si>
  <si>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</si>
  <si>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</si>
  <si>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</si>
  <si>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</si>
  <si>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</si>
  <si>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</si>
  <si>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</si>
  <si>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</si>
  <si>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</si>
  <si>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</si>
  <si>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</si>
  <si>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</si>
  <si>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</si>
  <si>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</si>
  <si>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</si>
  <si>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</si>
  <si>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</si>
  <si>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</si>
  <si>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</si>
  <si>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</si>
  <si>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</si>
  <si>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</si>
  <si>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</si>
  <si>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</si>
  <si>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</si>
  <si>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</si>
  <si>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</si>
  <si>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</si>
  <si>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</si>
  <si>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</si>
  <si>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</si>
  <si>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</si>
  <si>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</si>
  <si>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</si>
  <si>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</si>
  <si>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</si>
  <si>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</si>
  <si>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</si>
  <si>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</si>
  <si>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</si>
  <si>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</si>
  <si>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</si>
  <si>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</si>
  <si>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</si>
  <si>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</si>
  <si>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</si>
  <si>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</si>
  <si>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</si>
  <si>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</si>
  <si>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</si>
  <si>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</si>
  <si>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</si>
  <si>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</si>
  <si>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</si>
  <si>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</si>
  <si>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</si>
  <si>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</si>
  <si>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</si>
  <si>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</si>
  <si>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</si>
  <si>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</si>
  <si>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</si>
  <si>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</si>
  <si>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</si>
  <si>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</si>
  <si>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</si>
  <si>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</si>
  <si>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</si>
  <si>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</si>
  <si>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</si>
  <si>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</si>
  <si>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</si>
  <si>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</si>
  <si>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</si>
  <si>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</si>
  <si>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</si>
  <si>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</si>
  <si>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</si>
  <si>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</si>
  <si>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</si>
  <si>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</si>
  <si>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</si>
  <si>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</si>
  <si>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</si>
  <si>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</si>
  <si>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</si>
  <si>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</si>
  <si>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</si>
  <si>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</si>
  <si>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</si>
  <si>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</si>
  <si>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</si>
  <si>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</si>
  <si>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</si>
  <si>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</si>
  <si>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</si>
  <si>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</si>
  <si>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</si>
  <si>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</si>
  <si>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</si>
  <si>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</si>
  <si>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</si>
  <si>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</si>
  <si>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</si>
  <si>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</si>
  <si>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</si>
  <si>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</si>
  <si>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</si>
  <si>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</si>
  <si>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</si>
  <si>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</si>
  <si>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</si>
  <si>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</si>
  <si>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</si>
  <si>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</si>
  <si>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</si>
  <si>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</si>
  <si>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</si>
  <si>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</si>
  <si>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</si>
  <si>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</si>
  <si>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</si>
  <si>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</si>
  <si>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</si>
  <si>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</si>
  <si>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</si>
  <si>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</si>
  <si>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</si>
  <si>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</si>
  <si>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</si>
  <si>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</si>
  <si>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</si>
  <si>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</si>
  <si>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</si>
  <si>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</si>
  <si>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</si>
  <si>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</si>
  <si>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</si>
  <si>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</si>
  <si>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</si>
  <si>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</si>
  <si>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</si>
  <si>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</si>
  <si>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</si>
  <si>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</si>
  <si>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</si>
  <si>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</si>
  <si>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</si>
  <si>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</si>
  <si>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</si>
  <si>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</si>
  <si>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</si>
  <si>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</si>
  <si>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</si>
  <si>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</si>
  <si>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</si>
  <si>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</si>
  <si>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</si>
  <si>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</si>
  <si>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</si>
  <si>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</si>
  <si>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</si>
  <si>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</si>
  <si>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</si>
  <si>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</si>
  <si>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</si>
  <si>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</si>
  <si>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</si>
  <si>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</si>
  <si>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</si>
  <si>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</si>
  <si>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</si>
  <si>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</si>
  <si>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</si>
  <si>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</si>
  <si>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</si>
  <si>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</si>
  <si>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</si>
  <si>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</si>
  <si>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</si>
  <si>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</si>
  <si>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</si>
  <si>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</si>
  <si>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</si>
  <si>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</si>
  <si>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</si>
  <si>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</si>
  <si>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</si>
  <si>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</si>
  <si>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</si>
  <si>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</si>
  <si>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</si>
  <si>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</si>
  <si>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</si>
  <si>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</si>
  <si>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</si>
  <si>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</si>
  <si>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</si>
  <si>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</si>
  <si>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</si>
  <si>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</si>
  <si>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</si>
  <si>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</si>
  <si>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</si>
  <si>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</si>
  <si>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</si>
  <si>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</si>
  <si>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</si>
  <si>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</si>
  <si>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</si>
  <si>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</si>
  <si>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</si>
  <si>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</si>
  <si>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</si>
  <si>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</si>
  <si>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</si>
  <si>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</si>
  <si>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</si>
  <si>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</si>
  <si>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</si>
  <si>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</si>
  <si>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</si>
  <si>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</si>
  <si>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</si>
  <si>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</si>
  <si>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</si>
  <si>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</si>
  <si>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</si>
  <si>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</si>
  <si>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</si>
  <si>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</si>
  <si>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</si>
  <si>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</si>
  <si>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</si>
  <si>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</si>
  <si>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</si>
  <si>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</si>
  <si>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</si>
  <si>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</si>
  <si>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</si>
  <si>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</si>
  <si>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</si>
  <si>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</si>
  <si>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</si>
  <si>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</si>
  <si>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</si>
  <si>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</si>
  <si>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</si>
  <si>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</si>
  <si>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</si>
  <si>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</si>
  <si>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</si>
  <si>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</si>
  <si>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</si>
  <si>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</si>
  <si>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</si>
  <si>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</si>
  <si>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</si>
  <si>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</si>
  <si>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</si>
  <si>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</si>
  <si>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</si>
  <si>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</si>
  <si>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</si>
  <si>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</si>
  <si>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</si>
  <si>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</si>
  <si>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</si>
  <si>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</si>
  <si>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</si>
  <si>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</si>
  <si>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</si>
  <si>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</si>
  <si>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</si>
  <si>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</si>
  <si>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</si>
  <si>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</si>
  <si>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</si>
  <si>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</si>
  <si>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</si>
  <si>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</si>
  <si>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</si>
  <si>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</si>
  <si>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</si>
  <si>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</si>
  <si>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</si>
  <si>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</si>
  <si>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</si>
  <si>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</si>
  <si>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</si>
  <si>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</si>
  <si>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</si>
  <si>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</si>
  <si>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</si>
  <si>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</si>
  <si>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</si>
  <si>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</si>
  <si>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</si>
  <si>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</si>
  <si>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</si>
  <si>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</si>
  <si>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</si>
  <si>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</si>
  <si>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</si>
  <si>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</si>
  <si>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</si>
  <si>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</si>
  <si>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</si>
  <si>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</si>
  <si>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</si>
  <si>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</si>
  <si>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</si>
  <si>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</si>
  <si>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</si>
  <si>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</si>
  <si>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</si>
  <si>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</si>
  <si>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</si>
  <si>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</si>
  <si>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</si>
  <si>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</si>
  <si>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</si>
  <si>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</si>
  <si>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</si>
  <si>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</si>
  <si>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</si>
  <si>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</si>
  <si>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</si>
  <si>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</si>
  <si>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</si>
  <si>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</si>
  <si>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</si>
  <si>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</si>
  <si>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</si>
  <si>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</si>
  <si>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</si>
  <si>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</si>
  <si>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</si>
  <si>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</si>
  <si>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</si>
  <si>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</si>
  <si>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</si>
  <si>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</si>
  <si>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</si>
  <si>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</si>
  <si>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</si>
  <si>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</si>
  <si>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</si>
  <si>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</si>
  <si>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</si>
  <si>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</si>
  <si>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</si>
  <si>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</si>
  <si>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</si>
  <si>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</si>
  <si>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</si>
  <si>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</si>
  <si>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</si>
  <si>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</si>
  <si>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</si>
  <si>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</si>
  <si>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</si>
  <si>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</si>
  <si>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</si>
  <si>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</si>
  <si>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</si>
  <si>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</si>
  <si>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</si>
  <si>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</si>
  <si>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</si>
  <si>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</si>
  <si>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</si>
  <si>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</si>
  <si>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</si>
  <si>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</si>
  <si>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</si>
  <si>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</si>
  <si>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</si>
  <si>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</si>
  <si>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</si>
  <si>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</si>
  <si>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</si>
  <si>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</si>
  <si>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</si>
  <si>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</si>
  <si>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</si>
  <si>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</si>
  <si>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</si>
  <si>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</si>
  <si>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</si>
  <si>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</si>
  <si>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</si>
  <si>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</si>
  <si>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</si>
  <si>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</si>
  <si>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</si>
  <si>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</si>
  <si>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</si>
  <si>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</si>
  <si>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</si>
  <si>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</si>
  <si>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</si>
  <si>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</si>
  <si>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</si>
  <si>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</si>
  <si>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</si>
  <si>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</si>
  <si>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</si>
  <si>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</si>
  <si>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</si>
  <si>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</si>
  <si>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</si>
  <si>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</si>
  <si>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</si>
  <si>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</si>
  <si>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</si>
  <si>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</si>
  <si>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</si>
  <si>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</si>
  <si>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</si>
  <si>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</si>
  <si>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</si>
  <si>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</si>
  <si>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</si>
  <si>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</si>
  <si>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</si>
  <si>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</si>
  <si>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</si>
  <si>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</si>
  <si>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</si>
  <si>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</si>
  <si>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</si>
  <si>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</si>
  <si>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</si>
  <si>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</si>
  <si>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</si>
  <si>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</si>
  <si>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</si>
  <si>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</si>
  <si>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</si>
  <si>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</si>
  <si>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</si>
  <si>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</si>
  <si>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</si>
  <si>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</si>
  <si>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</si>
  <si>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</si>
  <si>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</si>
  <si>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</si>
  <si>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</si>
  <si>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</si>
  <si>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</si>
  <si>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</si>
  <si>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</si>
  <si>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</si>
  <si>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</si>
  <si>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</si>
  <si>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</si>
  <si>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</si>
  <si>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</si>
  <si>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</si>
  <si>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</si>
  <si>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</si>
  <si>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</si>
  <si>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</si>
  <si>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</si>
  <si>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</si>
  <si>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</si>
  <si>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</si>
  <si>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</si>
  <si>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</si>
  <si>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</si>
  <si>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</si>
  <si>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</si>
  <si>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</si>
  <si>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</si>
  <si>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</si>
  <si>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</si>
  <si>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</si>
  <si>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</si>
  <si>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</si>
  <si>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</si>
  <si>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</si>
  <si>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</si>
  <si>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</si>
  <si>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</si>
  <si>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</si>
  <si>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</si>
  <si>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</si>
  <si>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</si>
  <si>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</si>
  <si>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</si>
  <si>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</si>
  <si>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</si>
  <si>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</si>
  <si>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</si>
  <si>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</si>
  <si>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</si>
  <si>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</si>
  <si>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</si>
  <si>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</si>
  <si>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</si>
  <si>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</si>
  <si>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</si>
  <si>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</si>
  <si>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</si>
  <si>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</si>
  <si>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</si>
  <si>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</si>
  <si>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</si>
  <si>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</si>
  <si>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</si>
  <si>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</si>
  <si>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</si>
  <si>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</si>
  <si>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</si>
  <si>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</si>
  <si>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</si>
  <si>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</si>
  <si>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</si>
  <si>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</si>
  <si>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</si>
  <si>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</si>
  <si>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</si>
  <si>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</si>
  <si>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</si>
  <si>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</si>
  <si>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</si>
  <si>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</si>
  <si>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</si>
  <si>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</si>
  <si>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</si>
  <si>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</si>
  <si>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</si>
  <si>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</si>
  <si>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</si>
  <si>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</si>
  <si>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</si>
  <si>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</si>
  <si>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</si>
  <si>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</si>
  <si>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</si>
  <si>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</si>
  <si>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</si>
  <si>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</si>
  <si>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</si>
  <si>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</si>
  <si>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</si>
  <si>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</si>
  <si>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</si>
  <si>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</si>
  <si>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</si>
  <si>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</si>
  <si>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</si>
  <si>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</si>
  <si>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</si>
  <si>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</si>
  <si>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</si>
  <si>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</si>
  <si>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</si>
  <si>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</si>
  <si>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</si>
  <si>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</si>
  <si>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</si>
  <si>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</si>
  <si>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</si>
  <si>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</si>
  <si>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</si>
  <si>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</si>
  <si>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</si>
  <si>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</si>
  <si>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</si>
  <si>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</si>
  <si>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</si>
  <si>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</si>
  <si>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</si>
  <si>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</si>
  <si>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</si>
  <si>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</si>
  <si>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</si>
  <si>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</si>
  <si>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</si>
  <si>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</si>
  <si>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</si>
  <si>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</si>
  <si>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</si>
  <si>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</si>
  <si>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</si>
  <si>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</si>
  <si>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</si>
  <si>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</si>
  <si>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</si>
  <si>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</si>
  <si>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</si>
  <si>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</si>
  <si>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</si>
  <si>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</si>
  <si>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</si>
  <si>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</si>
  <si>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</si>
  <si>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</si>
  <si>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</si>
  <si>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</si>
  <si>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</si>
  <si>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</si>
  <si>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</si>
  <si>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</si>
  <si>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</si>
  <si>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</si>
  <si>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</si>
  <si>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</si>
  <si>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</si>
  <si>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</si>
  <si>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</si>
  <si>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</si>
  <si>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</si>
  <si>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</si>
  <si>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</si>
  <si>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</si>
  <si>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</si>
  <si>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</si>
  <si>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</si>
  <si>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</si>
  <si>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</si>
  <si>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</si>
  <si>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</si>
  <si>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</si>
  <si>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</si>
  <si>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</si>
  <si>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</si>
  <si>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</si>
  <si>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</si>
  <si>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</si>
  <si>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</si>
  <si>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</si>
  <si>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</si>
  <si>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</si>
  <si>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</si>
  <si>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</si>
  <si>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</si>
  <si>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</si>
  <si>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</si>
  <si>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</si>
  <si>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</si>
  <si>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</si>
  <si>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</si>
  <si>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</si>
  <si>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</si>
  <si>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</si>
  <si>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</si>
  <si>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</si>
  <si>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</si>
  <si>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</si>
  <si>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</si>
  <si>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</si>
  <si>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</si>
  <si>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</si>
  <si>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</si>
  <si>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</si>
  <si>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</si>
  <si>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</si>
  <si>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</si>
  <si>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</si>
  <si>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</si>
  <si>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</si>
  <si>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</si>
  <si>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</si>
  <si>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</si>
  <si>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</si>
  <si>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</si>
  <si>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</si>
  <si>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</si>
  <si>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</si>
  <si>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</si>
  <si>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</si>
  <si>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</si>
  <si>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</si>
  <si>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</si>
  <si>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</si>
  <si>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</si>
  <si>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</si>
  <si>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</si>
  <si>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</si>
  <si>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</si>
  <si>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</si>
  <si>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</si>
  <si>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</si>
  <si>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</si>
  <si>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</si>
  <si>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</si>
  <si>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</si>
  <si>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</si>
  <si>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</si>
  <si>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</si>
  <si>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</si>
  <si>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</si>
  <si>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</si>
  <si>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</si>
  <si>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</si>
  <si>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</si>
  <si>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</si>
  <si>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</si>
  <si>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</si>
  <si>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</si>
  <si>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</si>
  <si>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</si>
  <si>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</si>
  <si>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</si>
  <si>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</si>
  <si>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</si>
  <si>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</si>
  <si>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</si>
  <si>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</si>
  <si>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</si>
  <si>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</si>
  <si>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</si>
  <si>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</si>
  <si>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</si>
  <si>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</si>
  <si>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</si>
  <si>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</si>
  <si>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</si>
  <si>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</si>
  <si>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</si>
  <si>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</si>
  <si>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</si>
  <si>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</si>
  <si>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</si>
  <si>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</si>
  <si>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</si>
  <si>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</si>
  <si>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</si>
  <si>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</si>
  <si>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</si>
  <si>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</si>
  <si>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</si>
  <si>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</si>
  <si>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</si>
  <si>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</si>
  <si>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</si>
  <si>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</si>
  <si>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</si>
  <si>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</si>
  <si>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</si>
  <si>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</si>
  <si>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</si>
  <si>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</si>
  <si>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</si>
  <si>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</si>
  <si>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</si>
  <si>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</si>
  <si>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</si>
  <si>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</si>
  <si>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</si>
  <si>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</si>
  <si>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</si>
  <si>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</si>
  <si>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</si>
  <si>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</si>
  <si>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</si>
  <si>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</si>
  <si>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</si>
  <si>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</si>
  <si>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</si>
  <si>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</si>
  <si>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</si>
  <si>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</si>
  <si>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</si>
  <si>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</si>
  <si>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</si>
  <si>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</si>
  <si>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</si>
  <si>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</si>
  <si>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</si>
  <si>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</si>
  <si>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</si>
  <si>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</si>
  <si>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</si>
  <si>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</si>
  <si>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</si>
  <si>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</si>
  <si>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</si>
  <si>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</si>
  <si>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</si>
  <si>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</si>
  <si>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</si>
  <si>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</si>
  <si>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</si>
  <si>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</si>
  <si>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</si>
  <si>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</si>
  <si>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</si>
  <si>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</si>
  <si>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</si>
  <si>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</si>
  <si>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</si>
  <si>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</si>
  <si>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</si>
  <si>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</si>
  <si>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</si>
  <si>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</si>
  <si>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</si>
  <si>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</si>
  <si>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</si>
  <si>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</si>
  <si>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</si>
  <si>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</si>
  <si>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</si>
  <si>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</si>
  <si>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</si>
  <si>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</si>
  <si>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</si>
  <si>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</si>
  <si>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</si>
  <si>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</si>
  <si>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</si>
  <si>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</si>
  <si>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</si>
  <si>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</si>
  <si>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</si>
  <si>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</si>
  <si>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</si>
  <si>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</si>
  <si>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</si>
  <si>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</si>
  <si>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</si>
  <si>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</si>
  <si>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</si>
  <si>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</si>
  <si>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</si>
  <si>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</si>
  <si>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</si>
  <si>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</si>
  <si>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</si>
  <si>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</si>
  <si>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</si>
  <si>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</si>
  <si>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</si>
  <si>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</si>
  <si>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</si>
  <si>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</si>
  <si>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</si>
  <si>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</si>
  <si>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</si>
  <si>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</si>
  <si>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</si>
  <si>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</si>
  <si>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</si>
  <si>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</si>
  <si>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</si>
  <si>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</si>
  <si>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</si>
  <si>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</si>
  <si>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</si>
  <si>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</si>
  <si>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</si>
  <si>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</si>
  <si>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</si>
  <si>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</si>
  <si>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</si>
  <si>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</si>
  <si>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</si>
  <si>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</si>
  <si>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</si>
  <si>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</si>
  <si>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</si>
  <si>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</si>
  <si>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</si>
  <si>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</si>
  <si>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</si>
  <si>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</si>
  <si>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</si>
  <si>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</si>
  <si>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</si>
  <si>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</si>
  <si>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</si>
  <si>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</si>
  <si>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</si>
  <si>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</si>
  <si>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</si>
  <si>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</si>
  <si>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</si>
  <si>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</si>
  <si>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</si>
  <si>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</si>
  <si>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</si>
  <si>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</si>
  <si>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</si>
  <si>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</si>
  <si>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</si>
  <si>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</si>
  <si>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</si>
  <si>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</si>
  <si>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</si>
  <si>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</si>
  <si>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</si>
  <si>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</si>
  <si>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</si>
  <si>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</si>
  <si>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</si>
  <si>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</si>
  <si>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</si>
  <si>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</si>
  <si>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</si>
  <si>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</si>
  <si>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</si>
  <si>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</si>
  <si>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</si>
  <si>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</si>
  <si>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</si>
  <si>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</si>
  <si>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</si>
  <si>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</si>
  <si>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</si>
  <si>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</si>
  <si>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</si>
  <si>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</si>
  <si>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</si>
  <si>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</si>
  <si>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</si>
  <si>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</si>
  <si>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</si>
  <si>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</si>
  <si>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</si>
  <si>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</si>
  <si>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</si>
  <si>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</si>
  <si>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</si>
  <si>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</si>
  <si>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</si>
  <si>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</si>
  <si>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</si>
  <si>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</si>
  <si>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</si>
  <si>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</si>
  <si>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</si>
  <si>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</si>
  <si>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</si>
  <si>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</si>
  <si>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</si>
  <si>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</si>
  <si>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</si>
  <si>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</si>
  <si>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</si>
  <si>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</si>
  <si>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</si>
  <si>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</si>
  <si>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</si>
  <si>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</si>
  <si>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</si>
  <si>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</si>
  <si>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</si>
  <si>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</si>
  <si>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</si>
  <si>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</si>
  <si>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</si>
  <si>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</si>
  <si>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</si>
  <si>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</si>
  <si>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</si>
  <si>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</si>
  <si>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</si>
  <si>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</si>
  <si>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</si>
  <si>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</si>
  <si>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</si>
  <si>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</si>
  <si>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</si>
  <si>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</si>
  <si>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</si>
  <si>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</si>
  <si>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</si>
  <si>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</si>
  <si>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</si>
  <si>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</si>
  <si>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</si>
  <si>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</si>
  <si>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</si>
  <si>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</si>
  <si>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</si>
  <si>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</si>
  <si>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</si>
  <si>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</si>
  <si>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</si>
  <si>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</si>
  <si>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</si>
  <si>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</si>
  <si>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</si>
  <si>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</si>
  <si>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</si>
  <si>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</si>
  <si>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</si>
  <si>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</si>
  <si>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</si>
  <si>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</si>
  <si>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</si>
  <si>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</si>
  <si>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</si>
  <si>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</si>
  <si>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</si>
  <si>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</si>
  <si>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</si>
  <si>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</si>
  <si>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</si>
  <si>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</si>
  <si>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</si>
  <si>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</si>
  <si>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</si>
  <si>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</si>
  <si>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</si>
  <si>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</si>
  <si>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</si>
  <si>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</si>
  <si>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</si>
  <si>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</si>
  <si>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</si>
  <si>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</si>
  <si>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</si>
  <si>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</si>
  <si>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</si>
  <si>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</si>
  <si>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</si>
  <si>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</si>
  <si>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</si>
  <si>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</si>
  <si>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</si>
  <si>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</si>
  <si>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</si>
  <si>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</si>
  <si>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</si>
  <si>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</si>
  <si>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</si>
  <si>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</si>
  <si>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</si>
  <si>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</si>
  <si>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</si>
  <si>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</si>
  <si>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</si>
  <si>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</si>
  <si>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</si>
  <si>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</si>
  <si>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</si>
  <si>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</si>
  <si>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</si>
  <si>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</si>
  <si>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</si>
  <si>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</si>
  <si>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</si>
  <si>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</si>
  <si>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</si>
  <si>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</si>
  <si>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</si>
  <si>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</si>
  <si>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</si>
  <si>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</si>
  <si>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</si>
  <si>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</si>
  <si>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</si>
  <si>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</si>
  <si>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</si>
  <si>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</si>
  <si>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</si>
  <si>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</si>
  <si>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</si>
  <si>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</si>
  <si>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</si>
  <si>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</si>
  <si>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</si>
  <si>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</si>
  <si>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</si>
  <si>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</si>
  <si>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</si>
  <si>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</si>
  <si>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</si>
  <si>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</si>
  <si>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</si>
  <si>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</si>
  <si>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</si>
  <si>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</si>
  <si>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</si>
  <si>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</si>
  <si>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</si>
  <si>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</si>
  <si>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</si>
  <si>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</si>
  <si>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</si>
  <si>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</si>
  <si>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</si>
  <si>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</si>
  <si>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</si>
  <si>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</si>
  <si>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</si>
  <si>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</si>
  <si>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</si>
  <si>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</si>
  <si>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</si>
  <si>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</si>
  <si>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</si>
  <si>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</si>
  <si>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</si>
  <si>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</si>
  <si>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</si>
  <si>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</si>
  <si>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</si>
  <si>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</si>
  <si>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</si>
  <si>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</si>
  <si>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</si>
  <si>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</si>
  <si>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</si>
  <si>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</si>
  <si>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</si>
  <si>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</si>
  <si>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</si>
  <si>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</si>
  <si>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</si>
  <si>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</si>
  <si>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</si>
  <si>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</si>
  <si>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</si>
  <si>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</si>
  <si>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</si>
  <si>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</si>
  <si>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</si>
  <si>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</si>
  <si>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</si>
  <si>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</si>
  <si>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</si>
  <si>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</si>
  <si>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</si>
  <si>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</si>
  <si>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</si>
  <si>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</si>
  <si>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</si>
  <si>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</si>
  <si>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</si>
  <si>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</si>
  <si>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</si>
  <si>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</si>
  <si>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</si>
  <si>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</si>
  <si>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</si>
  <si>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</si>
  <si>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</si>
  <si>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</si>
  <si>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</si>
  <si>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</si>
  <si>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</si>
  <si>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</si>
  <si>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</si>
  <si>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</si>
  <si>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</si>
  <si>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</si>
  <si>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</si>
  <si>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</si>
  <si>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</si>
  <si>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</si>
  <si>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</si>
  <si>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</si>
  <si>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</si>
  <si>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</si>
  <si>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</si>
  <si>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</si>
  <si>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</si>
  <si>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</si>
  <si>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</si>
  <si>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</si>
  <si>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</si>
  <si>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</si>
  <si>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</si>
  <si>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</si>
  <si>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</si>
  <si>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</si>
  <si>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</si>
  <si>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</si>
  <si>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</si>
  <si>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</si>
  <si>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</si>
  <si>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</si>
  <si>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</si>
  <si>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</si>
  <si>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</si>
  <si>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</si>
  <si>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</si>
  <si>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</si>
  <si>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</si>
  <si>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</si>
  <si>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</si>
  <si>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</si>
  <si>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</si>
  <si>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</si>
  <si>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</si>
  <si>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</si>
  <si>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</si>
  <si>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</si>
  <si>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</si>
  <si>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</si>
  <si>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</si>
  <si>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</si>
  <si>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</si>
  <si>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</si>
  <si>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</si>
  <si>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</si>
  <si>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</si>
  <si>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</si>
  <si>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</si>
  <si>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</si>
  <si>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</si>
  <si>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</si>
  <si>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</si>
  <si>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</si>
  <si>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</si>
  <si>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</si>
  <si>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</si>
  <si>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</si>
  <si>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</si>
  <si>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</si>
  <si>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</si>
  <si>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</si>
  <si>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</si>
  <si>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</si>
  <si>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</si>
  <si>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</si>
  <si>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</si>
  <si>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</si>
  <si>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</si>
  <si>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</si>
  <si>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</si>
  <si>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</si>
  <si>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</si>
  <si>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</si>
  <si>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</si>
  <si>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</si>
  <si>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</si>
  <si>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</si>
  <si>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</si>
  <si>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</si>
  <si>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</si>
  <si>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</si>
  <si>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</si>
  <si>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</si>
  <si>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</si>
  <si>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</si>
  <si>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</si>
  <si>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</si>
  <si>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</si>
  <si>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</si>
  <si>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</si>
  <si>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</si>
  <si>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</si>
  <si>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</si>
  <si>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</si>
  <si>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</si>
  <si>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</si>
  <si>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</si>
  <si>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</si>
  <si>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</si>
  <si>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</si>
  <si>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</si>
  <si>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</si>
  <si>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</si>
  <si>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</si>
  <si>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</si>
  <si>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</si>
  <si>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</si>
  <si>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</si>
  <si>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</si>
  <si>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</si>
  <si>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</si>
  <si>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</si>
  <si>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</si>
  <si>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</si>
  <si>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</si>
  <si>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</si>
  <si>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</si>
  <si>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</si>
  <si>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</si>
  <si>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</si>
  <si>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</si>
  <si>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</si>
  <si>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</si>
  <si>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</si>
  <si>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</si>
  <si>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</si>
  <si>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</si>
  <si>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</si>
  <si>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</si>
  <si>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</si>
  <si>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</si>
  <si>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</si>
  <si>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</si>
  <si>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</si>
  <si>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</si>
  <si>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</si>
  <si>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</si>
  <si>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</si>
  <si>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</si>
  <si>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</si>
  <si>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</si>
  <si>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</si>
  <si>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</si>
  <si>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</si>
  <si>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</si>
  <si>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</si>
  <si>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</si>
  <si>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</si>
  <si>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</si>
  <si>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</si>
  <si>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</si>
  <si>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</si>
  <si>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</si>
  <si>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</si>
  <si>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</si>
  <si>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</si>
  <si>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</si>
  <si>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</si>
  <si>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</si>
  <si>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</si>
  <si>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</si>
  <si>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</si>
  <si>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</si>
  <si>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</si>
  <si>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</si>
  <si>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</si>
  <si>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</si>
  <si>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</si>
  <si>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</si>
  <si>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</si>
  <si>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</si>
  <si>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</si>
  <si>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</si>
  <si>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</si>
  <si>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</si>
  <si>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</si>
  <si>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</si>
  <si>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</si>
  <si>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</si>
  <si>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</si>
  <si>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</si>
  <si>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</si>
  <si>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</si>
  <si>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</si>
  <si>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</si>
  <si>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</si>
  <si>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</si>
  <si>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</si>
  <si>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</si>
  <si>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</si>
  <si>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</si>
  <si>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</si>
  <si>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</si>
  <si>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</si>
  <si>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</si>
  <si>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</si>
  <si>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</si>
  <si>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</si>
  <si>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</si>
  <si>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</si>
  <si>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</si>
  <si>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</si>
  <si>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</si>
  <si>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</si>
  <si>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</si>
  <si>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</si>
  <si>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</si>
  <si>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</si>
  <si>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</si>
  <si>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</si>
  <si>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</si>
  <si>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</si>
  <si>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</si>
  <si>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</si>
  <si>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</si>
  <si>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</si>
  <si>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</si>
  <si>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</si>
  <si>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</si>
  <si>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</si>
  <si>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</si>
  <si>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</si>
  <si>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</si>
  <si>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</si>
  <si>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</si>
  <si>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</si>
  <si>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</si>
  <si>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</si>
  <si>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</si>
  <si>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</si>
  <si>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</si>
  <si>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</si>
  <si>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</si>
  <si>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</si>
  <si>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</si>
  <si>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</si>
  <si>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</si>
  <si>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</si>
  <si>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</si>
  <si>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</si>
  <si>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</si>
  <si>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</si>
  <si>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</si>
  <si>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</si>
  <si>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</si>
  <si>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</si>
  <si>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</si>
  <si>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</si>
  <si>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</si>
  <si>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</si>
  <si>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</si>
  <si>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</si>
  <si>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</si>
  <si>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</si>
  <si>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</si>
  <si>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</si>
  <si>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</si>
  <si>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</si>
  <si>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</si>
  <si>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</si>
  <si>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</si>
  <si>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</si>
  <si>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</si>
  <si>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</si>
  <si>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</si>
  <si>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</si>
  <si>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</si>
  <si>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</si>
  <si>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</si>
  <si>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</si>
  <si>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</si>
  <si>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</si>
  <si>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</si>
  <si>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</si>
  <si>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</si>
  <si>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</si>
  <si>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</si>
  <si>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</si>
  <si>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</si>
  <si>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</si>
  <si>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</si>
  <si>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</si>
  <si>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</si>
  <si>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</si>
  <si>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</si>
  <si>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</si>
  <si>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</si>
  <si>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</si>
  <si>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</si>
  <si>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</si>
  <si>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</si>
  <si>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</si>
  <si>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</si>
  <si>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</si>
  <si>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</si>
  <si>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</si>
  <si>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</si>
  <si>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</si>
  <si>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</si>
  <si>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</si>
  <si>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</si>
  <si>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</si>
  <si>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</si>
  <si>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</si>
  <si>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</si>
  <si>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</si>
  <si>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</si>
  <si>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</si>
  <si>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</si>
  <si>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</si>
  <si>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</si>
  <si>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</si>
  <si>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</si>
  <si>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</si>
  <si>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</si>
  <si>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</si>
  <si>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</si>
  <si>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</si>
  <si>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</si>
  <si>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</si>
  <si>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</si>
  <si>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</si>
  <si>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</si>
  <si>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</si>
  <si>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</si>
  <si>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</si>
  <si>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</si>
  <si>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</si>
  <si>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</si>
  <si>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</si>
  <si>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</si>
  <si>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</si>
  <si>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</si>
  <si>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</si>
  <si>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</si>
  <si>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</si>
  <si>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</si>
  <si>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</si>
  <si>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</si>
  <si>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</si>
  <si>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</si>
  <si>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</si>
  <si>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</si>
  <si>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</si>
  <si>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</si>
  <si>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</si>
  <si>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</si>
  <si>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</si>
  <si>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</si>
  <si>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</si>
  <si>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</si>
  <si>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</si>
  <si>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</si>
  <si>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</si>
  <si>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</si>
  <si>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</si>
  <si>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</si>
  <si>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</si>
  <si>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</si>
  <si>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</si>
  <si>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</si>
  <si>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</si>
  <si>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</si>
  <si>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</si>
  <si>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</si>
  <si>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</si>
  <si>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</si>
  <si>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</si>
  <si>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</si>
  <si>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</si>
  <si>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</si>
  <si>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</si>
  <si>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</si>
  <si>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</si>
  <si>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</si>
  <si>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</si>
  <si>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</si>
  <si>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</si>
  <si>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</si>
  <si>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</si>
  <si>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</si>
  <si>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</si>
  <si>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</si>
  <si>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</si>
  <si>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</si>
  <si>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</si>
  <si>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</si>
  <si>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</si>
  <si>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</si>
  <si>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</si>
  <si>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</si>
  <si>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</si>
  <si>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</si>
  <si>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</si>
  <si>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</si>
  <si>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</si>
  <si>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</si>
  <si>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</si>
  <si>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</si>
  <si>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</si>
  <si>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</si>
  <si>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</si>
  <si>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</si>
  <si>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</si>
  <si>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</si>
  <si>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</si>
  <si>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</si>
  <si>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</si>
  <si>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</si>
  <si>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</si>
  <si>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</si>
  <si>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</si>
  <si>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</si>
  <si>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</si>
  <si>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</si>
  <si>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</si>
  <si>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</si>
  <si>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</si>
  <si>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</si>
  <si>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</si>
  <si>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</si>
  <si>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</si>
  <si>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</si>
  <si>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</si>
  <si>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</si>
  <si>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</si>
  <si>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</si>
  <si>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</si>
  <si>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</si>
  <si>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</si>
  <si>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</si>
  <si>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</si>
  <si>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</si>
  <si>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</si>
  <si>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</si>
  <si>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</si>
  <si>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</si>
  <si>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</si>
  <si>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</si>
  <si>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</si>
  <si>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</si>
  <si>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</si>
  <si>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</si>
  <si>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</si>
  <si>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</si>
  <si>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</si>
  <si>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</si>
  <si>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</si>
  <si>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</si>
  <si>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</si>
  <si>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</si>
  <si>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</si>
  <si>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</si>
  <si>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</si>
  <si>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</si>
  <si>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</si>
  <si>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</si>
  <si>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</si>
  <si>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</si>
  <si>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</si>
  <si>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</si>
  <si>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</si>
  <si>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</si>
  <si>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</si>
  <si>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</si>
  <si>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</si>
  <si>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</si>
  <si>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</si>
  <si>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</si>
  <si>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</si>
  <si>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</si>
  <si>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</si>
  <si>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</si>
  <si>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</si>
  <si>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</si>
  <si>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</si>
  <si>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</si>
  <si>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</si>
  <si>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</si>
  <si>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</si>
  <si>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</si>
  <si>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</si>
  <si>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</si>
  <si>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</si>
  <si>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</si>
  <si>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</si>
  <si>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</si>
  <si>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</si>
  <si>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</si>
  <si>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</si>
  <si>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</si>
  <si>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</si>
  <si>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</si>
  <si>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</si>
  <si>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</si>
  <si>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</si>
  <si>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</si>
  <si>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</si>
  <si>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</si>
  <si>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</si>
  <si>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</si>
  <si>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</si>
  <si>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</si>
  <si>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</si>
  <si>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</si>
  <si>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</si>
  <si>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</si>
  <si>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</si>
  <si>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</si>
  <si>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</si>
  <si>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</si>
  <si>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</si>
  <si>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</si>
  <si>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</si>
  <si>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</si>
  <si>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</si>
  <si>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</si>
  <si>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</si>
  <si>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</si>
  <si>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</si>
  <si>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</si>
  <si>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</si>
  <si>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</si>
  <si>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</si>
  <si>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</si>
  <si>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</si>
  <si>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</si>
  <si>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</si>
  <si>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</si>
  <si>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</si>
  <si>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</si>
  <si>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</si>
  <si>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</si>
  <si>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</si>
  <si>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</si>
  <si>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</si>
  <si>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</si>
  <si>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</si>
  <si>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</si>
  <si>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</si>
  <si>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</si>
  <si>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</si>
  <si>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</si>
  <si>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</si>
  <si>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</si>
  <si>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</si>
  <si>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</si>
  <si>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</si>
  <si>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</si>
  <si>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</si>
  <si>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</si>
  <si>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</si>
  <si>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</si>
  <si>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</si>
  <si>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</si>
  <si>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</si>
  <si>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</si>
  <si>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</si>
  <si>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</si>
  <si>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</si>
  <si>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</si>
  <si>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</si>
  <si>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</si>
  <si>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</si>
  <si>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</si>
  <si>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</si>
  <si>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</si>
  <si>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</si>
  <si>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</si>
  <si>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</si>
  <si>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</si>
  <si>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</si>
  <si>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</si>
  <si>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</si>
  <si>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</si>
  <si>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</si>
  <si>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</si>
  <si>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</si>
  <si>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</si>
  <si>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</si>
  <si>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</si>
  <si>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</si>
  <si>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</si>
  <si>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</si>
  <si>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</si>
  <si>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</si>
  <si>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</si>
  <si>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</si>
  <si>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</si>
  <si>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</si>
  <si>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</si>
  <si>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</si>
  <si>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</si>
  <si>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</si>
  <si>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</si>
  <si>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</si>
  <si>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</si>
  <si>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</si>
  <si>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</si>
  <si>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</si>
  <si>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</si>
  <si>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</si>
  <si>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</si>
  <si>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</si>
  <si>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</si>
  <si>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</si>
  <si>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</si>
  <si>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</si>
  <si>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</si>
  <si>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</si>
  <si>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</si>
  <si>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</si>
  <si>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</si>
  <si>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</si>
  <si>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</si>
  <si>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</si>
  <si>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</si>
  <si>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</si>
  <si>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</si>
  <si>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</si>
  <si>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</si>
  <si>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</si>
  <si>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</si>
  <si>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</si>
  <si>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</si>
  <si>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</si>
  <si>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</si>
  <si>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</si>
  <si>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</si>
  <si>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</si>
  <si>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</si>
  <si>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</si>
  <si>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</si>
  <si>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</si>
  <si>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</si>
  <si>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</si>
  <si>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</si>
  <si>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</si>
  <si>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</si>
  <si>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</si>
  <si>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</si>
  <si>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</si>
  <si>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</si>
  <si>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</si>
  <si>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</si>
  <si>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</si>
  <si>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</si>
  <si>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</si>
  <si>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</si>
  <si>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</si>
  <si>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</si>
  <si>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</si>
  <si>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</si>
  <si>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</si>
  <si>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</si>
  <si>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</si>
  <si>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</si>
  <si>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</si>
  <si>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</si>
  <si>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</si>
  <si>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</si>
  <si>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</si>
  <si>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</si>
  <si>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</si>
  <si>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</si>
  <si>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</si>
  <si>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</si>
  <si>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</si>
  <si>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</si>
  <si>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</si>
  <si>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</si>
  <si>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</si>
  <si>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</si>
  <si>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</si>
  <si>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</si>
  <si>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</si>
  <si>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</si>
  <si>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</si>
  <si>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</si>
  <si>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</si>
  <si>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</si>
  <si>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</si>
  <si>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</si>
  <si>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</si>
  <si>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</si>
  <si>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</si>
  <si>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</si>
  <si>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</si>
  <si>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</si>
  <si>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</si>
  <si>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</si>
  <si>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</si>
  <si>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</si>
  <si>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</si>
  <si>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</si>
  <si>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</si>
  <si>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</si>
  <si>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</si>
  <si>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</si>
  <si>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</si>
  <si>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</si>
  <si>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</si>
  <si>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</si>
  <si>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</si>
  <si>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</si>
  <si>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</si>
  <si>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</si>
  <si>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</si>
  <si>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</si>
  <si>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</si>
  <si>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</si>
  <si>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</si>
  <si>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</si>
  <si>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</si>
  <si>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</si>
  <si>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</si>
  <si>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</si>
  <si>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</si>
  <si>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</si>
  <si>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</si>
  <si>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</si>
  <si>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</si>
  <si>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</si>
  <si>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</si>
  <si>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</si>
  <si>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</si>
  <si>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</si>
  <si>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</si>
  <si>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</si>
  <si>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</si>
  <si>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</si>
  <si>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</si>
  <si>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</si>
  <si>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</si>
  <si>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</si>
  <si>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</si>
  <si>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</si>
  <si>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</si>
  <si>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</si>
  <si>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</si>
  <si>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</si>
  <si>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</si>
  <si>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</si>
  <si>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</si>
  <si>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</si>
  <si>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</si>
  <si>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</si>
  <si>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</si>
  <si>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</si>
  <si>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</si>
  <si>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</si>
  <si>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</si>
  <si>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</si>
  <si>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</si>
  <si>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</si>
  <si>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</si>
  <si>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</si>
  <si>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</si>
  <si>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</si>
  <si>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</si>
  <si>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</si>
  <si>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</si>
  <si>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</si>
  <si>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</si>
  <si>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</si>
  <si>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</si>
  <si>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</si>
  <si>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</si>
  <si>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</si>
  <si>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</si>
  <si>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</si>
  <si>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</si>
  <si>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</si>
  <si>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</si>
  <si>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</si>
  <si>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</si>
  <si>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</si>
  <si>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</si>
  <si>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</si>
  <si>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</si>
  <si>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</si>
  <si>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</si>
  <si>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</si>
  <si>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</si>
  <si>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</si>
  <si>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</si>
  <si>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</si>
  <si>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</si>
  <si>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</si>
  <si>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</si>
  <si>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</si>
  <si>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</si>
  <si>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</si>
  <si>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</si>
  <si>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</si>
  <si>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</si>
  <si>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</si>
  <si>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</si>
  <si>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</si>
  <si>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</si>
  <si>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</si>
  <si>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</si>
  <si>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</si>
  <si>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</si>
  <si>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</si>
  <si>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</si>
  <si>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</si>
  <si>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</si>
  <si>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</si>
  <si>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</si>
  <si>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</si>
  <si>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</si>
  <si>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</si>
  <si>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</si>
  <si>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</si>
  <si>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</si>
  <si>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</si>
  <si>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</si>
  <si>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</si>
  <si>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</si>
  <si>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</si>
  <si>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</si>
  <si>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</si>
  <si>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</si>
  <si>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</si>
  <si>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</si>
  <si>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</si>
  <si>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</si>
  <si>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</si>
  <si>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</si>
  <si>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</si>
  <si>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</si>
  <si>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</si>
  <si>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</si>
  <si>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</si>
  <si>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</si>
  <si>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</si>
  <si>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</si>
  <si>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</si>
  <si>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</si>
  <si>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</si>
  <si>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</si>
  <si>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</si>
  <si>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</si>
  <si>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</si>
  <si>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</si>
  <si>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</si>
  <si>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</si>
  <si>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</si>
  <si>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</si>
  <si>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</si>
  <si>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</si>
  <si>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</si>
  <si>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</si>
  <si>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</si>
  <si>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</si>
  <si>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</si>
  <si>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</si>
  <si>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</si>
  <si>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</si>
  <si>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</si>
  <si>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</si>
  <si>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</si>
  <si>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</si>
  <si>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</si>
  <si>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</si>
  <si>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</si>
  <si>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</si>
  <si>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</si>
  <si>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</si>
  <si>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</si>
  <si>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</si>
  <si>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</si>
  <si>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</si>
  <si>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</si>
  <si>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</si>
  <si>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</si>
  <si>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</si>
  <si>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</si>
  <si>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</si>
  <si>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</si>
  <si>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</si>
  <si>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</si>
  <si>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</si>
  <si>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</si>
  <si>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</si>
  <si>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</si>
  <si>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</si>
  <si>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</si>
  <si>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</si>
  <si>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</si>
  <si>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</si>
  <si>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</si>
  <si>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</si>
  <si>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</si>
  <si>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</si>
  <si>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</si>
  <si>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</si>
  <si>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</si>
  <si>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</si>
  <si>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</si>
  <si>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</si>
  <si>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</si>
  <si>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</si>
  <si>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</si>
  <si>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</si>
  <si>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</si>
  <si>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</si>
  <si>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</si>
  <si>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</si>
  <si>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</si>
  <si>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</si>
  <si>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</si>
  <si>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</si>
  <si>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</si>
  <si>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</si>
  <si>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</si>
  <si>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</si>
  <si>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</si>
  <si>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</si>
  <si>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</si>
  <si>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</si>
  <si>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</si>
  <si>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</si>
  <si>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</si>
  <si>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</si>
  <si>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</si>
  <si>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</si>
  <si>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</si>
  <si>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</si>
  <si>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</si>
  <si>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</si>
  <si>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</si>
  <si>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</si>
  <si>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</si>
  <si>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</si>
  <si>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</si>
  <si>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</si>
  <si>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</si>
  <si>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</si>
  <si>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</si>
  <si>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</si>
  <si>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</si>
  <si>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</si>
  <si>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</si>
  <si>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</si>
  <si>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</si>
  <si>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</si>
  <si>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</si>
  <si>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</si>
  <si>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</si>
  <si>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</si>
  <si>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</si>
  <si>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</si>
  <si>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</si>
  <si>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</si>
  <si>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</si>
  <si>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</si>
  <si>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</si>
  <si>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</si>
  <si>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</si>
  <si>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</si>
  <si>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</si>
  <si>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</si>
  <si>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</si>
  <si>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</si>
  <si>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</si>
  <si>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</si>
  <si>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</si>
  <si>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</si>
  <si>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</si>
  <si>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</si>
  <si>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</si>
  <si>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</si>
  <si>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</si>
  <si>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</si>
  <si>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</si>
  <si>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</si>
  <si>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</si>
  <si>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</si>
  <si>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</si>
  <si>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</si>
  <si>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</si>
  <si>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</si>
  <si>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</si>
  <si>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</si>
  <si>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</si>
  <si>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</si>
  <si>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</si>
  <si>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</si>
  <si>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</si>
  <si>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</si>
  <si>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</si>
  <si>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</si>
  <si>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</si>
  <si>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</si>
  <si>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</si>
  <si>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</si>
  <si>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</si>
  <si>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</si>
  <si>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</si>
  <si>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</si>
  <si>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</si>
  <si>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</si>
  <si>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</si>
  <si>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</si>
  <si>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</si>
  <si>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</si>
  <si>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</si>
  <si>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</si>
  <si>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</si>
  <si>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</si>
  <si>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</si>
  <si>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</si>
  <si>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</si>
  <si>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</si>
  <si>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</si>
  <si>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</si>
  <si>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</si>
  <si>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</si>
  <si>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</si>
  <si>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</si>
  <si>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</si>
  <si>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</si>
  <si>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</si>
  <si>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</si>
  <si>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</si>
  <si>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</si>
  <si>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</si>
  <si>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</si>
  <si>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</si>
  <si>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</si>
  <si>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</si>
  <si>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</si>
  <si>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</si>
  <si>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</si>
  <si>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</si>
  <si>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</si>
  <si>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</si>
  <si>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</si>
  <si>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</si>
  <si>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</si>
  <si>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</si>
  <si>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</si>
  <si>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</si>
  <si>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</si>
  <si>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</si>
  <si>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</si>
  <si>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</si>
  <si>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</si>
  <si>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</si>
  <si>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</si>
  <si>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</si>
  <si>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</si>
  <si>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</si>
  <si>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</si>
  <si>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</si>
  <si>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</si>
  <si>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</si>
  <si>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</si>
  <si>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</si>
  <si>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</si>
  <si>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</si>
  <si>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</si>
  <si>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</si>
  <si>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</si>
  <si>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</si>
  <si>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</si>
  <si>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</si>
  <si>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</si>
  <si>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</si>
  <si>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</si>
  <si>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</si>
  <si>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</si>
  <si>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</si>
  <si>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</si>
  <si>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</si>
  <si>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</si>
  <si>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</si>
  <si>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</si>
  <si>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</si>
  <si>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</si>
  <si>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</si>
  <si>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</si>
  <si>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</si>
  <si>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</si>
  <si>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</si>
  <si>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</si>
  <si>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</si>
  <si>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</si>
  <si>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</si>
  <si>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</si>
  <si>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</si>
  <si>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</si>
  <si>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</si>
  <si>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</si>
  <si>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</si>
  <si>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</si>
  <si>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</si>
  <si>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</si>
  <si>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</si>
  <si>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</si>
  <si>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</si>
  <si>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</si>
  <si>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</si>
  <si>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</si>
  <si>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</si>
  <si>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</si>
  <si>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</si>
  <si>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</si>
  <si>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</si>
  <si>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</si>
  <si>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</si>
  <si>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</si>
  <si>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</si>
  <si>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</si>
  <si>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</si>
  <si>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</si>
  <si>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</si>
  <si>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</si>
  <si>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</si>
  <si>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</si>
  <si>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</si>
  <si>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</si>
  <si>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</si>
  <si>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</si>
  <si>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</si>
  <si>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</si>
  <si>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</si>
  <si>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</si>
  <si>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</si>
  <si>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</si>
  <si>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</si>
  <si>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</si>
  <si>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</si>
  <si>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</si>
  <si>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</si>
  <si>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</si>
  <si>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</si>
  <si>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</si>
  <si>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</si>
  <si>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</si>
  <si>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</si>
  <si>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</si>
  <si>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</si>
  <si>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</si>
  <si>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</si>
  <si>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</si>
  <si>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</si>
  <si>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</si>
  <si>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</si>
  <si>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</si>
  <si>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</si>
  <si>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</si>
  <si>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</si>
  <si>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</si>
  <si>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</si>
  <si>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</si>
  <si>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</si>
  <si>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</si>
  <si>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</si>
  <si>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</si>
  <si>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</si>
  <si>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</si>
  <si>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</si>
  <si>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</si>
  <si>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</si>
  <si>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</si>
  <si>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</si>
  <si>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</si>
  <si>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</si>
  <si>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</si>
  <si>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</si>
  <si>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</si>
  <si>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</si>
  <si>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</si>
  <si>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</si>
  <si>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</si>
  <si>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</si>
  <si>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</si>
  <si>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</si>
  <si>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</si>
  <si>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</si>
  <si>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</si>
  <si>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</si>
  <si>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</si>
  <si>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</si>
  <si>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</si>
  <si>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</si>
  <si>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</si>
  <si>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</si>
  <si>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</si>
  <si>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</si>
  <si>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</si>
  <si>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</si>
  <si>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</si>
  <si>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</si>
  <si>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</si>
  <si>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</si>
  <si>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</si>
  <si>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</si>
  <si>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</si>
  <si>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</si>
  <si>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</si>
  <si>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</si>
  <si>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</si>
  <si>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</si>
  <si>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</si>
  <si>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</si>
  <si>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</si>
  <si>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</si>
  <si>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</si>
  <si>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</si>
  <si>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</si>
  <si>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</si>
  <si>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</si>
  <si>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</si>
  <si>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</si>
  <si>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</si>
  <si>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</si>
  <si>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</si>
  <si>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</si>
  <si>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</si>
  <si>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</si>
  <si>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</si>
  <si>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</si>
  <si>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</si>
  <si>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</si>
  <si>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</si>
  <si>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</si>
  <si>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</si>
  <si>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</si>
  <si>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</si>
  <si>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</si>
  <si>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</si>
  <si>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</si>
  <si>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</si>
  <si>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</si>
  <si>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</si>
  <si>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</si>
  <si>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</si>
  <si>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</si>
  <si>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</si>
  <si>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</si>
  <si>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</si>
  <si>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</si>
  <si>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</si>
  <si>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</si>
  <si>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</si>
  <si>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</si>
  <si>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</si>
  <si>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</si>
  <si>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</si>
  <si>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</si>
  <si>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</si>
  <si>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</si>
  <si>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</si>
  <si>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</si>
  <si>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</si>
  <si>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</si>
  <si>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</si>
  <si>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</si>
  <si>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</si>
  <si>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</si>
  <si>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</si>
  <si>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</si>
  <si>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</si>
  <si>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</si>
  <si>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</si>
  <si>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</si>
  <si>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</si>
  <si>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</si>
  <si>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</si>
  <si>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</si>
  <si>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</si>
  <si>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</si>
  <si>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</si>
  <si>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</si>
  <si>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</si>
  <si>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</si>
  <si>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</si>
  <si>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</si>
  <si>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</si>
  <si>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</si>
  <si>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</si>
  <si>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</si>
  <si>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</si>
  <si>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</si>
  <si>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</si>
  <si>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</si>
  <si>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</si>
  <si>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</si>
  <si>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</si>
  <si>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</si>
  <si>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</si>
  <si>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</si>
  <si>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</si>
  <si>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</si>
  <si>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</si>
  <si>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</si>
  <si>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</si>
  <si>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</si>
  <si>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</si>
  <si>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</si>
  <si>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</si>
  <si>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</si>
  <si>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</si>
  <si>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</si>
  <si>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</si>
  <si>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</si>
  <si>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</si>
  <si>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</si>
  <si>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</si>
  <si>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</si>
  <si>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</si>
  <si>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</si>
  <si>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</si>
  <si>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</si>
  <si>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</si>
  <si>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</si>
  <si>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</si>
  <si>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</si>
  <si>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</si>
  <si>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</si>
  <si>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</si>
  <si>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</si>
  <si>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</si>
  <si>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</si>
  <si>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</si>
  <si>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</si>
  <si>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</si>
  <si>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</si>
  <si>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</si>
  <si>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</si>
  <si>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</si>
  <si>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</si>
  <si>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</si>
  <si>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</si>
  <si>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</si>
  <si>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</si>
  <si>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</si>
  <si>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</si>
  <si>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</si>
  <si>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</si>
  <si>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</si>
  <si>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</si>
  <si>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</si>
  <si>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</si>
  <si>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</si>
  <si>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</si>
  <si>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</si>
  <si>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</si>
  <si>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</si>
  <si>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</si>
  <si>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</si>
  <si>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</si>
  <si>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</si>
  <si>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</si>
  <si>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</si>
  <si>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</si>
  <si>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</si>
  <si>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</si>
  <si>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</si>
  <si>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</si>
  <si>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</si>
  <si>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</si>
  <si>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</si>
  <si>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</si>
  <si>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</si>
  <si>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</si>
  <si>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</si>
  <si>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</si>
  <si>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</si>
  <si>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</si>
  <si>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</si>
  <si>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</si>
  <si>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</si>
  <si>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</si>
  <si>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</si>
  <si>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</si>
  <si>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</si>
  <si>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</si>
  <si>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</si>
  <si>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</si>
  <si>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</si>
  <si>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</si>
  <si>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</si>
  <si>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</si>
  <si>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</si>
  <si>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</si>
  <si>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</si>
  <si>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</si>
  <si>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</si>
  <si>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</si>
  <si>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</si>
  <si>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</si>
  <si>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</si>
  <si>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</si>
  <si>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</si>
  <si>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</si>
  <si>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</si>
  <si>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</si>
  <si>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</si>
  <si>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</si>
  <si>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</si>
  <si>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</si>
  <si>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</si>
  <si>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</si>
  <si>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</si>
  <si>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</si>
  <si>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</si>
  <si>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</si>
  <si>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</si>
  <si>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</si>
  <si>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</si>
  <si>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</si>
  <si>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</si>
  <si>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</si>
  <si>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</si>
  <si>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</si>
  <si>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</si>
  <si>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</si>
  <si>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</si>
  <si>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</si>
  <si>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</si>
  <si>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</si>
  <si>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</si>
  <si>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</si>
  <si>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</si>
  <si>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</si>
  <si>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</si>
  <si>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</si>
  <si>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</si>
  <si>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</si>
  <si>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</si>
  <si>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</si>
  <si>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</si>
  <si>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</si>
  <si>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</si>
  <si>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</si>
  <si>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</si>
  <si>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</si>
  <si>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</si>
  <si>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</si>
  <si>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</si>
  <si>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</si>
  <si>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</si>
  <si>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</si>
  <si>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</si>
  <si>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</si>
  <si>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</si>
  <si>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</si>
  <si>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</si>
  <si>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</si>
  <si>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</si>
  <si>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</si>
  <si>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</si>
  <si>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</si>
  <si>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</si>
  <si>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</si>
  <si>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</si>
  <si>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</si>
  <si>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</si>
  <si>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</si>
  <si>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</si>
  <si>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</si>
  <si>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</si>
  <si>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</si>
  <si>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</si>
  <si>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</si>
  <si>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</si>
  <si>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</si>
  <si>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</si>
  <si>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Pledged</t>
  </si>
  <si>
    <t>Goal</t>
  </si>
  <si>
    <t>#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</si>
  <si>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</si>
  <si>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</si>
  <si>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</si>
  <si>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</si>
  <si>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</si>
  <si>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Mean Pledged</t>
  </si>
  <si>
    <t>Median Goal</t>
  </si>
  <si>
    <t>Median Pledged</t>
  </si>
  <si>
    <t>Sd. Dev. Of Goal</t>
  </si>
  <si>
    <t>Upper Qt. of Goal</t>
  </si>
  <si>
    <t>Lower Qt. of Goal</t>
  </si>
  <si>
    <t>IQR of Goal</t>
  </si>
  <si>
    <t>St. Dev. Of Pledged</t>
  </si>
  <si>
    <t>Upper Qt. of Pledged</t>
  </si>
  <si>
    <t>Lower Qt. of Pledged</t>
  </si>
  <si>
    <t>IQR</t>
  </si>
  <si>
    <t>Years</t>
  </si>
  <si>
    <t>(All)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</si>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</sst>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9" fontId="1" fillId="0" borderId="0" xfId="1" applyFont="1"/>
    <xf numFmtId="9" fontId="0" fillId="0" borderId="0" xfId="1" applyFont="1"/>
    <xf numFmtId="10" fontId="1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87856605863963E-2"/>
          <c:y val="5.0925925925925923E-2"/>
          <c:w val="0.89969760218414907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statistics'!$B$6:$B$7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statistics'!$B$8:$B$674</c:f>
              <c:numCache>
                <c:formatCode>General</c:formatCode>
                <c:ptCount val="666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10">
                  <c:v>1</c:v>
                </c:pt>
                <c:pt idx="13">
                  <c:v>1</c:v>
                </c:pt>
                <c:pt idx="17">
                  <c:v>1</c:v>
                </c:pt>
                <c:pt idx="18">
                  <c:v>1</c:v>
                </c:pt>
                <c:pt idx="24">
                  <c:v>1</c:v>
                </c:pt>
                <c:pt idx="30">
                  <c:v>1</c:v>
                </c:pt>
                <c:pt idx="31">
                  <c:v>1</c:v>
                </c:pt>
                <c:pt idx="39">
                  <c:v>1</c:v>
                </c:pt>
                <c:pt idx="41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9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1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83">
                  <c:v>1</c:v>
                </c:pt>
                <c:pt idx="85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6">
                  <c:v>1</c:v>
                </c:pt>
                <c:pt idx="110">
                  <c:v>1</c:v>
                </c:pt>
                <c:pt idx="111">
                  <c:v>1</c:v>
                </c:pt>
                <c:pt idx="119">
                  <c:v>1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6">
                  <c:v>1</c:v>
                </c:pt>
                <c:pt idx="128">
                  <c:v>1</c:v>
                </c:pt>
                <c:pt idx="130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1</c:v>
                </c:pt>
                <c:pt idx="152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1</c:v>
                </c:pt>
                <c:pt idx="169">
                  <c:v>1</c:v>
                </c:pt>
                <c:pt idx="171">
                  <c:v>1</c:v>
                </c:pt>
                <c:pt idx="174">
                  <c:v>1</c:v>
                </c:pt>
                <c:pt idx="175">
                  <c:v>1</c:v>
                </c:pt>
                <c:pt idx="179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92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3">
                  <c:v>1</c:v>
                </c:pt>
                <c:pt idx="215">
                  <c:v>1</c:v>
                </c:pt>
                <c:pt idx="218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5">
                  <c:v>1</c:v>
                </c:pt>
                <c:pt idx="235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50">
                  <c:v>1</c:v>
                </c:pt>
                <c:pt idx="251">
                  <c:v>1</c:v>
                </c:pt>
                <c:pt idx="260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0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81">
                  <c:v>1</c:v>
                </c:pt>
                <c:pt idx="289">
                  <c:v>1</c:v>
                </c:pt>
                <c:pt idx="291">
                  <c:v>1</c:v>
                </c:pt>
                <c:pt idx="293">
                  <c:v>1</c:v>
                </c:pt>
                <c:pt idx="295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8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9">
                  <c:v>1</c:v>
                </c:pt>
                <c:pt idx="321">
                  <c:v>1</c:v>
                </c:pt>
                <c:pt idx="324">
                  <c:v>1</c:v>
                </c:pt>
                <c:pt idx="325">
                  <c:v>1</c:v>
                </c:pt>
                <c:pt idx="329">
                  <c:v>1</c:v>
                </c:pt>
                <c:pt idx="332">
                  <c:v>1</c:v>
                </c:pt>
                <c:pt idx="335">
                  <c:v>1</c:v>
                </c:pt>
                <c:pt idx="338">
                  <c:v>1</c:v>
                </c:pt>
                <c:pt idx="339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6">
                  <c:v>1</c:v>
                </c:pt>
                <c:pt idx="359">
                  <c:v>1</c:v>
                </c:pt>
                <c:pt idx="361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1</c:v>
                </c:pt>
                <c:pt idx="381">
                  <c:v>1</c:v>
                </c:pt>
                <c:pt idx="382">
                  <c:v>1</c:v>
                </c:pt>
                <c:pt idx="387">
                  <c:v>2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398">
                  <c:v>1</c:v>
                </c:pt>
                <c:pt idx="402">
                  <c:v>1</c:v>
                </c:pt>
                <c:pt idx="407">
                  <c:v>1</c:v>
                </c:pt>
                <c:pt idx="410">
                  <c:v>1</c:v>
                </c:pt>
                <c:pt idx="416">
                  <c:v>1</c:v>
                </c:pt>
                <c:pt idx="417">
                  <c:v>1</c:v>
                </c:pt>
                <c:pt idx="420">
                  <c:v>1</c:v>
                </c:pt>
                <c:pt idx="421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31">
                  <c:v>1</c:v>
                </c:pt>
                <c:pt idx="437">
                  <c:v>1</c:v>
                </c:pt>
                <c:pt idx="438">
                  <c:v>1</c:v>
                </c:pt>
                <c:pt idx="442">
                  <c:v>1</c:v>
                </c:pt>
                <c:pt idx="443">
                  <c:v>1</c:v>
                </c:pt>
                <c:pt idx="449">
                  <c:v>1</c:v>
                </c:pt>
                <c:pt idx="450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8">
                  <c:v>1</c:v>
                </c:pt>
                <c:pt idx="475">
                  <c:v>1</c:v>
                </c:pt>
                <c:pt idx="477">
                  <c:v>1</c:v>
                </c:pt>
                <c:pt idx="484">
                  <c:v>1</c:v>
                </c:pt>
                <c:pt idx="485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1">
                  <c:v>1</c:v>
                </c:pt>
                <c:pt idx="493">
                  <c:v>1</c:v>
                </c:pt>
                <c:pt idx="494">
                  <c:v>1</c:v>
                </c:pt>
                <c:pt idx="497">
                  <c:v>1</c:v>
                </c:pt>
                <c:pt idx="502">
                  <c:v>1</c:v>
                </c:pt>
                <c:pt idx="504">
                  <c:v>1</c:v>
                </c:pt>
                <c:pt idx="507">
                  <c:v>1</c:v>
                </c:pt>
                <c:pt idx="509">
                  <c:v>1</c:v>
                </c:pt>
                <c:pt idx="513">
                  <c:v>1</c:v>
                </c:pt>
                <c:pt idx="514">
                  <c:v>1</c:v>
                </c:pt>
                <c:pt idx="518">
                  <c:v>1</c:v>
                </c:pt>
                <c:pt idx="523">
                  <c:v>1</c:v>
                </c:pt>
                <c:pt idx="524">
                  <c:v>1</c:v>
                </c:pt>
                <c:pt idx="531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40">
                  <c:v>1</c:v>
                </c:pt>
                <c:pt idx="546">
                  <c:v>1</c:v>
                </c:pt>
                <c:pt idx="547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63">
                  <c:v>1</c:v>
                </c:pt>
                <c:pt idx="564">
                  <c:v>1</c:v>
                </c:pt>
                <c:pt idx="566">
                  <c:v>1</c:v>
                </c:pt>
                <c:pt idx="570">
                  <c:v>1</c:v>
                </c:pt>
                <c:pt idx="572">
                  <c:v>1</c:v>
                </c:pt>
                <c:pt idx="574">
                  <c:v>1</c:v>
                </c:pt>
                <c:pt idx="577">
                  <c:v>1</c:v>
                </c:pt>
                <c:pt idx="579">
                  <c:v>1</c:v>
                </c:pt>
                <c:pt idx="581">
                  <c:v>1</c:v>
                </c:pt>
                <c:pt idx="582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91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3">
                  <c:v>1</c:v>
                </c:pt>
                <c:pt idx="607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7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6">
                  <c:v>1</c:v>
                </c:pt>
                <c:pt idx="637">
                  <c:v>1</c:v>
                </c:pt>
                <c:pt idx="640">
                  <c:v>1</c:v>
                </c:pt>
                <c:pt idx="649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60">
                  <c:v>1</c:v>
                </c:pt>
                <c:pt idx="6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4-8B43-A794-A6C2E716E767}"/>
            </c:ext>
          </c:extLst>
        </c:ser>
        <c:ser>
          <c:idx val="1"/>
          <c:order val="1"/>
          <c:tx>
            <c:strRef>
              <c:f>'Category statistics'!$C$6:$C$7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statistics'!$C$8:$C$674</c:f>
              <c:numCache>
                <c:formatCode>General</c:formatCode>
                <c:ptCount val="666"/>
                <c:pt idx="44">
                  <c:v>1</c:v>
                </c:pt>
                <c:pt idx="89">
                  <c:v>1</c:v>
                </c:pt>
                <c:pt idx="107">
                  <c:v>1</c:v>
                </c:pt>
                <c:pt idx="131">
                  <c:v>1</c:v>
                </c:pt>
                <c:pt idx="323">
                  <c:v>1</c:v>
                </c:pt>
                <c:pt idx="331">
                  <c:v>1</c:v>
                </c:pt>
                <c:pt idx="414">
                  <c:v>1</c:v>
                </c:pt>
                <c:pt idx="435">
                  <c:v>1</c:v>
                </c:pt>
                <c:pt idx="45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CFA8-AC45-9C56-2A024552219F}"/>
            </c:ext>
          </c:extLst>
        </c:ser>
        <c:ser>
          <c:idx val="2"/>
          <c:order val="2"/>
          <c:tx>
            <c:strRef>
              <c:f>'Category statistics'!$D$6:$D$7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statistics'!$A$8:$A$674</c:f>
              <c:strCache>
                <c:ptCount val="666"/>
                <c:pt idx="0">
                  <c:v>'ART'</c:v>
                </c:pt>
                <c:pt idx="1">
                  <c:v>'LETTERS FROM WAR' Losing loved ones to Alzheimer's Disease</c:v>
                </c:pt>
                <c:pt idx="2">
                  <c:v>" Sweet O'l Mama " Theater Production</c:v>
                </c:pt>
                <c:pt idx="3">
                  <c:v>"A Measure of Normalcy"</c:v>
                </c:pt>
                <c:pt idx="4">
                  <c:v>"Bright Ideas" By Eric Coble</c:v>
                </c:pt>
                <c:pt idx="5">
                  <c:v>"Fortune's Child" by Mark Scharf</c:v>
                </c:pt>
                <c:pt idx="6">
                  <c:v>"God's Pinatas" A Drama for the stage, with comic relief.</c:v>
                </c:pt>
                <c:pt idx="7">
                  <c:v>"Holmes for the Holidays" Larceny &amp; Mystery For Christmas</c:v>
                </c:pt>
                <c:pt idx="8">
                  <c:v>"I Will Speak For Myself"</c:v>
                </c:pt>
                <c:pt idx="9">
                  <c:v>"I'm Alright"...an Enso Theatre Education production.</c:v>
                </c:pt>
                <c:pt idx="10">
                  <c:v>"If They Come Back"</c:v>
                </c:pt>
                <c:pt idx="11">
                  <c:v>"Loving Alanis" Rocky Mountain Regional Premier</c:v>
                </c:pt>
                <c:pt idx="12">
                  <c:v>"Lucy &amp; Vincente" A New Play about Lucille Ball</c:v>
                </c:pt>
                <c:pt idx="13">
                  <c:v>"Miracle on 34th Street" - We believe. Do you believe in us?</c:v>
                </c:pt>
                <c:pt idx="14">
                  <c:v>"Mukha-Tsokotukha" SoloSchool Youth Play</c:v>
                </c:pt>
                <c:pt idx="15">
                  <c:v>"Next Stop" - Adjusting to dating in NYC</c:v>
                </c:pt>
                <c:pt idx="16">
                  <c:v>"She Has a Name" on tour</c:v>
                </c:pt>
                <c:pt idx="17">
                  <c:v>"SHERLOCK HOLMES AND THE SCARLET AVENGER"</c:v>
                </c:pt>
                <c:pt idx="18">
                  <c:v>"Skip To My Lou," a NEW play by Steve Romagnoli</c:v>
                </c:pt>
                <c:pt idx="19">
                  <c:v>"So Amazing" produced at the Kraine Theater NYC</c:v>
                </c:pt>
                <c:pt idx="20">
                  <c:v>"The Annual Neighborhood Garage Tour"</c:v>
                </c:pt>
                <c:pt idx="21">
                  <c:v>"The Colored Museum" by George C. Wolfe</c:v>
                </c:pt>
                <c:pt idx="22">
                  <c:v>"The Holiday Bug" 2014 Puppet Show</c:v>
                </c:pt>
                <c:pt idx="23">
                  <c:v>"The Next Event"</c:v>
                </c:pt>
                <c:pt idx="24">
                  <c:v>"The Norwegians" Midwestern Tour</c:v>
                </c:pt>
                <c:pt idx="25">
                  <c:v>"The Red Herring" World Premiere</c:v>
                </c:pt>
                <c:pt idx="26">
                  <c:v>"The Rounds" by Justin Moriarty, presented by EggSalad</c:v>
                </c:pt>
                <c:pt idx="27">
                  <c:v>"The Santaland Diaries" by David Sedaris in Los Angeles 2014</c:v>
                </c:pt>
                <c:pt idx="28">
                  <c:v>"The Secret" Goes to NYC International Fringe Festival</c:v>
                </c:pt>
                <c:pt idx="29">
                  <c:v>"The Star on My Heart" Original Play Project on Holocaust</c:v>
                </c:pt>
                <c:pt idx="30">
                  <c:v>"THIS THING OF OURS"</c:v>
                </c:pt>
                <c:pt idx="31">
                  <c:v>"Trouble at the Gate" play</c:v>
                </c:pt>
                <c:pt idx="32">
                  <c:v>"Unexpectedly Expecting" - A One-Woman Show</c:v>
                </c:pt>
                <c:pt idx="33">
                  <c:v>"Vanya and Sonia and Masha and Spike" by Christopher Durang</c:v>
                </c:pt>
                <c:pt idx="34">
                  <c:v>#CLOUD$ - a modern adaptation of Aristophanes' Clouds</c:v>
                </c:pt>
                <c:pt idx="35">
                  <c:v>1001 Nights: Help bring this fascinating new play to the US</c:v>
                </c:pt>
                <c:pt idx="36">
                  <c:v>2014 UASPA Theatre Showcase</c:v>
                </c:pt>
                <c:pt idx="37">
                  <c:v>2015 Philadelphia Premier: Bonhoeffer's Cost</c:v>
                </c:pt>
                <c:pt idx="38">
                  <c:v>2016 Next Stage Residents Class Presents: When She Had Wings</c:v>
                </c:pt>
                <c:pt idx="39">
                  <c:v>3 Days In Savannah</c:v>
                </c:pt>
                <c:pt idx="40">
                  <c:v>3 Days In Savannah Part II</c:v>
                </c:pt>
                <c:pt idx="41">
                  <c:v>4th Wall Theatre Project</c:v>
                </c:pt>
                <c:pt idx="42">
                  <c:v>64 Squares</c:v>
                </c:pt>
                <c:pt idx="43">
                  <c:v>A Bad Plan</c:v>
                </c:pt>
                <c:pt idx="44">
                  <c:v>A Bite of a Snake Play</c:v>
                </c:pt>
                <c:pt idx="45">
                  <c:v>A CRY FOR HELP</c:v>
                </c:pt>
                <c:pt idx="46">
                  <c:v>A Facelift for the Facade--Spring Garden Mill, Newtown, PA</c:v>
                </c:pt>
                <c:pt idx="47">
                  <c:v>a feminine ending, brought to you by the East End Theatre Co</c:v>
                </c:pt>
                <c:pt idx="48">
                  <c:v>A Few Brave Men: The Chosen Few</c:v>
                </c:pt>
                <c:pt idx="49">
                  <c:v>A Gentleman, A Lady and A Thug</c:v>
                </c:pt>
                <c:pt idx="50">
                  <c:v>A Hand of Talons</c:v>
                </c:pt>
                <c:pt idx="51">
                  <c:v>A Hard Rain - New York Debut</c:v>
                </c:pt>
                <c:pt idx="52">
                  <c:v>A Kansas City Fringe Festival premiere: "The Art is a Lie"</c:v>
                </c:pt>
                <c:pt idx="53">
                  <c:v>A KC Fringe World Premiere: DESPERATE ACTS</c:v>
                </c:pt>
                <c:pt idx="54">
                  <c:v>A Krumpus Story - World Premiere</c:v>
                </c:pt>
                <c:pt idx="55">
                  <c:v>A Midsummer Night's Dream</c:v>
                </c:pt>
                <c:pt idx="56">
                  <c:v>A Midsummer's Night's Dream</c:v>
                </c:pt>
                <c:pt idx="57">
                  <c:v>A Philosophical Protest! One Act Play, One Act Cabaret.</c:v>
                </c:pt>
                <c:pt idx="58">
                  <c:v>A Race Redux</c:v>
                </c:pt>
                <c:pt idx="59">
                  <c:v>A Season of Love and Music (Spring 2014)</c:v>
                </c:pt>
                <c:pt idx="60">
                  <c:v>A Thought in Three Parts</c:v>
                </c:pt>
                <c:pt idx="61">
                  <c:v>A Time Pirate's Love</c:v>
                </c:pt>
                <c:pt idx="62">
                  <c:v>â€œDamselflyâ€ Gracing the stage</c:v>
                </c:pt>
                <c:pt idx="63">
                  <c:v>ACT Underground Theatre, TLDC</c:v>
                </c:pt>
                <c:pt idx="64">
                  <c:v>Actors &amp; Musicians who are Blind or Autistic</c:v>
                </c:pt>
                <c:pt idx="65">
                  <c:v>AdA (Author directing Author)</c:v>
                </c:pt>
                <c:pt idx="66">
                  <c:v>Adopt a School for Shared Shakes Artists in the Schools</c:v>
                </c:pt>
                <c:pt idx="67">
                  <c:v>AENY's Production of An Invisible Piece of this World</c:v>
                </c:pt>
                <c:pt idx="68">
                  <c:v>AFTER LIFE: Minnesota Fringe Festival 2014</c:v>
                </c:pt>
                <c:pt idx="69">
                  <c:v>Age of Valor: Heritage - The Audio Drama</c:v>
                </c:pt>
                <c:pt idx="70">
                  <c:v>Ain't She Brave FringeNYC 2014 Project</c:v>
                </c:pt>
                <c:pt idx="71">
                  <c:v>Akvavit Theatre presents NOTHING OF ME by Arne Lygre</c:v>
                </c:pt>
                <c:pt idx="72">
                  <c:v>Alexandra Petri's "The Scrum"  - Field Trip Theatre</c:v>
                </c:pt>
                <c:pt idx="73">
                  <c:v>Alice In Wonderland (Polish) ALICJA W KRAINIE CZARÃ“W</c:v>
                </c:pt>
                <c:pt idx="74">
                  <c:v>All the Best, Jack</c:v>
                </c:pt>
                <c:pt idx="75">
                  <c:v>Alzheimer's:The Musical World Premiere Tickets &amp; FUNdrasier!</c:v>
                </c:pt>
                <c:pt idx="76">
                  <c:v>America is at the Mall: A Play in Three Acts</c:v>
                </c:pt>
                <c:pt idx="77">
                  <c:v>America is at the Mall: A Post 9/11 Happily  Never After</c:v>
                </c:pt>
                <c:pt idx="78">
                  <c:v>American Pride</c:v>
                </c:pt>
                <c:pt idx="79">
                  <c:v>An Evening of Original One Acts</c:v>
                </c:pt>
                <c:pt idx="80">
                  <c:v>An Evening of Radio</c:v>
                </c:pt>
                <c:pt idx="81">
                  <c:v>An Evening With Durang</c:v>
                </c:pt>
                <c:pt idx="82">
                  <c:v>An Evening with Sarah Pettyfer</c:v>
                </c:pt>
                <c:pt idx="83">
                  <c:v>An Original Theater Play Entitled "The Art of Love"</c:v>
                </c:pt>
                <c:pt idx="84">
                  <c:v>AnaiÌˆs Nin Goes to Hell</c:v>
                </c:pt>
                <c:pt idx="85">
                  <c:v>Anansi the Spider - An African Folktale</c:v>
                </c:pt>
                <c:pt idx="86">
                  <c:v>And That's How The Story Goes</c:v>
                </c:pt>
                <c:pt idx="87">
                  <c:v>Angels in Houston</c:v>
                </c:pt>
                <c:pt idx="88">
                  <c:v>Annabel Lost</c:v>
                </c:pt>
                <c:pt idx="89">
                  <c:v>Arlington's 1st Dinner Theatre</c:v>
                </c:pt>
                <c:pt idx="90">
                  <c:v>Artists' tickets to VARIATIONS ON FAMILY</c:v>
                </c:pt>
                <c:pt idx="91">
                  <c:v>ARTS to HEARTS - The Holidate (An Original Stage Play)</c:v>
                </c:pt>
                <c:pt idx="92">
                  <c:v>As the Naked Lead the Blind (Play)</c:v>
                </c:pt>
                <c:pt idx="93">
                  <c:v>As You Like It in The Enchanted Forest Wildlife Sanctuary</c:v>
                </c:pt>
                <c:pt idx="94">
                  <c:v>Assimilation - A history lesson you will never forget</c:v>
                </c:pt>
                <c:pt idx="95">
                  <c:v>Attraction</c:v>
                </c:pt>
                <c:pt idx="96">
                  <c:v>AU Theatre Wing (Pygmalion Sound and Lighting Fees)</c:v>
                </c:pt>
                <c:pt idx="97">
                  <c:v>Avarimor Series (Audio Plays)</c:v>
                </c:pt>
                <c:pt idx="98">
                  <c:v>Backdrops for Maplewood Barn Theatre Summer 2017 Production</c:v>
                </c:pt>
                <c:pt idx="99">
                  <c:v>Balm in Gilead at Columbia</c:v>
                </c:pt>
                <c:pt idx="100">
                  <c:v>Bare Bones Shakespeare 2015-16 Season</c:v>
                </c:pt>
                <c:pt idx="101">
                  <c:v>Be A Buddy Not A Bully (Anti-Bullying Stage Play TOUR)</c:v>
                </c:pt>
                <c:pt idx="102">
                  <c:v>BEASTS OF BAVERLY GROVE</c:v>
                </c:pt>
                <c:pt idx="103">
                  <c:v>Becoming UNZIPPED</c:v>
                </c:pt>
                <c:pt idx="104">
                  <c:v>Before The Lights Go Up</c:v>
                </c:pt>
                <c:pt idx="105">
                  <c:v>BEIRUT, LADY OF LEBANON</c:v>
                </c:pt>
                <c:pt idx="106">
                  <c:v>BELIEF on the Isle of Skye</c:v>
                </c:pt>
                <c:pt idx="107">
                  <c:v>Benghazi Bergen-Belsen</c:v>
                </c:pt>
                <c:pt idx="108">
                  <c:v>Better Than Ever Productions presents Geezer Game</c:v>
                </c:pt>
                <c:pt idx="109">
                  <c:v>Better Than Shakespeare Presents: Much Ado About Something</c:v>
                </c:pt>
                <c:pt idx="110">
                  <c:v>Black America from Prophets to Pimps</c:v>
                </c:pt>
                <c:pt idx="111">
                  <c:v>Blazed Donuts: An Orginial One Act</c:v>
                </c:pt>
                <c:pt idx="112">
                  <c:v>Bluebirds by Joe Brondo</c:v>
                </c:pt>
                <c:pt idx="113">
                  <c:v>boom- a play by Peter Sinn Nachtrieb</c:v>
                </c:pt>
                <c:pt idx="114">
                  <c:v>Brava Theater and Cultural Odyssey present â€œBIRTHRIGHT?â€</c:v>
                </c:pt>
                <c:pt idx="115">
                  <c:v>Bring "SONNY" To Toronto This Summer!</c:v>
                </c:pt>
                <c:pt idx="116">
                  <c:v>Bring Bigger, Badder BRIEF HISTORY Back To The Stage!</c:v>
                </c:pt>
                <c:pt idx="117">
                  <c:v>Bring Love's Labour's Lost to Minnesota</c:v>
                </c:pt>
                <c:pt idx="118">
                  <c:v>Bring Matt Fotis's Nights on the Couch to NYC!</c:v>
                </c:pt>
                <c:pt idx="119">
                  <c:v>Bring Oedipus Revenant to Life!</c:v>
                </c:pt>
                <c:pt idx="120">
                  <c:v>Bring the iconic story of Leontyne Price to the stage.</c:v>
                </c:pt>
                <c:pt idx="121">
                  <c:v>Bringing First Love/Worst Love To Life</c:v>
                </c:pt>
                <c:pt idx="122">
                  <c:v>Bringing more Art to the Community</c:v>
                </c:pt>
                <c:pt idx="123">
                  <c:v>Broken Alley â€”Â Year 3</c:v>
                </c:pt>
                <c:pt idx="124">
                  <c:v>Brooklyn Quartet, directed by reg e gaines. Spring of 2016</c:v>
                </c:pt>
                <c:pt idx="125">
                  <c:v>Burners</c:v>
                </c:pt>
                <c:pt idx="126">
                  <c:v>Burqa&amp;Rifle: A Drama: Two Women, Two Cultues, Two Histories</c:v>
                </c:pt>
                <c:pt idx="127">
                  <c:v>By Morning</c:v>
                </c:pt>
                <c:pt idx="128">
                  <c:v>Camp Curtain Call: Star Wars (A Parody)</c:v>
                </c:pt>
                <c:pt idx="129">
                  <c:v>Campo Maldito</c:v>
                </c:pt>
                <c:pt idx="130">
                  <c:v>Carpe Diem Theater Troupe</c:v>
                </c:pt>
                <c:pt idx="131">
                  <c:v>Casablanca - The Gin Joint Cut (The Play)</c:v>
                </c:pt>
                <c:pt idx="132">
                  <c:v>Cassiopeia</c:v>
                </c:pt>
                <c:pt idx="133">
                  <c:v>Catapult OYL to the next levelâ€”in Edinburgh!</c:v>
                </c:pt>
                <c:pt idx="134">
                  <c:v>CAYCE</c:v>
                </c:pt>
                <c:pt idx="135">
                  <c:v>Celebrating 20 years of The 24 Hour Plays around the world!</c:v>
                </c:pt>
                <c:pt idx="136">
                  <c:v>Central Coast Theatre Community Website - Plays &amp; Auditions</c:v>
                </c:pt>
                <c:pt idx="137">
                  <c:v>CHARM by Philip Dawkins</c:v>
                </c:pt>
                <c:pt idx="138">
                  <c:v>Chimera Ensemble Productions Fund</c:v>
                </c:pt>
                <c:pt idx="139">
                  <c:v>Chokehold</c:v>
                </c:pt>
                <c:pt idx="140">
                  <c:v>Church Folk Can Be Dangerous People</c:v>
                </c:pt>
                <c:pt idx="141">
                  <c:v>Cielito Lindo (Pretty Little One)</c:v>
                </c:pt>
                <c:pt idx="142">
                  <c:v>Cinderella</c:v>
                </c:pt>
                <c:pt idx="143">
                  <c:v>Cirque Inspired Alice's Adventures in Wonderland</c:v>
                </c:pt>
                <c:pt idx="144">
                  <c:v>Citrus Heights Theatre In The Heights</c:v>
                </c:pt>
                <c:pt idx="145">
                  <c:v>COLLABORATION: WARHOL &amp; BASQUIAT</c:v>
                </c:pt>
                <c:pt idx="146">
                  <c:v>COLOR ME</c:v>
                </c:pt>
                <c:pt idx="147">
                  <c:v>Colt Coeur's 6th Season</c:v>
                </c:pt>
                <c:pt idx="148">
                  <c:v>Comedy Of Errors: Antioch Community High School</c:v>
                </c:pt>
                <c:pt idx="149">
                  <c:v>Coming Home</c:v>
                </c:pt>
                <c:pt idx="150">
                  <c:v>COMPASS PLAYERS</c:v>
                </c:pt>
                <c:pt idx="151">
                  <c:v>COMPASS PLAYERS presents SYLVIA by A. R. Gurney</c:v>
                </c:pt>
                <c:pt idx="152">
                  <c:v>CONVERSATIONS WITH AN AVERAGE JOE</c:v>
                </c:pt>
                <c:pt idx="153">
                  <c:v>CORIOLANUS | THE NORMAL HEART @ The Lab Theater</c:v>
                </c:pt>
                <c:pt idx="154">
                  <c:v>Corners Grove</c:v>
                </c:pt>
                <c:pt idx="155">
                  <c:v>Cortez</c:v>
                </c:pt>
                <c:pt idx="156">
                  <c:v>Cosmicomics</c:v>
                </c:pt>
                <c:pt idx="157">
                  <c:v>CST's As You Like It goes to Canada!</c:v>
                </c:pt>
                <c:pt idx="158">
                  <c:v>Cubs: an Original Work</c:v>
                </c:pt>
                <c:pt idx="159">
                  <c:v>Dandelion Theatre: 'Body Awareness' by Annie Baker</c:v>
                </c:pt>
                <c:pt idx="160">
                  <c:v>Darryl Reuben Hall's THE DINNER Nat'l Premiere in NY Fest!</c:v>
                </c:pt>
                <c:pt idx="161">
                  <c:v>dasGROUP Theatre: Savage in Limbo</c:v>
                </c:pt>
                <c:pt idx="162">
                  <c:v>David Facer, Paradox Magic</c:v>
                </c:pt>
                <c:pt idx="163">
                  <c:v>De Lewe: A Youth Movement(Traveling Show)</c:v>
                </c:pt>
                <c:pt idx="164">
                  <c:v>death (and straight boys)</c:v>
                </c:pt>
                <c:pt idx="165">
                  <c:v>Defendant Maurice Chevalier</c:v>
                </c:pt>
                <c:pt idx="166">
                  <c:v>Defiant Entertainment presents: The Park Bench</c:v>
                </c:pt>
                <c:pt idx="167">
                  <c:v>Destiny is Judd Nelson: a new play at FringeNYC</c:v>
                </c:pt>
                <c:pt idx="168">
                  <c:v>Devastated No Matter What</c:v>
                </c:pt>
                <c:pt idx="169">
                  <c:v>DIANA's "Late: A Cowboy Song" by Sarah Ruhl</c:v>
                </c:pt>
                <c:pt idx="170">
                  <c:v>Dickhead</c:v>
                </c:pt>
                <c:pt idx="171">
                  <c:v>Divine Connection Performing Arts Leadership Program</c:v>
                </c:pt>
                <c:pt idx="172">
                  <c:v>Dog sees God by Bert V. Royal @ FSU</c:v>
                </c:pt>
                <c:pt idx="173">
                  <c:v>DOG SEES GOD: Confessions of a Teenage Blockhead</c:v>
                </c:pt>
                <c:pt idx="174">
                  <c:v>Down the Mississippi</c:v>
                </c:pt>
                <c:pt idx="175">
                  <c:v>DR. Mecurio's Mythical Marvels &amp; Beastiry</c:v>
                </c:pt>
                <c:pt idx="176">
                  <c:v>Edward Albee's The Goat, or Who is Sylvia?</c:v>
                </c:pt>
                <c:pt idx="177">
                  <c:v>EgoPo's Hairy Ape Tours to the Provincetown Festival</c:v>
                </c:pt>
                <c:pt idx="178">
                  <c:v>El Campanario: A place to "rest" in times of war...</c:v>
                </c:pt>
                <c:pt idx="179">
                  <c:v>Elevation Twelfth Night</c:v>
                </c:pt>
                <c:pt idx="180">
                  <c:v>EMPATHITRAX, a new play by Ana Nogueira</c:v>
                </c:pt>
                <c:pt idx="181">
                  <c:v>End Breast Cancer</c:v>
                </c:pt>
                <c:pt idx="182">
                  <c:v>Enso Theatre Ensemble's "Pride &amp; Prejudice"</c:v>
                </c:pt>
                <c:pt idx="183">
                  <c:v>Epic Proportions</c:v>
                </c:pt>
                <c:pt idx="184">
                  <c:v>Equality Theatre</c:v>
                </c:pt>
                <c:pt idx="185">
                  <c:v>Equus at Frenetic Theatre</c:v>
                </c:pt>
                <c:pt idx="186">
                  <c:v>EUPHORIA! A New Play by John Corigliano</c:v>
                </c:pt>
                <c:pt idx="187">
                  <c:v>EverScape</c:v>
                </c:pt>
                <c:pt idx="188">
                  <c:v>Expedition (to NYC)</c:v>
                </c:pt>
                <c:pt idx="189">
                  <c:v>Eyes Closed - The First In-Dream Theater Experience</c:v>
                </c:pt>
                <c:pt idx="190">
                  <c:v>Eyes Shut. Door Open - A New Play by Cassie M. Seinuk</c:v>
                </c:pt>
                <c:pt idx="191">
                  <c:v>Face Off Theatre Company Inaugural Season 2015-2016</c:v>
                </c:pt>
                <c:pt idx="192">
                  <c:v>Fair Play</c:v>
                </c:pt>
                <c:pt idx="193">
                  <c:v>Familiar Strangers â€” A Staged Reading</c:v>
                </c:pt>
                <c:pt idx="194">
                  <c:v>Fat Pig, The Play!</c:v>
                </c:pt>
                <c:pt idx="195">
                  <c:v>FEED</c:v>
                </c:pt>
                <c:pt idx="196">
                  <c:v>Fefu and Her Friends</c:v>
                </c:pt>
                <c:pt idx="197">
                  <c:v>Fever - a workshop production</c:v>
                </c:pt>
                <c:pt idx="198">
                  <c:v>FHE High School Presents: Snow Queen and Once On This Island</c:v>
                </c:pt>
                <c:pt idx="199">
                  <c:v>First Day Off in a Long Time by Brian Finkelstein</c:v>
                </c:pt>
                <c:pt idx="200">
                  <c:v>Folk-Tales: What Stories Do Your Folks Tell?</c:v>
                </c:pt>
                <c:pt idx="201">
                  <c:v>Foolish Mortals present Shakespeare's Twelfth Night</c:v>
                </c:pt>
                <c:pt idx="202">
                  <c:v>For Colored Girl Play Production</c:v>
                </c:pt>
                <c:pt idx="203">
                  <c:v>Forgive &amp; Forget</c:v>
                </c:pt>
                <c:pt idx="204">
                  <c:v>Forsaken Angels-A New Play</c:v>
                </c:pt>
                <c:pt idx="205">
                  <c:v>Free Jujube Brown NYC Performance</c:v>
                </c:pt>
                <c:pt idx="206">
                  <c:v>Freedom Train</c:v>
                </c:pt>
                <c:pt idx="207">
                  <c:v>FRESH PRODUCE'd LA presents: Friends in Transient Places</c:v>
                </c:pt>
                <c:pt idx="208">
                  <c:v>FRINGE 2015 by YER Productions</c:v>
                </c:pt>
                <c:pt idx="209">
                  <c:v>Fringe Fest: Take Comfort in Falling Forever</c:v>
                </c:pt>
                <c:pt idx="210">
                  <c:v>From Providence to Cuba: A Historic Theater Adventure</c:v>
                </c:pt>
                <c:pt idx="211">
                  <c:v>From the Pulpit to the Runway</c:v>
                </c:pt>
                <c:pt idx="212">
                  <c:v>Fury Theatre is Producing Oleanna</c:v>
                </c:pt>
                <c:pt idx="213">
                  <c:v>Galaxy Express - The Play</c:v>
                </c:pt>
                <c:pt idx="214">
                  <c:v>Galli Theater Fresh Start Fundraiser</c:v>
                </c:pt>
                <c:pt idx="215">
                  <c:v>GCU Follow Your Dreams Production</c:v>
                </c:pt>
                <c:pt idx="216">
                  <c:v>Generations (Senior Project)</c:v>
                </c:pt>
                <c:pt idx="217">
                  <c:v>Georgia - the full cast production</c:v>
                </c:pt>
                <c:pt idx="218">
                  <c:v>Get "Walken in His Shoes" to Capital Fringe Festival in DC!</c:v>
                </c:pt>
                <c:pt idx="219">
                  <c:v>Get Your Life Back</c:v>
                </c:pt>
                <c:pt idx="220">
                  <c:v>Get. That. Snitch. - The World's Most Dangerous Play</c:v>
                </c:pt>
                <c:pt idx="221">
                  <c:v>GettingTeensSaved.org Play in Richmond, California 2016</c:v>
                </c:pt>
                <c:pt idx="222">
                  <c:v>Ghost Pirate Cruise on the Hudson Sept. 3rd</c:v>
                </c:pt>
                <c:pt idx="223">
                  <c:v>Gifts of War</c:v>
                </c:pt>
                <c:pt idx="224">
                  <c:v>Girls, Ladies and Women - A Gospel Drama</c:v>
                </c:pt>
                <c:pt idx="225">
                  <c:v>Glenn Herman's EXPRESSIONS: The UnKnown</c:v>
                </c:pt>
                <c:pt idx="226">
                  <c:v>God is a Woman (The Untitled Mitchell Buckley Project)</c:v>
                </c:pt>
                <c:pt idx="227">
                  <c:v>Going To Market</c:v>
                </c:pt>
                <c:pt idx="228">
                  <c:v>Goldfish Memory Productions</c:v>
                </c:pt>
                <c:pt idx="229">
                  <c:v>Good Bread Alley</c:v>
                </c:pt>
                <c:pt idx="230">
                  <c:v>Good Men Wanted at ANT Fest</c:v>
                </c:pt>
                <c:pt idx="231">
                  <c:v>Good People at The Hudson Guild Theatre</c:v>
                </c:pt>
                <c:pt idx="232">
                  <c:v>Good People by David Lindsay-Abaire at Waterfront Playhouse</c:v>
                </c:pt>
                <c:pt idx="233">
                  <c:v>Gore Vidal's THE BEST MAN, by Seat of the Pants Productions</c:v>
                </c:pt>
                <c:pt idx="234">
                  <c:v>Gorilla Theater Productions Presents: Phase 3</c:v>
                </c:pt>
                <c:pt idx="235">
                  <c:v>Grammar Land Performances</c:v>
                </c:pt>
                <c:pt idx="236">
                  <c:v>Grassroots Shakespeare Company â€¢ Arizona</c:v>
                </c:pt>
                <c:pt idx="237">
                  <c:v>Green Light Productions produces theatre created by women</c:v>
                </c:pt>
                <c:pt idx="238">
                  <c:v>Greensboro: A Requiem presented by ATC's Youth Ensemble</c:v>
                </c:pt>
                <c:pt idx="239">
                  <c:v>Gruesome Playground Injuries</c:v>
                </c:pt>
                <c:pt idx="240">
                  <c:v>Gruoch, or Lady Macbeth</c:v>
                </c:pt>
                <c:pt idx="241">
                  <c:v>Gypsy Stage Presents "The Importance of Being Earnest"</c:v>
                </c:pt>
                <c:pt idx="242">
                  <c:v>Haberdasher Theatre Inc. : Richard Greenbergâ€™s, The Maderati</c:v>
                </c:pt>
                <c:pt idx="243">
                  <c:v>Halfway, Nebraska</c:v>
                </c:pt>
                <c:pt idx="244">
                  <c:v>Harriet Tubman Woman Of Faith</c:v>
                </c:pt>
                <c:pt idx="245">
                  <c:v>Hear Me Roar: A Season of Powerful Women</c:v>
                </c:pt>
                <c:pt idx="246">
                  <c:v>HEDDA</c:v>
                </c:pt>
                <c:pt idx="247">
                  <c:v>Help bring Boys of a Certain Age back to NYC!</c:v>
                </c:pt>
                <c:pt idx="248">
                  <c:v>Help fund Black Enough!</c:v>
                </c:pt>
                <c:pt idx="249">
                  <c:v>Help keep girls in school in Burkina Faso</c:v>
                </c:pt>
                <c:pt idx="250">
                  <c:v>Help Save High School Theater</c:v>
                </c:pt>
                <c:pt idx="251">
                  <c:v>Help Shakespeare Troupe accept invite to perform in UK!</c:v>
                </c:pt>
                <c:pt idx="252">
                  <c:v>Help us get "Old Friends" to the El Portal!!!</c:v>
                </c:pt>
                <c:pt idx="253">
                  <c:v>Henry VI: The War of the Roses</c:v>
                </c:pt>
                <c:pt idx="254">
                  <c:v>Hi, Are You Single? by Ryan J. Haddad</c:v>
                </c:pt>
                <c:pt idx="255">
                  <c:v>HIS NAME IS ARTHUR HOLMBERG</c:v>
                </c:pt>
                <c:pt idx="256">
                  <c:v>Holocene</c:v>
                </c:pt>
                <c:pt idx="257">
                  <c:v>Home (The Place Where My Stuff Resides)</c:v>
                </c:pt>
                <c:pt idx="258">
                  <c:v>Honest Accomplice Theatre 2015-16 Season</c:v>
                </c:pt>
                <c:pt idx="259">
                  <c:v>Honorable Men - Poor Yorick's Players 2016 Season</c:v>
                </c:pt>
                <c:pt idx="260">
                  <c:v>How Could You Do This To Me (The Stage Play)</c:v>
                </c:pt>
                <c:pt idx="261">
                  <c:v>How You Kiss Me... at FringeNYC 2015</c:v>
                </c:pt>
                <c:pt idx="262">
                  <c:v>Howard's End 3.0</c:v>
                </c:pt>
                <c:pt idx="263">
                  <c:v>HUB Theatre Group presents John Logan's RED</c:v>
                </c:pt>
                <c:pt idx="264">
                  <c:v>Human, Kind Theater Project</c:v>
                </c:pt>
                <c:pt idx="265">
                  <c:v>Hurricane Katrina 10th Anniversary: Brothers from the Bottom</c:v>
                </c:pt>
                <c:pt idx="266">
                  <c:v>I Can Ski Forever 3</c:v>
                </c:pt>
                <c:pt idx="267">
                  <c:v>I Died... I Came Back, ... Whatever</c:v>
                </c:pt>
                <c:pt idx="268">
                  <c:v>I Do Wonder</c:v>
                </c:pt>
                <c:pt idx="269">
                  <c:v>I support Molding Heartz</c:v>
                </c:pt>
                <c:pt idx="270">
                  <c:v>Images: Remembrances of the Holocaust-The Eva Schloss Story</c:v>
                </c:pt>
                <c:pt idx="271">
                  <c:v>Imaginary Theater Company Presents the Premiere of The Boat</c:v>
                </c:pt>
                <c:pt idx="272">
                  <c:v>Improv Patrol "The Gift of Your Story is Our Script"</c:v>
                </c:pt>
                <c:pt idx="273">
                  <c:v>In the Hours Before the Bars Open, a play by Nate HarpÃ©l</c:v>
                </c:pt>
                <c:pt idx="274">
                  <c:v>In The Time of New York</c:v>
                </c:pt>
                <c:pt idx="275">
                  <c:v>INDEPENDENCE NYC</c:v>
                </c:pt>
                <c:pt idx="276">
                  <c:v>Invincible Diamonds: A Survivor's Guide</c:v>
                </c:pt>
                <c:pt idx="277">
                  <c:v>Israel LÃ³pez @ Ojai Playwrights Conference</c:v>
                </c:pt>
                <c:pt idx="278">
                  <c:v>IT'S JUST MY LIFE</c:v>
                </c:pt>
                <c:pt idx="279">
                  <c:v>J. Lee Vocque's BASED ON ACTUAL EVENTS</c:v>
                </c:pt>
                <c:pt idx="280">
                  <c:v>Joe West's THEATER OF DEATH</c:v>
                </c:pt>
                <c:pt idx="281">
                  <c:v>JoLee Productions</c:v>
                </c:pt>
                <c:pt idx="282">
                  <c:v>Kafka on the Shore</c:v>
                </c:pt>
                <c:pt idx="283">
                  <c:v>Kapow-i GoGo at The PIT</c:v>
                </c:pt>
                <c:pt idx="284">
                  <c:v>Keep the Art of Marionettes Alive With PUPPETWORKS!</c:v>
                </c:pt>
                <c:pt idx="285">
                  <c:v>KICK It's Not How High. It's How Strong! Written &amp; Performed</c:v>
                </c:pt>
                <c:pt idx="286">
                  <c:v>King Kirby, a play by Crystal Skillman and Fred Van Lente</c:v>
                </c:pt>
                <c:pt idx="287">
                  <c:v>King Lear</c:v>
                </c:pt>
                <c:pt idx="288">
                  <c:v>King Sisyphus</c:v>
                </c:pt>
                <c:pt idx="289">
                  <c:v>Know Thy Law</c:v>
                </c:pt>
                <c:pt idx="290">
                  <c:v>Kylie for President</c:v>
                </c:pt>
                <c:pt idx="291">
                  <c:v>L.U.N.A. Theatre Company produces "Steel Magnolias"</c:v>
                </c:pt>
                <c:pt idx="292">
                  <c:v>Lakotas and the American Theatre</c:v>
                </c:pt>
                <c:pt idx="293">
                  <c:v>laughter in the hood</c:v>
                </c:pt>
                <c:pt idx="294">
                  <c:v>Laughter is Sacred Space 2.0</c:v>
                </c:pt>
                <c:pt idx="295">
                  <c:v>Lead Players Theatre Company</c:v>
                </c:pt>
                <c:pt idx="296">
                  <c:v>Leah in Vegas at The New York International Fringe Festival</c:v>
                </c:pt>
                <c:pt idx="297">
                  <c:v>Lemming Theatrical's Smell of the Kill</c:v>
                </c:pt>
                <c:pt idx="298">
                  <c:v>Liberty Falls, 54321</c:v>
                </c:pt>
                <c:pt idx="299">
                  <c:v>LIBERTY! EQUALITY! AND FIREWORKS!... A Civil Rights Play</c:v>
                </c:pt>
                <c:pt idx="300">
                  <c:v>Life is simple</c:v>
                </c:pt>
                <c:pt idx="301">
                  <c:v>Lincoln High School presents: Little Shop of Horrors</c:v>
                </c:pt>
                <c:pt idx="302">
                  <c:v>Literacy for Brooklyn Kids</c:v>
                </c:pt>
                <c:pt idx="303">
                  <c:v>Little Nell's - a play</c:v>
                </c:pt>
                <c:pt idx="304">
                  <c:v>Live at the Speakeasy with Ryan Anderson</c:v>
                </c:pt>
                <c:pt idx="305">
                  <c:v>Loading Dock Theatre Presents: The Dudleys! A Family Game</c:v>
                </c:pt>
                <c:pt idx="306">
                  <c:v>Local Jewell Production's Inaugural Season (2014-2015)</c:v>
                </c:pt>
                <c:pt idx="307">
                  <c:v>Lord of the Flies - Syracuse University</c:v>
                </c:pt>
                <c:pt idx="308">
                  <c:v>Loud Arts</c:v>
                </c:pt>
                <c:pt idx="309">
                  <c:v>Love Letters</c:v>
                </c:pt>
                <c:pt idx="310">
                  <c:v>Love Letters To My Children, directed by Charles J. Ouda</c:v>
                </c:pt>
                <c:pt idx="311">
                  <c:v>LOVENESS, the play @FringeNYC 2014</c:v>
                </c:pt>
                <c:pt idx="312">
                  <c:v>Macbeth</c:v>
                </c:pt>
                <c:pt idx="313">
                  <c:v>Macbeth For President 2016</c:v>
                </c:pt>
                <c:pt idx="314">
                  <c:v>Macbeth in the Basement</c:v>
                </c:pt>
                <c:pt idx="315">
                  <c:v>Madame X</c:v>
                </c:pt>
                <c:pt idx="316">
                  <c:v>MADE-UP: A Sitcom Theater Special</c:v>
                </c:pt>
                <c:pt idx="317">
                  <c:v>Maggie LumiÃ¨re and The Ghost Train: an exciting new play!</c:v>
                </c:pt>
                <c:pt idx="318">
                  <c:v>Making the Move--Edinburgh Fringe 2014</c:v>
                </c:pt>
                <c:pt idx="319">
                  <c:v>MAMA BA-B: The Stage Play</c:v>
                </c:pt>
                <c:pt idx="320">
                  <c:v>Mama Threw Me So High &amp; He Who Speaks</c:v>
                </c:pt>
                <c:pt idx="321">
                  <c:v>MAMA'Z BA-B: The StagePlay</c:v>
                </c:pt>
                <c:pt idx="322">
                  <c:v>MamaÃ­ Kickstarts its 2015 Season: Chekhov, Williams &amp; more!</c:v>
                </c:pt>
                <c:pt idx="323">
                  <c:v>Marcus Rashad's "The Domino Effect Stage Play"</c:v>
                </c:pt>
                <c:pt idx="324">
                  <c:v>Marilyn Madness &amp; Me</c:v>
                </c:pt>
                <c:pt idx="325">
                  <c:v>Mark Twain is Hell for the Company - Original Play</c:v>
                </c:pt>
                <c:pt idx="326">
                  <c:v>MASKS: Off-Broadway Debut</c:v>
                </c:pt>
                <c:pt idx="327">
                  <c:v>MAX &amp; ELSA: NO MUSIC. NO CHILDREN.</c:v>
                </c:pt>
                <c:pt idx="328">
                  <c:v>Me? A Caregiver?</c:v>
                </c:pt>
                <c:pt idx="329">
                  <c:v>Measure for Measure</c:v>
                </c:pt>
                <c:pt idx="330">
                  <c:v>MEASURE FOR MEASURE: an all-female adaptation</c:v>
                </c:pt>
                <c:pt idx="331">
                  <c:v>MEDEA | A New Vision</c:v>
                </c:pt>
                <c:pt idx="332">
                  <c:v>Meet The Claires - Valentine's Day Weekend Comedy Stage Play</c:v>
                </c:pt>
                <c:pt idx="333">
                  <c:v>Melbin the Accidental</c:v>
                </c:pt>
                <c:pt idx="334">
                  <c:v>Melissa Arctic At the Road Theatre</c:v>
                </c:pt>
                <c:pt idx="335">
                  <c:v>Messages</c:v>
                </c:pt>
                <c:pt idx="336">
                  <c:v>Mickey &amp; Worm: The Tour</c:v>
                </c:pt>
                <c:pt idx="337">
                  <c:v>Might As Well Live: Dorothy Parker Does Hollywood Fringe</c:v>
                </c:pt>
                <c:pt idx="338">
                  <c:v>Ministers of Grace</c:v>
                </c:pt>
                <c:pt idx="339">
                  <c:v>Ministry theater</c:v>
                </c:pt>
                <c:pt idx="340">
                  <c:v>Montclair Shakespeare Series</c:v>
                </c:pt>
                <c:pt idx="341">
                  <c:v>Montclair Shakespeare Series: A Midsummer Night's Dream</c:v>
                </c:pt>
                <c:pt idx="342">
                  <c:v>Moon Over Mangroves</c:v>
                </c:pt>
                <c:pt idx="343">
                  <c:v>Moroccan National Debate Team</c:v>
                </c:pt>
                <c:pt idx="344">
                  <c:v>Most Dangerous Man in America (WEB DuBois) by Amiri  Baraka</c:v>
                </c:pt>
                <c:pt idx="345">
                  <c:v>Moth Theater Lives</c:v>
                </c:pt>
                <c:pt idx="346">
                  <c:v>Motorcycle MacBeth...NOT your grandmother's Shakespeare!</c:v>
                </c:pt>
                <c:pt idx="347">
                  <c:v>Mr. Marmalade</c:v>
                </c:pt>
                <c:pt idx="348">
                  <c:v>Much Ado About Nothing</c:v>
                </c:pt>
                <c:pt idx="349">
                  <c:v>My Insane Shakespeare</c:v>
                </c:pt>
                <c:pt idx="350">
                  <c:v>MY PRIVATE REVOLUTION</c:v>
                </c:pt>
                <c:pt idx="351">
                  <c:v>Nakhtik and Avalon</c:v>
                </c:pt>
                <c:pt idx="352">
                  <c:v>New Works Lab @ PPAS: "Begets: Fall of a High School Ronin"</c:v>
                </c:pt>
                <c:pt idx="353">
                  <c:v>Next 2 the Stage</c:v>
                </c:pt>
                <c:pt idx="354">
                  <c:v>Night of Ashes</c:v>
                </c:pt>
                <c:pt idx="355">
                  <c:v>No Brains for Dinner</c:v>
                </c:pt>
                <c:pt idx="356">
                  <c:v>NO HOMO at Atwater Village Theatre</c:v>
                </c:pt>
                <c:pt idx="357">
                  <c:v>Not This Year ... I Have a Headache: a comedy about marriage</c:v>
                </c:pt>
                <c:pt idx="358">
                  <c:v>Not Your Garden Variety Theater</c:v>
                </c:pt>
                <c:pt idx="359">
                  <c:v>NTACTheatre - North Texas Actor's Collaborative Theatre</c:v>
                </c:pt>
                <c:pt idx="360">
                  <c:v>Nursery Crimes</c:v>
                </c:pt>
                <c:pt idx="361">
                  <c:v>Ø¢Ù…ÙŠÙ† (Amen)</c:v>
                </c:pt>
                <c:pt idx="362">
                  <c:v>OCTOBER IN THE CHAIR &amp; Other Fragile Things...This Halloween</c:v>
                </c:pt>
                <c:pt idx="363">
                  <c:v>Omega Kids - a new play</c:v>
                </c:pt>
                <c:pt idx="364">
                  <c:v>On the Verge (Or, The Geography of Yearning) goes Steampunk!</c:v>
                </c:pt>
                <c:pt idx="365">
                  <c:v>One Funny Mother: I'm Not Crazy!!</c:v>
                </c:pt>
                <c:pt idx="366">
                  <c:v>One Shot Theatre Company</c:v>
                </c:pt>
                <c:pt idx="367">
                  <c:v>One-Man Show: "The Book Of oded, Chapter 2"</c:v>
                </c:pt>
                <c:pt idx="368">
                  <c:v>Open House Theater</c:v>
                </c:pt>
                <c:pt idx="369">
                  <c:v>or, The Whale: an original stage adaptation of Moby-Dick</c:v>
                </c:pt>
                <c:pt idx="370">
                  <c:v>Oracle b*sides and Hawkeye Plainview present SUPER-WELLESIAN</c:v>
                </c:pt>
                <c:pt idx="371">
                  <c:v>Orpheus Descending by Tennessee Williams</c:v>
                </c:pt>
                <c:pt idx="372">
                  <c:v>OTHELLO, by William Shakespeare ( FUNDRAISER)</c:v>
                </c:pt>
                <c:pt idx="373">
                  <c:v>Out of the Box: A Mime Story</c:v>
                </c:pt>
                <c:pt idx="374">
                  <c:v>Outcry Theatre presents "Dark Play or Stories for Boys"</c:v>
                </c:pt>
                <c:pt idx="375">
                  <c:v>Paperhand Puppet Intervention 16th Annual Summer Show</c:v>
                </c:pt>
                <c:pt idx="376">
                  <c:v>Pariah</c:v>
                </c:pt>
                <c:pt idx="377">
                  <c:v>PCSF PlayOffs 2016</c:v>
                </c:pt>
                <c:pt idx="378">
                  <c:v>PCSF's Biannual 24-Hour Play Festival</c:v>
                </c:pt>
                <c:pt idx="379">
                  <c:v>Pennywinkle: A New Chicago Comedy</c:v>
                </c:pt>
                <c:pt idx="380">
                  <c:v>Peter Pan by J.M. Barrie @ Open Space Arts</c:v>
                </c:pt>
                <c:pt idx="381">
                  <c:v>Phantom of the Kun Opera</c:v>
                </c:pt>
                <c:pt idx="382">
                  <c:v>Picasso at The Lapin Agile, a play by Steve Martin</c:v>
                </c:pt>
                <c:pt idx="383">
                  <c:v>Pickles &amp; Hargraves Murder Mystery Comedy at the FringeNYC</c:v>
                </c:pt>
                <c:pt idx="384">
                  <c:v>PICNIC, by William Inge: An Inaugural Production</c:v>
                </c:pt>
                <c:pt idx="385">
                  <c:v>PL@Y, an all-original fusion of comedy, rock, and dance</c:v>
                </c:pt>
                <c:pt idx="386">
                  <c:v>Play A 'Role' In "Kickstarting A Battle Stage Plays Tour"</c:v>
                </c:pt>
                <c:pt idx="387">
                  <c:v>Poles Apart - A Play in 2 Acts</c:v>
                </c:pt>
                <c:pt idx="388">
                  <c:v>Princess Cut: A young girl's reality inside a TN sex ring</c:v>
                </c:pt>
                <c:pt idx="389">
                  <c:v>Prison Boxing: A New Play by Leah Joki</c:v>
                </c:pt>
                <c:pt idx="390">
                  <c:v>Produce BELLE DAME SANS MERCI a stage play</c:v>
                </c:pt>
                <c:pt idx="391">
                  <c:v>PRODUCE the Stage Play SKYLAR'S SYNDROME by Gavin Kayner</c:v>
                </c:pt>
                <c:pt idx="392">
                  <c:v>Professor O'Hannigan's Time Machine (Student Directed)</c:v>
                </c:pt>
                <c:pt idx="393">
                  <c:v>Promised Land</c:v>
                </c:pt>
                <c:pt idx="394">
                  <c:v>Publicity for "When Yellow Were the Stars on Earth"</c:v>
                </c:pt>
                <c:pt idx="395">
                  <c:v>Pug-let: The First Ever All-Pug Production of Hamlet</c:v>
                </c:pt>
                <c:pt idx="396">
                  <c:v>Putting on a great play in Los Angeles!</c:v>
                </c:pt>
                <c:pt idx="397">
                  <c:v>R.U.R. at New Muses Theatre Company</c:v>
                </c:pt>
                <c:pt idx="398">
                  <c:v>RAIN | a theatrical production of life-changing proportions</c:v>
                </c:pt>
                <c:pt idx="399">
                  <c:v>Rainbowtown</c:v>
                </c:pt>
                <c:pt idx="400">
                  <c:v>Random Us</c:v>
                </c:pt>
                <c:pt idx="401">
                  <c:v>Reading of a New Play by Garrett Zuercher</c:v>
                </c:pt>
                <c:pt idx="402">
                  <c:v>READY OR NOT HERE I COME</c:v>
                </c:pt>
                <c:pt idx="403">
                  <c:v>Reality of Love Remix (Love in Disguise)</c:v>
                </c:pt>
                <c:pt idx="404">
                  <c:v>REALLY REALLY</c:v>
                </c:pt>
                <c:pt idx="405">
                  <c:v>REBATEnsemble Presents: "The Tempest" by William Shakespeare</c:v>
                </c:pt>
                <c:pt idx="406">
                  <c:v>REBATEnsemble Presents: ICONS - The Martin Show</c:v>
                </c:pt>
                <c:pt idx="407">
                  <c:v>REBORN IN LOVE</c:v>
                </c:pt>
                <c:pt idx="408">
                  <c:v>Red Lion Theatre Presents Shakespeare's Macbeth</c:v>
                </c:pt>
                <c:pt idx="409">
                  <c:v>Red Planet (or One Way Ticket) Staged Reading</c:v>
                </c:pt>
                <c:pt idx="410">
                  <c:v>REDISCOVERING KIA THE PLAY</c:v>
                </c:pt>
                <c:pt idx="411">
                  <c:v>Resurrecting LIZZIE BORDEN LIVE</c:v>
                </c:pt>
                <c:pt idx="412">
                  <c:v>Returning Home.</c:v>
                </c:pt>
                <c:pt idx="413">
                  <c:v>Richard III</c:v>
                </c:pt>
                <c:pt idx="414">
                  <c:v>Richard III - Presented by REBATEnsemble/Theatre Off Jackson</c:v>
                </c:pt>
                <c:pt idx="415">
                  <c:v>right left with heels: US Premiere at City Garage</c:v>
                </c:pt>
                <c:pt idx="416">
                  <c:v>Right Tracey!</c:v>
                </c:pt>
                <c:pt idx="417">
                  <c:v>Rob Base Presents Unequally Yoked The Stage Play</c:v>
                </c:pt>
                <c:pt idx="418">
                  <c:v>Romeo &amp; Juliet</c:v>
                </c:pt>
                <c:pt idx="419">
                  <c:v>Romeo and Juliet at Moody's Pub</c:v>
                </c:pt>
                <c:pt idx="420">
                  <c:v>Romeo and Juliet: A Mesh-n-Groove Production</c:v>
                </c:pt>
                <c:pt idx="421">
                  <c:v>Romeo and Juliet...Choose Your Own Ending</c:v>
                </c:pt>
                <c:pt idx="422">
                  <c:v>Roughly Speaking: Voices from The Soup Kitchen</c:v>
                </c:pt>
                <c:pt idx="423">
                  <c:v>Run Away</c:v>
                </c:pt>
                <c:pt idx="424">
                  <c:v>RUSSIAN PLAY "HOW TO BE BRAVE"</c:v>
                </c:pt>
                <c:pt idx="425">
                  <c:v>Sacrifice</c:v>
                </c:pt>
                <c:pt idx="426">
                  <c:v>SBYET 2016 Hairspray at the Lobero Theatre!</c:v>
                </c:pt>
                <c:pt idx="427">
                  <c:v>Scarlet Letters (a play with songs)</c:v>
                </c:pt>
                <c:pt idx="428">
                  <c:v>Scissortail: A play about the Oklahoma City Bombing</c:v>
                </c:pt>
                <c:pt idx="429">
                  <c:v>Scrappy Shakespeare: A Midsummer Night's Dream</c:v>
                </c:pt>
                <c:pt idx="430">
                  <c:v>Second Act: The Four Disgracers</c:v>
                </c:pt>
                <c:pt idx="431">
                  <c:v>Secret of Shahrazad (World Premier)</c:v>
                </c:pt>
                <c:pt idx="432">
                  <c:v>Send SACKERSON to SD Fringe</c:v>
                </c:pt>
                <c:pt idx="433">
                  <c:v>Send Truth AND Consequences To TNT's 2014 Youth Conference</c:v>
                </c:pt>
                <c:pt idx="434">
                  <c:v>Seven Minutes in Eternity</c:v>
                </c:pt>
                <c:pt idx="435">
                  <c:v>SEVEN, a Documentary Play: North Carolina Premiere!</c:v>
                </c:pt>
                <c:pt idx="436">
                  <c:v>Shakespeare in ASL - and FREE for everyone</c:v>
                </c:pt>
                <c:pt idx="437">
                  <c:v>Shakespeare in Sarajevo</c:v>
                </c:pt>
                <c:pt idx="438">
                  <c:v>Shakespeare In The Park</c:v>
                </c:pt>
                <c:pt idx="439">
                  <c:v>Shakespeare in the Park: Much Ado About Nothing</c:v>
                </c:pt>
                <c:pt idx="440">
                  <c:v>Shakespeare in the Park! A Comedy of Errors</c:v>
                </c:pt>
                <c:pt idx="441">
                  <c:v>Shakespeare Orange County's HAMLET: Match This!</c:v>
                </c:pt>
                <c:pt idx="442">
                  <c:v>Shakespeare Shortened School Plays</c:v>
                </c:pt>
                <c:pt idx="443">
                  <c:v>Shakespeare with Noodles:  Henry IV</c:v>
                </c:pt>
                <c:pt idx="444">
                  <c:v>Shakespeare!! To fund or not to fund, that is the Question?</c:v>
                </c:pt>
                <c:pt idx="445">
                  <c:v>Shakespeare's Pericles, Prince of Tyre</c:v>
                </c:pt>
                <c:pt idx="446">
                  <c:v>Shakespearean Youth Theatre (SYT) - The Tempest</c:v>
                </c:pt>
                <c:pt idx="447">
                  <c:v>She Kills Monsters</c:v>
                </c:pt>
                <c:pt idx="448">
                  <c:v>SHE! Is History!</c:v>
                </c:pt>
                <c:pt idx="449">
                  <c:v>Sherri's Playhouse Present's A Heavenly Hand!</c:v>
                </c:pt>
                <c:pt idx="450">
                  <c:v>SIN, The Stage Play-Spreading Awareness One City At A Time</c:v>
                </c:pt>
                <c:pt idx="451">
                  <c:v>Since I've Been Here</c:v>
                </c:pt>
                <c:pt idx="452">
                  <c:v>SNAKE EYES</c:v>
                </c:pt>
                <c:pt idx="453">
                  <c:v>Something Precious</c:v>
                </c:pt>
                <c:pt idx="454">
                  <c:v>Something Wicked This Way Comes</c:v>
                </c:pt>
                <c:pt idx="455">
                  <c:v>South Florida Tours</c:v>
                </c:pt>
                <c:pt idx="456">
                  <c:v>Southern Utah University: V-Day 2015</c:v>
                </c:pt>
                <c:pt idx="457">
                  <c:v>Speak to my Soul: A Montage of Voices</c:v>
                </c:pt>
                <c:pt idx="458">
                  <c:v>Special in a Bad Way</c:v>
                </c:pt>
                <c:pt idx="459">
                  <c:v>Spotlight Youth Theater Production of Wizard</c:v>
                </c:pt>
                <c:pt idx="460">
                  <c:v>Stage Play Production - "I Love You to Death"</c:v>
                </c:pt>
                <c:pt idx="461">
                  <c:v>Stage Production "The Nail Shop"</c:v>
                </c:pt>
                <c:pt idx="462">
                  <c:v>STAGE READING for TETCNY</c:v>
                </c:pt>
                <c:pt idx="463">
                  <c:v>Staged Reading of "The Rise and Fall of Little Voice"</c:v>
                </c:pt>
                <c:pt idx="464">
                  <c:v>Staged Right Theatre First Season Campaign</c:v>
                </c:pt>
                <c:pt idx="465">
                  <c:v>Star Man Rocket Man</c:v>
                </c:pt>
                <c:pt idx="466">
                  <c:v>Star-Spangled Sitcoms: Huzzah &amp; John Adams</c:v>
                </c:pt>
                <c:pt idx="467">
                  <c:v>Sterling Lion Theater Company</c:v>
                </c:pt>
                <c:pt idx="468">
                  <c:v>Still I Weep</c:v>
                </c:pt>
                <c:pt idx="469">
                  <c:v>Strangeloop Theatre - A Focus on New Works</c:v>
                </c:pt>
                <c:pt idx="470">
                  <c:v>Strong Poison Stage Play adapted fr. Dorothy L. Sayers novel</c:v>
                </c:pt>
                <c:pt idx="471">
                  <c:v>Sub-Basement World Premiere</c:v>
                </c:pt>
                <c:pt idx="472">
                  <c:v>SUCKIN INJUN</c:v>
                </c:pt>
                <c:pt idx="473">
                  <c:v>Suddenly Split &amp; Swiping Over</c:v>
                </c:pt>
                <c:pt idx="474">
                  <c:v>Sugarglass Theatre</c:v>
                </c:pt>
                <c:pt idx="475">
                  <c:v>Summer Adaptation of Fallen Angels</c:v>
                </c:pt>
                <c:pt idx="476">
                  <c:v>Summer FourPlay</c:v>
                </c:pt>
                <c:pt idx="477">
                  <c:v>Super Date, The Dating Game Show for Superheroes</c:v>
                </c:pt>
                <c:pt idx="478">
                  <c:v>Support 1140 Productions' 'Romeo Juliet'</c:v>
                </c:pt>
                <c:pt idx="479">
                  <c:v>Sustainable Theatre Project and The Life-Cycle of Seller Door: A Play of Consequences</c:v>
                </c:pt>
                <c:pt idx="480">
                  <c:v>Sweet, Sweet Spirit</c:v>
                </c:pt>
                <c:pt idx="481">
                  <c:v>Sylvia (a benefit show)</c:v>
                </c:pt>
                <c:pt idx="482">
                  <c:v>Syrian Children's Play: Romeo &amp; Juliet Separated by War</c:v>
                </c:pt>
                <c:pt idx="483">
                  <c:v>Tackett &amp; Pyke put on a Play</c:v>
                </c:pt>
                <c:pt idx="484">
                  <c:v>Take the Vagina Monologues to Main Street in Lexington, NC!</c:v>
                </c:pt>
                <c:pt idx="485">
                  <c:v>Tales of a Dragon KNIGHT</c:v>
                </c:pt>
                <c:pt idx="486">
                  <c:v>Talk to Me Like The Rain and Let Me Listen</c:v>
                </c:pt>
                <c:pt idx="487">
                  <c:v>Tearing Down Cabrini-Green, a dynamic social commentary.</c:v>
                </c:pt>
                <c:pt idx="488">
                  <c:v>Technical Design for Liberty Lake Community Theatre</c:v>
                </c:pt>
                <c:pt idx="489">
                  <c:v>Tell Me That You Love Me</c:v>
                </c:pt>
                <c:pt idx="490">
                  <c:v>Tell'em I'm Gonna Make It</c:v>
                </c:pt>
                <c:pt idx="491">
                  <c:v>Tennessee Williams' ONE ARM @ Minnesota Fringe</c:v>
                </c:pt>
                <c:pt idx="492">
                  <c:v>Terminator the Second</c:v>
                </c:pt>
                <c:pt idx="493">
                  <c:v>Terry Pratchett's Wyrd Sisters</c:v>
                </c:pt>
                <c:pt idx="494">
                  <c:v>ThÃ©Ã¢tre Polichinelle Show "Clown-Ballet"</c:v>
                </c:pt>
                <c:pt idx="495">
                  <c:v>Thank You For Waiting</c:v>
                </c:pt>
                <c:pt idx="496">
                  <c:v>That Still Small Voice Stage Play</c:v>
                </c:pt>
                <c:pt idx="497">
                  <c:v>The 'Theater of Community' Tour</c:v>
                </c:pt>
                <c:pt idx="498">
                  <c:v>The (out)Siders Project</c:v>
                </c:pt>
                <c:pt idx="499">
                  <c:v>The Adventurers Club</c:v>
                </c:pt>
                <c:pt idx="500">
                  <c:v>The AOA Presents: The Maiden of Orleans</c:v>
                </c:pt>
                <c:pt idx="501">
                  <c:v>The Aurora Project: A Sci-Fi Epic by Bella Poynton</c:v>
                </c:pt>
                <c:pt idx="502">
                  <c:v>The Bill Cosby Assault, a play</c:v>
                </c:pt>
                <c:pt idx="503">
                  <c:v>The Black and White Theatre Company Inc.</c:v>
                </c:pt>
                <c:pt idx="504">
                  <c:v>The Black Woman's Attitude Stage Play</c:v>
                </c:pt>
                <c:pt idx="505">
                  <c:v>The Blind Owl Stages Shinn's "The Coming World"</c:v>
                </c:pt>
                <c:pt idx="506">
                  <c:v>The Boy at the Edge of Everything NEXT STAGE RESIDENT SHOW</c:v>
                </c:pt>
                <c:pt idx="507">
                  <c:v>The Bridge That Brought Us Over: The History of Gospel Music</c:v>
                </c:pt>
                <c:pt idx="508">
                  <c:v>The Butterfingers Angel... [By The Mummers]</c:v>
                </c:pt>
                <c:pt idx="509">
                  <c:v>The Case Of Soghomon Tehlirian</c:v>
                </c:pt>
                <c:pt idx="510">
                  <c:v>The Chameleon Fools Theatre Troupe Project</c:v>
                </c:pt>
                <c:pt idx="511">
                  <c:v>The Commission Theatre Co.</c:v>
                </c:pt>
                <c:pt idx="512">
                  <c:v>The Complete Works of William Shakespeare (Abridged)</c:v>
                </c:pt>
                <c:pt idx="513">
                  <c:v>The Connection Play 2014</c:v>
                </c:pt>
                <c:pt idx="514">
                  <c:v>The Container Play</c:v>
                </c:pt>
                <c:pt idx="515">
                  <c:v>The Crusade of Connor Stephens: Professional Play Reading</c:v>
                </c:pt>
                <c:pt idx="516">
                  <c:v>The Curse of the Babywoman @ FringeNYC</c:v>
                </c:pt>
                <c:pt idx="517">
                  <c:v>The Drama Factory presents : The Magic Flute</c:v>
                </c:pt>
                <c:pt idx="518">
                  <c:v>The Drama Factory presents " The Moon Princess "</c:v>
                </c:pt>
                <c:pt idx="519">
                  <c:v>the dreamer examines his pillow</c:v>
                </c:pt>
                <c:pt idx="520">
                  <c:v>THE DRESSER     TETCNY    The Ensemble Theatre Company of NY</c:v>
                </c:pt>
                <c:pt idx="521">
                  <c:v>The Dybbuk</c:v>
                </c:pt>
                <c:pt idx="522">
                  <c:v>The Erlkings</c:v>
                </c:pt>
                <c:pt idx="523">
                  <c:v>The Escorts</c:v>
                </c:pt>
                <c:pt idx="524">
                  <c:v>The Esoteric Camgirl</c:v>
                </c:pt>
                <c:pt idx="525">
                  <c:v>The Eternal Space Brings the Old Penn Station Back to Life</c:v>
                </c:pt>
                <c:pt idx="526">
                  <c:v>The Faculty Lounge</c:v>
                </c:pt>
                <c:pt idx="527">
                  <c:v>The Fairy Tale: A Little Daylight</c:v>
                </c:pt>
                <c:pt idx="528">
                  <c:v>THE FALL - A New Play at FringeNYC!</c:v>
                </c:pt>
                <c:pt idx="529">
                  <c:v>The Fall of Wallace Winter at the Plaza Theatre</c:v>
                </c:pt>
                <c:pt idx="530">
                  <c:v>The Flu Season</c:v>
                </c:pt>
                <c:pt idx="531">
                  <c:v>The Game's Afoot - Spotlight</c:v>
                </c:pt>
                <c:pt idx="532">
                  <c:v>The Glass Menagerie: Independent Student-Run Production</c:v>
                </c:pt>
                <c:pt idx="533">
                  <c:v>The Gray Man</c:v>
                </c:pt>
                <c:pt idx="534">
                  <c:v>The Great Elephant Repertory Company</c:v>
                </c:pt>
                <c:pt idx="535">
                  <c:v>The Great Gatsby at All-of-us Express Children's Theatre</c:v>
                </c:pt>
                <c:pt idx="536">
                  <c:v>The Happy Family and Devoted Dreams new theater plays NYC</c:v>
                </c:pt>
                <c:pt idx="537">
                  <c:v>The Hat</c:v>
                </c:pt>
                <c:pt idx="538">
                  <c:v>The History Boys at USC</c:v>
                </c:pt>
                <c:pt idx="539">
                  <c:v>The Honeymoon is Over - An Original Play by Zakry Fin</c:v>
                </c:pt>
                <c:pt idx="540">
                  <c:v>The Hounds of Reservoir - A Shakesperian Heist film</c:v>
                </c:pt>
                <c:pt idx="541">
                  <c:v>The Hurtling Stillness. A story about angels and clowns</c:v>
                </c:pt>
                <c:pt idx="542">
                  <c:v>The Impossible Adventures Of Supernova Jones</c:v>
                </c:pt>
                <c:pt idx="543">
                  <c:v>THE INCREDIBLE FOX SISTERS</c:v>
                </c:pt>
                <c:pt idx="544">
                  <c:v>The Irish play MISTERMAN by Enda Walsh, heads to Boulder</c:v>
                </c:pt>
                <c:pt idx="545">
                  <c:v>The Island Boys: A New Play</c:v>
                </c:pt>
                <c:pt idx="546">
                  <c:v>The Jennings Family Reunion</c:v>
                </c:pt>
                <c:pt idx="547">
                  <c:v>The JOkeress Going Live</c:v>
                </c:pt>
                <c:pt idx="548">
                  <c:v>The Judgment of Paris</c:v>
                </c:pt>
                <c:pt idx="549">
                  <c:v>The Killing Room</c:v>
                </c:pt>
                <c:pt idx="550">
                  <c:v>The Laramie Project in Utah County</c:v>
                </c:pt>
                <c:pt idx="551">
                  <c:v>The Last Days of Judas Iscariot</c:v>
                </c:pt>
                <c:pt idx="552">
                  <c:v>The Last Encore Musical</c:v>
                </c:pt>
                <c:pt idx="553">
                  <c:v>The Last King of the I.D.A. (Minnesota Fringe)</c:v>
                </c:pt>
                <c:pt idx="554">
                  <c:v>The Lizard King, a play by Jay Jeff Jones</c:v>
                </c:pt>
                <c:pt idx="555">
                  <c:v>The Lost Boy</c:v>
                </c:pt>
                <c:pt idx="556">
                  <c:v>The Lost Boy (a play)</c:v>
                </c:pt>
                <c:pt idx="557">
                  <c:v>The Lower Depths</c:v>
                </c:pt>
                <c:pt idx="558">
                  <c:v>THE MAGIC OF LAUGHTER WITH REGGIE RICE'S #TEAMDREAMERS</c:v>
                </c:pt>
                <c:pt idx="559">
                  <c:v>The Maid, in the Common Room, with the FiancÃ©: A Comedy</c:v>
                </c:pt>
                <c:pt idx="560">
                  <c:v>The Maltese Bodkin</c:v>
                </c:pt>
                <c:pt idx="561">
                  <c:v>The Man from Willow's Brook, a new play by Kevin Kordis</c:v>
                </c:pt>
                <c:pt idx="562">
                  <c:v>The March of the Bonus Army</c:v>
                </c:pt>
                <c:pt idx="563">
                  <c:v>The Martin and Lewis Tribute Show</c:v>
                </c:pt>
                <c:pt idx="564">
                  <c:v>The Merchant of Venice as Shakespeare Heard It</c:v>
                </c:pt>
                <c:pt idx="565">
                  <c:v>The Metronome Society</c:v>
                </c:pt>
                <c:pt idx="566">
                  <c:v>The Modern Theater's 'Play It Forward' Fund</c:v>
                </c:pt>
                <c:pt idx="567">
                  <c:v>THE MOON PLAY</c:v>
                </c:pt>
                <c:pt idx="568">
                  <c:v>The Mount, new play about Edith Wharton</c:v>
                </c:pt>
                <c:pt idx="569">
                  <c:v>The One Man Traveling Tennessee Williams Festival</c:v>
                </c:pt>
                <c:pt idx="570">
                  <c:v>The Original Laughter Therapist</c:v>
                </c:pt>
                <c:pt idx="571">
                  <c:v>The Other Group Theatre</c:v>
                </c:pt>
                <c:pt idx="572">
                  <c:v>The Pelican, by August Strindberg</c:v>
                </c:pt>
                <c:pt idx="573">
                  <c:v>The Pennington School Alumni Theater Series: Charlie &amp; Bruno</c:v>
                </c:pt>
                <c:pt idx="574">
                  <c:v>The Rabbit on the Moon</c:v>
                </c:pt>
                <c:pt idx="575">
                  <c:v>The Reinvention of Lily Johnson</c:v>
                </c:pt>
                <c:pt idx="576">
                  <c:v>The Respectful Prostitute</c:v>
                </c:pt>
                <c:pt idx="577">
                  <c:v>The Rights (and Wrongs) of Mary Wollstonecraft</c:v>
                </c:pt>
                <c:pt idx="578">
                  <c:v>The Rooftop</c:v>
                </c:pt>
                <c:pt idx="579">
                  <c:v>The Salem Haunted Magic Show</c:v>
                </c:pt>
                <c:pt idx="580">
                  <c:v>The Saltbox Theatre Collective Seed Money Project</c:v>
                </c:pt>
                <c:pt idx="581">
                  <c:v>the Savannah Disputation</c:v>
                </c:pt>
                <c:pt idx="582">
                  <c:v>The Sea Horse, presented by Different Stages</c:v>
                </c:pt>
                <c:pt idx="583">
                  <c:v>The Seagull on The River</c:v>
                </c:pt>
                <c:pt idx="584">
                  <c:v>The Seagull Project Presents: The Three Sisters</c:v>
                </c:pt>
                <c:pt idx="585">
                  <c:v>The Sentinel &amp; The Showman</c:v>
                </c:pt>
                <c:pt idx="586">
                  <c:v>The Sins of Bad People  Urban Stage Play</c:v>
                </c:pt>
                <c:pt idx="587">
                  <c:v>The Sins of Seven Tables at the Edinburgh Fringe Festival</c:v>
                </c:pt>
                <c:pt idx="588">
                  <c:v>THE SNAIL: a comedy play at Hollywood Fringe Festival 2015</c:v>
                </c:pt>
                <c:pt idx="589">
                  <c:v>THE SOPHOCLES PROJECT</c:v>
                </c:pt>
                <c:pt idx="590">
                  <c:v>the southland company - LAUNCH LOS ANGELES</c:v>
                </c:pt>
                <c:pt idx="591">
                  <c:v>The Toy Box by Anthony H. Wallace</c:v>
                </c:pt>
                <c:pt idx="592">
                  <c:v>The Tragedy of Mario and Juliet</c:v>
                </c:pt>
                <c:pt idx="593">
                  <c:v>The Tumbleweed Zephyr</c:v>
                </c:pt>
                <c:pt idx="594">
                  <c:v>The Tutors</c:v>
                </c:pt>
                <c:pt idx="595">
                  <c:v>The Twilight Zone Play</c:v>
                </c:pt>
                <c:pt idx="596">
                  <c:v>THE UNDERSTUDY @ WORKING STAGE</c:v>
                </c:pt>
                <c:pt idx="597">
                  <c:v>The Vagabond Halfback</c:v>
                </c:pt>
                <c:pt idx="598">
                  <c:v>The Vagina Monologues 2015</c:v>
                </c:pt>
                <c:pt idx="599">
                  <c:v>The Walls of Jericho ( A Voice for Warrior Families)</c:v>
                </c:pt>
                <c:pt idx="600">
                  <c:v>The Wedding</c:v>
                </c:pt>
                <c:pt idx="601">
                  <c:v>The Williams Project</c:v>
                </c:pt>
                <c:pt idx="602">
                  <c:v>The Window</c:v>
                </c:pt>
                <c:pt idx="603">
                  <c:v>The Woman in Me</c:v>
                </c:pt>
                <c:pt idx="604">
                  <c:v>The World Premiere of Fire Work by Lauren Gunderson</c:v>
                </c:pt>
                <c:pt idx="605">
                  <c:v>The Youth Shakespeare Project 2014</c:v>
                </c:pt>
                <c:pt idx="606">
                  <c:v>Theatre Forever's The Nature Crown</c:v>
                </c:pt>
                <c:pt idx="607">
                  <c:v>Theatre West97 - not-for-profit run Youth Theatre Program</c:v>
                </c:pt>
                <c:pt idx="608">
                  <c:v>THIEF</c:v>
                </c:pt>
                <c:pt idx="609">
                  <c:v>Those That Fly</c:v>
                </c:pt>
                <c:pt idx="610">
                  <c:v>Three Christs - Presented at Dixon Place</c:v>
                </c:pt>
                <c:pt idx="611">
                  <c:v>Three for 5: A King's Story</c:v>
                </c:pt>
                <c:pt idx="612">
                  <c:v>Throw Like A Girl</c:v>
                </c:pt>
                <c:pt idx="613">
                  <c:v>Tickets for the Tenderloin</c:v>
                </c:pt>
                <c:pt idx="614">
                  <c:v>Tilted Field presents NO STATIC AT ALL in New York City</c:v>
                </c:pt>
                <c:pt idx="615">
                  <c:v>Titus &amp; Two Conversations. Huzzah!</c:v>
                </c:pt>
                <c:pt idx="616">
                  <c:v>Titus Andronicus (with an all-female cast &amp; crew)</c:v>
                </c:pt>
                <c:pt idx="617">
                  <c:v>Tommy and Me by Ray Didinger - Theatre Exile</c:v>
                </c:pt>
                <c:pt idx="618">
                  <c:v>Toscana, or What I Remember</c:v>
                </c:pt>
                <c:pt idx="619">
                  <c:v>TRAVELING needs a Reading</c:v>
                </c:pt>
                <c:pt idx="620">
                  <c:v>Truth is.."Real Love Ain't Suppose to Hurt"</c:v>
                </c:pt>
                <c:pt idx="621">
                  <c:v>Truth, Dare, Promise to be Faithful Stage Play</c:v>
                </c:pt>
                <c:pt idx="622">
                  <c:v>Twelfth Night by William Shakespeare</c:v>
                </c:pt>
                <c:pt idx="623">
                  <c:v>TWIST: adapted from the novel Oliver Twist</c:v>
                </c:pt>
                <c:pt idx="624">
                  <c:v>Two "Gentlemen" of Verona by William Shakespeare</c:v>
                </c:pt>
                <c:pt idx="625">
                  <c:v>TWO for the PRICE OF ONE THEATRE</c:v>
                </c:pt>
                <c:pt idx="626">
                  <c:v>Two Noble Kinsmen: Fire &amp; Shadows</c:v>
                </c:pt>
                <c:pt idx="627">
                  <c:v>Tyke Theatre Web Show</c:v>
                </c:pt>
                <c:pt idx="628">
                  <c:v>U.S. Premiere of "dirty butterfly" by debbie tucker green</c:v>
                </c:pt>
                <c:pt idx="629">
                  <c:v>Ultramarine Girl: A Cup Full of Courage</c:v>
                </c:pt>
                <c:pt idx="630">
                  <c:v>Umma Yemaya</c:v>
                </c:pt>
                <c:pt idx="631">
                  <c:v>Uncommonnotions</c:v>
                </c:pt>
                <c:pt idx="632">
                  <c:v>Unconscious Subconscious</c:v>
                </c:pt>
                <c:pt idx="633">
                  <c:v>University of Utah presents V-Day 2015-The Vagina Monologues</c:v>
                </c:pt>
                <c:pt idx="634">
                  <c:v>Uprising Theatre Company's First Production</c:v>
                </c:pt>
                <c:pt idx="635">
                  <c:v>Upstart Crows of Santa Fe Stage Weapons</c:v>
                </c:pt>
                <c:pt idx="636">
                  <c:v>Valkyrie Theatre Company</c:v>
                </c:pt>
                <c:pt idx="637">
                  <c:v>Vengeance Can Wait</c:v>
                </c:pt>
                <c:pt idx="638">
                  <c:v>Venus in Fur, Los Angeles.</c:v>
                </c:pt>
                <c:pt idx="639">
                  <c:v>Verdigris - A Play by Jim Beaver</c:v>
                </c:pt>
                <c:pt idx="640">
                  <c:v>Vestige</c:v>
                </c:pt>
                <c:pt idx="641">
                  <c:v>Vieux Carre: from Binghamton, NY to Provincetown, MA</c:v>
                </c:pt>
                <c:pt idx="642">
                  <c:v>VisiÃ³n Latino Theatre Company</c:v>
                </c:pt>
                <c:pt idx="643">
                  <c:v>Voices of Swords</c:v>
                </c:pt>
                <c:pt idx="644">
                  <c:v>Vote for Next Season's Shows!</c:v>
                </c:pt>
                <c:pt idx="645">
                  <c:v>VST presents Sincerity Forever</c:v>
                </c:pt>
                <c:pt idx="646">
                  <c:v>Wake Up Call @ IRT Theater</c:v>
                </c:pt>
                <c:pt idx="647">
                  <c:v>Walken On Sunshine</c:v>
                </c:pt>
                <c:pt idx="648">
                  <c:v>Waxwing: A New Play</c:v>
                </c:pt>
                <c:pt idx="649">
                  <c:v>We Don't Play Fight</c:v>
                </c:pt>
                <c:pt idx="650">
                  <c:v>We Play Chekhov</c:v>
                </c:pt>
                <c:pt idx="651">
                  <c:v>We Rise</c:v>
                </c:pt>
                <c:pt idx="652">
                  <c:v>Weather Men</c:v>
                </c:pt>
                <c:pt idx="653">
                  <c:v>What Dreams Were Made Of</c:v>
                </c:pt>
                <c:pt idx="654">
                  <c:v>When Johnny Comes Marching Home</c:v>
                </c:pt>
                <c:pt idx="655">
                  <c:v>While the Stars Fall</c:v>
                </c:pt>
                <c:pt idx="656">
                  <c:v>William Shakespeare's The Tempest</c:v>
                </c:pt>
                <c:pt idx="657">
                  <c:v>Woman2Woman</c:v>
                </c:pt>
                <c:pt idx="658">
                  <c:v>World Premiere of "The Piano"</c:v>
                </c:pt>
                <c:pt idx="659">
                  <c:v>WORSE THAN TIGERS</c:v>
                </c:pt>
                <c:pt idx="660">
                  <c:v>Yada.Yada.Yada. An Unauthorized Seinfeld Event. 9 in 90</c:v>
                </c:pt>
                <c:pt idx="661">
                  <c:v>Yesterday Again, Please - A New Play by Dezi Gallegos</c:v>
                </c:pt>
                <c:pt idx="662">
                  <c:v>Yorick and Company</c:v>
                </c:pt>
                <c:pt idx="663">
                  <c:v>You, Me and That Guy</c:v>
                </c:pt>
                <c:pt idx="664">
                  <c:v>Young Philosophers Theater Company Winter Productions</c:v>
                </c:pt>
                <c:pt idx="665">
                  <c:v>Your Radio Adventure!</c:v>
                </c:pt>
              </c:strCache>
            </c:strRef>
          </c:cat>
          <c:val>
            <c:numRef>
              <c:f>'Category statistics'!$D$8:$D$674</c:f>
              <c:numCache>
                <c:formatCode>General</c:formatCode>
                <c:ptCount val="666"/>
                <c:pt idx="0">
                  <c:v>1</c:v>
                </c:pt>
                <c:pt idx="4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40">
                  <c:v>1</c:v>
                </c:pt>
                <c:pt idx="42">
                  <c:v>1</c:v>
                </c:pt>
                <c:pt idx="43">
                  <c:v>1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1</c:v>
                </c:pt>
                <c:pt idx="71">
                  <c:v>1</c:v>
                </c:pt>
                <c:pt idx="74">
                  <c:v>1</c:v>
                </c:pt>
                <c:pt idx="75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4">
                  <c:v>1</c:v>
                </c:pt>
                <c:pt idx="86">
                  <c:v>1</c:v>
                </c:pt>
                <c:pt idx="88">
                  <c:v>1</c:v>
                </c:pt>
                <c:pt idx="92">
                  <c:v>1</c:v>
                </c:pt>
                <c:pt idx="94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8">
                  <c:v>1</c:v>
                </c:pt>
                <c:pt idx="109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4">
                  <c:v>1</c:v>
                </c:pt>
                <c:pt idx="125">
                  <c:v>1</c:v>
                </c:pt>
                <c:pt idx="127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5">
                  <c:v>1</c:v>
                </c:pt>
                <c:pt idx="138">
                  <c:v>1</c:v>
                </c:pt>
                <c:pt idx="139">
                  <c:v>1</c:v>
                </c:pt>
                <c:pt idx="142">
                  <c:v>1</c:v>
                </c:pt>
                <c:pt idx="143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80">
                  <c:v>1</c:v>
                </c:pt>
                <c:pt idx="182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20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2">
                  <c:v>1</c:v>
                </c:pt>
                <c:pt idx="294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2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1">
                  <c:v>1</c:v>
                </c:pt>
                <c:pt idx="352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8">
                  <c:v>1</c:v>
                </c:pt>
                <c:pt idx="419">
                  <c:v>1</c:v>
                </c:pt>
                <c:pt idx="422">
                  <c:v>1</c:v>
                </c:pt>
                <c:pt idx="423">
                  <c:v>1</c:v>
                </c:pt>
                <c:pt idx="426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51">
                  <c:v>1</c:v>
                </c:pt>
                <c:pt idx="458">
                  <c:v>1</c:v>
                </c:pt>
                <c:pt idx="459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9">
                  <c:v>1</c:v>
                </c:pt>
                <c:pt idx="492">
                  <c:v>1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08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2">
                  <c:v>1</c:v>
                </c:pt>
                <c:pt idx="533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6">
                  <c:v>1</c:v>
                </c:pt>
                <c:pt idx="557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3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3">
                  <c:v>1</c:v>
                </c:pt>
                <c:pt idx="584">
                  <c:v>1</c:v>
                </c:pt>
                <c:pt idx="589">
                  <c:v>1</c:v>
                </c:pt>
                <c:pt idx="590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8">
                  <c:v>1</c:v>
                </c:pt>
                <c:pt idx="629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50">
                  <c:v>1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1</c:v>
                </c:pt>
                <c:pt idx="661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CFA8-AC45-9C56-2A024552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60729344"/>
        <c:axId val="812209760"/>
      </c:barChart>
      <c:catAx>
        <c:axId val="76072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209760"/>
        <c:crosses val="autoZero"/>
        <c:auto val="1"/>
        <c:lblAlgn val="ctr"/>
        <c:lblOffset val="100"/>
        <c:noMultiLvlLbl val="0"/>
      </c:catAx>
      <c:valAx>
        <c:axId val="8122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2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614956507399915"/>
          <c:y val="5.0800856203654154E-2"/>
          <c:w val="1.3755494658912317E-2"/>
          <c:h val="9.97579695741915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284E-A78E-1A0E934CB5B1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50-154D-94F9-9198321FA8D4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50-154D-94F9-9198321FA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122543"/>
        <c:axId val="182762863"/>
      </c:barChart>
      <c:catAx>
        <c:axId val="18312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62863"/>
        <c:crosses val="autoZero"/>
        <c:auto val="1"/>
        <c:lblAlgn val="ctr"/>
        <c:lblOffset val="100"/>
        <c:noMultiLvlLbl val="0"/>
      </c:catAx>
      <c:valAx>
        <c:axId val="18276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12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Basic</a:t>
            </a:r>
            <a:r>
              <a:rPr lang="en-US" baseline="0"/>
              <a:t> Outcomes </a:t>
            </a:r>
            <a:r>
              <a:rPr lang="en-US"/>
              <a:t>Based on Launch Date</a:t>
            </a:r>
          </a:p>
        </c:rich>
      </c:tx>
      <c:layout>
        <c:manualLayout>
          <c:xMode val="edge"/>
          <c:yMode val="edge"/>
          <c:x val="0.190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5-CB46-96F6-D12B89829E3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5-CB46-96F6-D12B89829E3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5-CB46-96F6-D12B89829E3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C85-CB46-96F6-D12B8982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71695"/>
        <c:axId val="61097551"/>
      </c:lineChart>
      <c:catAx>
        <c:axId val="622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97551"/>
        <c:crosses val="autoZero"/>
        <c:auto val="1"/>
        <c:lblAlgn val="ctr"/>
        <c:lblOffset val="100"/>
        <c:noMultiLvlLbl val="0"/>
      </c:catAx>
      <c:valAx>
        <c:axId val="6109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2-7E44-ADAE-2040953B91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2-7E44-ADAE-2040953B91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2-7E44-ADAE-2040953B9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449247"/>
        <c:axId val="1190908799"/>
      </c:lineChart>
      <c:catAx>
        <c:axId val="11904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908799"/>
        <c:crosses val="autoZero"/>
        <c:auto val="1"/>
        <c:lblAlgn val="ctr"/>
        <c:lblOffset val="100"/>
        <c:noMultiLvlLbl val="0"/>
      </c:catAx>
      <c:valAx>
        <c:axId val="11909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4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D5-7A4A-B247-DD25FED09767}"/>
            </c:ext>
          </c:extLst>
        </c:ser>
        <c:ser>
          <c:idx val="5"/>
          <c:order val="1"/>
          <c:tx>
            <c:strRef>
              <c:f>'Outcomes Based on Goals'!$H$1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2D5-7A4A-B247-DD25FED09767}"/>
            </c:ext>
          </c:extLst>
        </c:ser>
        <c:ser>
          <c:idx val="6"/>
          <c:order val="2"/>
          <c:tx>
            <c:strRef>
              <c:f>'Outcomes Based on Goals'!$I$1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2D5-7A4A-B247-DD25FED09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8412335"/>
        <c:axId val="1178554303"/>
      </c:lineChart>
      <c:catAx>
        <c:axId val="117841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554303"/>
        <c:crosses val="autoZero"/>
        <c:auto val="1"/>
        <c:lblAlgn val="ctr"/>
        <c:lblOffset val="100"/>
        <c:noMultiLvlLbl val="0"/>
      </c:catAx>
      <c:valAx>
        <c:axId val="117855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41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F1C33A6-F6CC-CB43-ADA5-C5037DCCA77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54C3A45-8510-7C48-A9A0-A735892C1C3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0E731-88F7-F048-8344-A31A2284CAC3}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18</xdr:row>
      <xdr:rowOff>88900</xdr:rowOff>
    </xdr:from>
    <xdr:to>
      <xdr:col>27</xdr:col>
      <xdr:colOff>342900</xdr:colOff>
      <xdr:row>52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02323-77C6-8A49-B0D5-9E818221F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11</xdr:row>
      <xdr:rowOff>38100</xdr:rowOff>
    </xdr:from>
    <xdr:to>
      <xdr:col>15</xdr:col>
      <xdr:colOff>495300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E3F73-1049-FD43-9159-918D767E3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13</xdr:row>
      <xdr:rowOff>0</xdr:rowOff>
    </xdr:from>
    <xdr:to>
      <xdr:col>12</xdr:col>
      <xdr:colOff>203200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6F6EE-E0B9-7E4A-B0C6-501DE30545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64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E61C6C-2C12-7540-BC09-17CB0BAE93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BA04562-4426-F744-B1C8-110230711C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64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0</xdr:rowOff>
    </xdr:from>
    <xdr:to>
      <xdr:col>11</xdr:col>
      <xdr:colOff>355600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A8F566-77EC-B44C-AD85-D9C0E7E72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311150</xdr:colOff>
      <xdr:row>7</xdr:row>
      <xdr:rowOff>152400</xdr:rowOff>
    </xdr:from>
    <xdr:to>
      <xdr:col>17</xdr:col>
      <xdr:colOff>355600</xdr:colOff>
      <xdr:row>24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11690F-E4E4-7D45-9FB4-4C8DF1B9D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43783796295" createdVersion="6" refreshedVersion="6" minRefreshableVersion="3" recordCount="4114" xr:uid="{A024EC36-2E2B-E345-9ADB-D87E397ECA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2.688868287034" createdVersion="6" refreshedVersion="6" minRefreshableVersion="3" recordCount="4114" xr:uid="{51E19C45-0B5F-2849-A006-C900DF4126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38.612398495374" createdVersion="6" refreshedVersion="6" minRefreshableVersion="3" recordCount="4114" xr:uid="{A606F758-A28B-5441-8B5D-E6806219623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65090-06EE-8B49-8D64-BF6F8995503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E674" firstHeaderRow="1" firstDataRow="2" firstDataCol="1" rowPageCount="3" colPageCount="1"/>
  <pivotFields count="18">
    <pivotField showAll="0"/>
    <pivotField axis="axisRow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"/>
  </rowFields>
  <rowItems count="667">
    <i>
      <x v="1"/>
    </i>
    <i>
      <x v="11"/>
    </i>
    <i>
      <x v="28"/>
    </i>
    <i>
      <x v="31"/>
    </i>
    <i>
      <x v="36"/>
    </i>
    <i>
      <x v="47"/>
    </i>
    <i>
      <x v="50"/>
    </i>
    <i>
      <x v="54"/>
    </i>
    <i>
      <x v="61"/>
    </i>
    <i>
      <x v="63"/>
    </i>
    <i>
      <x v="65"/>
    </i>
    <i>
      <x v="73"/>
    </i>
    <i>
      <x v="74"/>
    </i>
    <i>
      <x v="76"/>
    </i>
    <i>
      <x v="78"/>
    </i>
    <i>
      <x v="81"/>
    </i>
    <i>
      <x v="90"/>
    </i>
    <i>
      <x v="91"/>
    </i>
    <i>
      <x v="93"/>
    </i>
    <i>
      <x v="94"/>
    </i>
    <i>
      <x v="104"/>
    </i>
    <i>
      <x v="105"/>
    </i>
    <i>
      <x v="111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6"/>
    </i>
    <i>
      <x v="127"/>
    </i>
    <i>
      <x v="130"/>
    </i>
    <i>
      <x v="131"/>
    </i>
    <i>
      <x v="144"/>
    </i>
    <i>
      <x v="157"/>
    </i>
    <i>
      <x v="164"/>
    </i>
    <i>
      <x v="165"/>
    </i>
    <i>
      <x v="167"/>
    </i>
    <i>
      <x v="174"/>
    </i>
    <i>
      <x v="175"/>
    </i>
    <i>
      <x v="188"/>
    </i>
    <i>
      <x v="192"/>
    </i>
    <i>
      <x v="198"/>
    </i>
    <i>
      <x v="201"/>
    </i>
    <i>
      <x v="211"/>
    </i>
    <i>
      <x v="216"/>
    </i>
    <i>
      <x v="218"/>
    </i>
    <i>
      <x v="219"/>
    </i>
    <i>
      <x v="223"/>
    </i>
    <i>
      <x v="228"/>
    </i>
    <i>
      <x v="230"/>
    </i>
    <i>
      <x v="235"/>
    </i>
    <i>
      <x v="236"/>
    </i>
    <i>
      <x v="237"/>
    </i>
    <i>
      <x v="241"/>
    </i>
    <i>
      <x v="243"/>
    </i>
    <i>
      <x v="250"/>
    </i>
    <i>
      <x v="254"/>
    </i>
    <i>
      <x v="258"/>
    </i>
    <i>
      <x v="271"/>
    </i>
    <i>
      <x v="272"/>
    </i>
    <i>
      <x v="281"/>
    </i>
    <i>
      <x v="293"/>
    </i>
    <i>
      <x v="298"/>
    </i>
    <i>
      <x v="299"/>
    </i>
    <i>
      <x v="304"/>
    </i>
    <i>
      <x v="307"/>
    </i>
    <i>
      <x v="312"/>
    </i>
    <i>
      <x v="319"/>
    </i>
    <i>
      <x v="323"/>
    </i>
    <i>
      <x v="328"/>
    </i>
    <i>
      <x v="333"/>
    </i>
    <i>
      <x v="337"/>
    </i>
    <i>
      <x v="346"/>
    </i>
    <i>
      <x v="356"/>
    </i>
    <i>
      <x v="360"/>
    </i>
    <i>
      <x v="361"/>
    </i>
    <i>
      <x v="365"/>
    </i>
    <i>
      <x v="373"/>
    </i>
    <i>
      <x v="374"/>
    </i>
    <i>
      <x v="375"/>
    </i>
    <i>
      <x v="376"/>
    </i>
    <i>
      <x v="383"/>
    </i>
    <i>
      <x v="385"/>
    </i>
    <i>
      <x v="386"/>
    </i>
    <i>
      <x v="389"/>
    </i>
    <i>
      <x v="398"/>
    </i>
    <i>
      <x v="404"/>
    </i>
    <i>
      <x v="426"/>
    </i>
    <i>
      <x v="431"/>
    </i>
    <i>
      <x v="435"/>
    </i>
    <i>
      <x v="436"/>
    </i>
    <i>
      <x v="437"/>
    </i>
    <i>
      <x v="441"/>
    </i>
    <i>
      <x v="452"/>
    </i>
    <i>
      <x v="453"/>
    </i>
    <i>
      <x v="462"/>
    </i>
    <i>
      <x v="476"/>
    </i>
    <i>
      <x v="486"/>
    </i>
    <i>
      <x v="490"/>
    </i>
    <i>
      <x v="499"/>
    </i>
    <i>
      <x v="509"/>
    </i>
    <i>
      <x v="518"/>
    </i>
    <i>
      <x v="525"/>
    </i>
    <i>
      <x v="531"/>
    </i>
    <i>
      <x v="533"/>
    </i>
    <i>
      <x v="537"/>
    </i>
    <i>
      <x v="543"/>
    </i>
    <i>
      <x v="544"/>
    </i>
    <i>
      <x v="568"/>
    </i>
    <i>
      <x v="576"/>
    </i>
    <i>
      <x v="591"/>
    </i>
    <i>
      <x v="600"/>
    </i>
    <i>
      <x v="616"/>
    </i>
    <i>
      <x v="631"/>
    </i>
    <i>
      <x v="633"/>
    </i>
    <i>
      <x v="636"/>
    </i>
    <i>
      <x v="637"/>
    </i>
    <i>
      <x v="638"/>
    </i>
    <i>
      <x v="640"/>
    </i>
    <i>
      <x v="642"/>
    </i>
    <i>
      <x v="643"/>
    </i>
    <i>
      <x v="648"/>
    </i>
    <i>
      <x v="653"/>
    </i>
    <i>
      <x v="683"/>
    </i>
    <i>
      <x v="684"/>
    </i>
    <i>
      <x v="690"/>
    </i>
    <i>
      <x v="705"/>
    </i>
    <i>
      <x v="707"/>
    </i>
    <i>
      <x v="724"/>
    </i>
    <i>
      <x v="728"/>
    </i>
    <i>
      <x v="730"/>
    </i>
    <i>
      <x v="734"/>
    </i>
    <i>
      <x v="742"/>
    </i>
    <i>
      <x v="743"/>
    </i>
    <i>
      <x v="749"/>
    </i>
    <i>
      <x v="761"/>
    </i>
    <i>
      <x v="776"/>
    </i>
    <i>
      <x v="780"/>
    </i>
    <i>
      <x v="790"/>
    </i>
    <i>
      <x v="792"/>
    </i>
    <i>
      <x v="794"/>
    </i>
    <i>
      <x v="797"/>
    </i>
    <i>
      <x v="798"/>
    </i>
    <i>
      <x v="822"/>
    </i>
    <i>
      <x v="824"/>
    </i>
    <i>
      <x v="826"/>
    </i>
    <i>
      <x v="829"/>
    </i>
    <i>
      <x v="831"/>
    </i>
    <i>
      <x v="834"/>
    </i>
    <i>
      <x v="835"/>
    </i>
    <i>
      <x v="848"/>
    </i>
    <i>
      <x v="856"/>
    </i>
    <i>
      <x v="858"/>
    </i>
    <i>
      <x v="859"/>
    </i>
    <i>
      <x v="863"/>
    </i>
    <i>
      <x v="889"/>
    </i>
    <i>
      <x v="893"/>
    </i>
    <i>
      <x v="924"/>
    </i>
    <i>
      <x v="931"/>
    </i>
    <i>
      <x v="934"/>
    </i>
    <i>
      <x v="937"/>
    </i>
    <i>
      <x v="941"/>
    </i>
    <i>
      <x v="948"/>
    </i>
    <i>
      <x v="958"/>
    </i>
    <i>
      <x v="959"/>
    </i>
    <i>
      <x v="970"/>
    </i>
    <i>
      <x v="972"/>
    </i>
    <i>
      <x v="978"/>
    </i>
    <i>
      <x v="983"/>
    </i>
    <i>
      <x v="1003"/>
    </i>
    <i>
      <x v="1012"/>
    </i>
    <i>
      <x v="1013"/>
    </i>
    <i>
      <x v="1022"/>
    </i>
    <i>
      <x v="1026"/>
    </i>
    <i>
      <x v="1063"/>
    </i>
    <i>
      <x v="1064"/>
    </i>
    <i>
      <x v="1070"/>
    </i>
    <i>
      <x v="1078"/>
    </i>
    <i>
      <x v="1087"/>
    </i>
    <i>
      <x v="1093"/>
    </i>
    <i>
      <x v="1096"/>
    </i>
    <i>
      <x v="1097"/>
    </i>
    <i>
      <x v="1098"/>
    </i>
    <i>
      <x v="1100"/>
    </i>
    <i>
      <x v="1111"/>
    </i>
    <i>
      <x v="1116"/>
    </i>
    <i>
      <x v="1123"/>
    </i>
    <i>
      <x v="1128"/>
    </i>
    <i>
      <x v="1129"/>
    </i>
    <i>
      <x v="1135"/>
    </i>
    <i>
      <x v="1141"/>
    </i>
    <i>
      <x v="1145"/>
    </i>
    <i>
      <x v="1159"/>
    </i>
    <i>
      <x v="1168"/>
    </i>
    <i>
      <x v="1171"/>
    </i>
    <i>
      <x v="1175"/>
    </i>
    <i>
      <x v="1176"/>
    </i>
    <i>
      <x v="1198"/>
    </i>
    <i>
      <x v="1215"/>
    </i>
    <i>
      <x v="1224"/>
    </i>
    <i>
      <x v="1226"/>
    </i>
    <i>
      <x v="1234"/>
    </i>
    <i>
      <x v="1235"/>
    </i>
    <i>
      <x v="1242"/>
    </i>
    <i>
      <x v="1245"/>
    </i>
    <i>
      <x v="1249"/>
    </i>
    <i>
      <x v="1252"/>
    </i>
    <i>
      <x v="1253"/>
    </i>
    <i>
      <x v="1257"/>
    </i>
    <i>
      <x v="1259"/>
    </i>
    <i>
      <x v="1276"/>
    </i>
    <i>
      <x v="1281"/>
    </i>
    <i>
      <x v="1283"/>
    </i>
    <i>
      <x v="1296"/>
    </i>
    <i>
      <x v="1301"/>
    </i>
    <i>
      <x v="1304"/>
    </i>
    <i>
      <x v="1306"/>
    </i>
    <i>
      <x v="1317"/>
    </i>
    <i>
      <x v="1318"/>
    </i>
    <i>
      <x v="1319"/>
    </i>
    <i>
      <x v="1322"/>
    </i>
    <i>
      <x v="1325"/>
    </i>
    <i>
      <x v="1331"/>
    </i>
    <i>
      <x v="1341"/>
    </i>
    <i>
      <x v="1354"/>
    </i>
    <i>
      <x v="1355"/>
    </i>
    <i>
      <x v="1359"/>
    </i>
    <i>
      <x v="1362"/>
    </i>
    <i>
      <x v="1366"/>
    </i>
    <i>
      <x v="1369"/>
    </i>
    <i>
      <x v="1370"/>
    </i>
    <i>
      <x v="1373"/>
    </i>
    <i>
      <x v="1374"/>
    </i>
    <i>
      <x v="1379"/>
    </i>
    <i>
      <x v="1384"/>
    </i>
    <i>
      <x v="1387"/>
    </i>
    <i>
      <x v="1390"/>
    </i>
    <i>
      <x v="1398"/>
    </i>
    <i>
      <x v="1399"/>
    </i>
    <i>
      <x v="1404"/>
    </i>
    <i>
      <x v="1405"/>
    </i>
    <i>
      <x v="1412"/>
    </i>
    <i>
      <x v="1432"/>
    </i>
    <i>
      <x v="1445"/>
    </i>
    <i>
      <x v="1451"/>
    </i>
    <i>
      <x v="1464"/>
    </i>
    <i>
      <x v="1477"/>
    </i>
    <i>
      <x v="1489"/>
    </i>
    <i>
      <x v="1504"/>
    </i>
    <i>
      <x v="1506"/>
    </i>
    <i>
      <x v="1517"/>
    </i>
    <i>
      <x v="1529"/>
    </i>
    <i>
      <x v="1540"/>
    </i>
    <i>
      <x v="1549"/>
    </i>
    <i>
      <x v="1558"/>
    </i>
    <i>
      <x v="1562"/>
    </i>
    <i>
      <x v="1564"/>
    </i>
    <i>
      <x v="1568"/>
    </i>
    <i>
      <x v="1582"/>
    </i>
    <i>
      <x v="1587"/>
    </i>
    <i>
      <x v="1589"/>
    </i>
    <i>
      <x v="1591"/>
    </i>
    <i>
      <x v="1596"/>
    </i>
    <i>
      <x v="1599"/>
    </i>
    <i>
      <x v="1609"/>
    </i>
    <i>
      <x v="1611"/>
    </i>
    <i>
      <x v="1612"/>
    </i>
    <i>
      <x v="1614"/>
    </i>
    <i>
      <x v="1635"/>
    </i>
    <i>
      <x v="1637"/>
    </i>
    <i>
      <x v="1642"/>
    </i>
    <i>
      <x v="1655"/>
    </i>
    <i>
      <x v="1658"/>
    </i>
    <i>
      <x v="1662"/>
    </i>
    <i>
      <x v="1687"/>
    </i>
    <i>
      <x v="1705"/>
    </i>
    <i>
      <x v="1709"/>
    </i>
    <i>
      <x v="1723"/>
    </i>
    <i>
      <x v="1766"/>
    </i>
    <i>
      <x v="1781"/>
    </i>
    <i>
      <x v="1807"/>
    </i>
    <i>
      <x v="1810"/>
    </i>
    <i>
      <x v="1820"/>
    </i>
    <i>
      <x v="1833"/>
    </i>
    <i>
      <x v="1853"/>
    </i>
    <i>
      <x v="1854"/>
    </i>
    <i>
      <x v="1856"/>
    </i>
    <i>
      <x v="1863"/>
    </i>
    <i>
      <x v="1871"/>
    </i>
    <i>
      <x v="1874"/>
    </i>
    <i>
      <x v="1881"/>
    </i>
    <i>
      <x v="1892"/>
    </i>
    <i>
      <x v="1893"/>
    </i>
    <i>
      <x v="1902"/>
    </i>
    <i>
      <x v="1903"/>
    </i>
    <i>
      <x v="1915"/>
    </i>
    <i>
      <x v="1940"/>
    </i>
    <i>
      <x v="1941"/>
    </i>
    <i>
      <x v="1944"/>
    </i>
    <i>
      <x v="1961"/>
    </i>
    <i>
      <x v="1968"/>
    </i>
    <i>
      <x v="1974"/>
    </i>
    <i>
      <x v="1980"/>
    </i>
    <i>
      <x v="1985"/>
    </i>
    <i>
      <x v="1987"/>
    </i>
    <i>
      <x v="1998"/>
    </i>
    <i>
      <x v="2004"/>
    </i>
    <i>
      <x v="2005"/>
    </i>
    <i>
      <x v="2007"/>
    </i>
    <i>
      <x v="2011"/>
    </i>
    <i>
      <x v="2039"/>
    </i>
    <i>
      <x v="2040"/>
    </i>
    <i>
      <x v="2041"/>
    </i>
    <i>
      <x v="2045"/>
    </i>
    <i>
      <x v="2047"/>
    </i>
    <i>
      <x v="2052"/>
    </i>
    <i>
      <x v="2071"/>
    </i>
    <i>
      <x v="2074"/>
    </i>
    <i>
      <x v="2075"/>
    </i>
    <i>
      <x v="2076"/>
    </i>
    <i>
      <x v="2077"/>
    </i>
    <i>
      <x v="2089"/>
    </i>
    <i>
      <x v="2092"/>
    </i>
    <i>
      <x v="2094"/>
    </i>
    <i>
      <x v="2103"/>
    </i>
    <i>
      <x v="2111"/>
    </i>
    <i>
      <x v="2117"/>
    </i>
    <i>
      <x v="2119"/>
    </i>
    <i>
      <x v="2120"/>
    </i>
    <i>
      <x v="2123"/>
    </i>
    <i>
      <x v="2128"/>
    </i>
    <i>
      <x v="2131"/>
    </i>
    <i>
      <x v="2132"/>
    </i>
    <i>
      <x v="2142"/>
    </i>
    <i>
      <x v="2152"/>
    </i>
    <i>
      <x v="2159"/>
    </i>
    <i>
      <x v="2171"/>
    </i>
    <i>
      <x v="2172"/>
    </i>
    <i>
      <x v="2207"/>
    </i>
    <i>
      <x v="2208"/>
    </i>
    <i>
      <x v="2210"/>
    </i>
    <i>
      <x v="2217"/>
    </i>
    <i>
      <x v="2220"/>
    </i>
    <i>
      <x v="2221"/>
    </i>
    <i>
      <x v="2226"/>
    </i>
    <i>
      <x v="2238"/>
    </i>
    <i>
      <x v="2242"/>
    </i>
    <i>
      <x v="2259"/>
    </i>
    <i>
      <x v="2263"/>
    </i>
    <i>
      <x v="2273"/>
    </i>
    <i>
      <x v="2314"/>
    </i>
    <i>
      <x v="2316"/>
    </i>
    <i>
      <x v="2317"/>
    </i>
    <i>
      <x v="2326"/>
    </i>
    <i>
      <x v="2328"/>
    </i>
    <i>
      <x v="2338"/>
    </i>
    <i>
      <x v="2339"/>
    </i>
    <i>
      <x v="2345"/>
    </i>
    <i>
      <x v="2350"/>
    </i>
    <i>
      <x v="2354"/>
    </i>
    <i>
      <x v="2358"/>
    </i>
    <i>
      <x v="2374"/>
    </i>
    <i>
      <x v="2379"/>
    </i>
    <i>
      <x v="2383"/>
    </i>
    <i>
      <x v="2387"/>
    </i>
    <i>
      <x v="2388"/>
    </i>
    <i>
      <x v="2397"/>
    </i>
    <i>
      <x v="2405"/>
    </i>
    <i>
      <x v="2406"/>
    </i>
    <i>
      <x v="2413"/>
    </i>
    <i>
      <x v="2414"/>
    </i>
    <i>
      <x v="2426"/>
    </i>
    <i>
      <x v="2428"/>
    </i>
    <i>
      <x v="2453"/>
    </i>
    <i>
      <x v="2457"/>
    </i>
    <i>
      <x v="2471"/>
    </i>
    <i>
      <x v="2472"/>
    </i>
    <i>
      <x v="2478"/>
    </i>
    <i>
      <x v="2486"/>
    </i>
    <i>
      <x v="2490"/>
    </i>
    <i>
      <x v="2508"/>
    </i>
    <i>
      <x v="2512"/>
    </i>
    <i>
      <x v="2514"/>
    </i>
    <i>
      <x v="2535"/>
    </i>
    <i>
      <x v="2542"/>
    </i>
    <i>
      <x v="2551"/>
    </i>
    <i>
      <x v="2593"/>
    </i>
    <i>
      <x v="2599"/>
    </i>
    <i>
      <x v="2603"/>
    </i>
    <i>
      <x v="2604"/>
    </i>
    <i>
      <x v="2607"/>
    </i>
    <i>
      <x v="2631"/>
    </i>
    <i>
      <x v="2644"/>
    </i>
    <i>
      <x v="2650"/>
    </i>
    <i>
      <x v="2661"/>
    </i>
    <i>
      <x v="2674"/>
    </i>
    <i>
      <x v="2684"/>
    </i>
    <i>
      <x v="2686"/>
    </i>
    <i>
      <x v="2690"/>
    </i>
    <i>
      <x v="2702"/>
    </i>
    <i>
      <x v="2703"/>
    </i>
    <i>
      <x v="2706"/>
    </i>
    <i>
      <x v="2708"/>
    </i>
    <i>
      <x v="2710"/>
    </i>
    <i>
      <x v="2711"/>
    </i>
    <i>
      <x v="2712"/>
    </i>
    <i>
      <x v="2715"/>
    </i>
    <i>
      <x v="2717"/>
    </i>
    <i>
      <x v="2722"/>
    </i>
    <i>
      <x v="2742"/>
    </i>
    <i>
      <x v="2746"/>
    </i>
    <i>
      <x v="2752"/>
    </i>
    <i>
      <x v="2753"/>
    </i>
    <i>
      <x v="2758"/>
    </i>
    <i>
      <x v="2760"/>
    </i>
    <i>
      <x v="2772"/>
    </i>
    <i>
      <x v="2783"/>
    </i>
    <i>
      <x v="2784"/>
    </i>
    <i>
      <x v="2786"/>
    </i>
    <i>
      <x v="2787"/>
    </i>
    <i>
      <x v="2793"/>
    </i>
    <i>
      <x v="2804"/>
    </i>
    <i>
      <x v="2812"/>
    </i>
    <i>
      <x v="2822"/>
    </i>
    <i>
      <x v="2848"/>
    </i>
    <i>
      <x v="2850"/>
    </i>
    <i>
      <x v="2855"/>
    </i>
    <i>
      <x v="2859"/>
    </i>
    <i>
      <x v="2872"/>
    </i>
    <i>
      <x v="2875"/>
    </i>
    <i>
      <x v="2888"/>
    </i>
    <i>
      <x v="2890"/>
    </i>
    <i>
      <x v="2895"/>
    </i>
    <i>
      <x v="2896"/>
    </i>
    <i>
      <x v="2903"/>
    </i>
    <i>
      <x v="2904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7"/>
    </i>
    <i>
      <x v="2922"/>
    </i>
    <i>
      <x v="2923"/>
    </i>
    <i>
      <x v="2928"/>
    </i>
    <i>
      <x v="2957"/>
    </i>
    <i>
      <x v="2959"/>
    </i>
    <i>
      <x v="3006"/>
    </i>
    <i>
      <x v="3030"/>
    </i>
    <i>
      <x v="3032"/>
    </i>
    <i>
      <x v="3050"/>
    </i>
    <i>
      <x v="3054"/>
    </i>
    <i>
      <x v="3065"/>
    </i>
    <i>
      <x v="3068"/>
    </i>
    <i>
      <x v="3084"/>
    </i>
    <i>
      <x v="3094"/>
    </i>
    <i>
      <x v="3095"/>
    </i>
    <i>
      <x v="3096"/>
    </i>
    <i>
      <x v="3097"/>
    </i>
    <i>
      <x v="3098"/>
    </i>
    <i>
      <x v="3100"/>
    </i>
    <i>
      <x v="3104"/>
    </i>
    <i>
      <x v="3119"/>
    </i>
    <i>
      <x v="3122"/>
    </i>
    <i>
      <x v="3133"/>
    </i>
    <i>
      <x v="3143"/>
    </i>
    <i>
      <x v="3147"/>
    </i>
    <i>
      <x v="3153"/>
    </i>
    <i>
      <x v="3154"/>
    </i>
    <i>
      <x v="3155"/>
    </i>
    <i>
      <x v="3157"/>
    </i>
    <i>
      <x v="3159"/>
    </i>
    <i>
      <x v="3166"/>
    </i>
    <i>
      <x v="3173"/>
    </i>
    <i>
      <x v="3181"/>
    </i>
    <i>
      <x v="3185"/>
    </i>
    <i>
      <x v="3190"/>
    </i>
    <i>
      <x v="3191"/>
    </i>
    <i>
      <x v="3195"/>
    </i>
    <i>
      <x v="3200"/>
    </i>
    <i>
      <x v="3203"/>
    </i>
    <i>
      <x v="3206"/>
    </i>
    <i>
      <x v="3217"/>
    </i>
    <i>
      <x v="3219"/>
    </i>
    <i>
      <x v="3223"/>
    </i>
    <i>
      <x v="3225"/>
    </i>
    <i>
      <x v="3227"/>
    </i>
    <i>
      <x v="3230"/>
    </i>
    <i>
      <x v="3233"/>
    </i>
    <i>
      <x v="3242"/>
    </i>
    <i>
      <x v="3245"/>
    </i>
    <i>
      <x v="3246"/>
    </i>
    <i>
      <x v="3249"/>
    </i>
    <i>
      <x v="3250"/>
    </i>
    <i>
      <x v="3259"/>
    </i>
    <i>
      <x v="3267"/>
    </i>
    <i>
      <x v="3277"/>
    </i>
    <i>
      <x v="3292"/>
    </i>
    <i>
      <x v="3293"/>
    </i>
    <i>
      <x v="3295"/>
    </i>
    <i>
      <x v="3297"/>
    </i>
    <i>
      <x v="3307"/>
    </i>
    <i>
      <x v="3309"/>
    </i>
    <i>
      <x v="3312"/>
    </i>
    <i>
      <x v="3320"/>
    </i>
    <i>
      <x v="3323"/>
    </i>
    <i>
      <x v="3338"/>
    </i>
    <i>
      <x v="3340"/>
    </i>
    <i>
      <x v="3341"/>
    </i>
    <i>
      <x v="3342"/>
    </i>
    <i>
      <x v="3347"/>
    </i>
    <i>
      <x v="3348"/>
    </i>
    <i>
      <x v="3361"/>
    </i>
    <i>
      <x v="3362"/>
    </i>
    <i>
      <x v="3364"/>
    </i>
    <i>
      <x v="3366"/>
    </i>
    <i>
      <x v="3367"/>
    </i>
    <i>
      <x v="3373"/>
    </i>
    <i>
      <x v="3374"/>
    </i>
    <i>
      <x v="3375"/>
    </i>
    <i>
      <x v="3376"/>
    </i>
    <i>
      <x v="3379"/>
    </i>
    <i>
      <x v="3380"/>
    </i>
    <i>
      <x v="3381"/>
    </i>
    <i>
      <x v="3383"/>
    </i>
    <i>
      <x v="3394"/>
    </i>
    <i>
      <x v="3407"/>
    </i>
    <i>
      <x v="3414"/>
    </i>
    <i>
      <x v="3420"/>
    </i>
    <i>
      <x v="3422"/>
    </i>
    <i>
      <x v="3424"/>
    </i>
    <i>
      <x v="3432"/>
    </i>
    <i>
      <x v="3433"/>
    </i>
    <i>
      <x v="3437"/>
    </i>
    <i>
      <x v="3440"/>
    </i>
    <i>
      <x v="3443"/>
    </i>
    <i>
      <x v="3445"/>
    </i>
    <i>
      <x v="3449"/>
    </i>
    <i>
      <x v="3450"/>
    </i>
    <i>
      <x v="3453"/>
    </i>
    <i>
      <x v="3454"/>
    </i>
    <i>
      <x v="3455"/>
    </i>
    <i>
      <x v="3458"/>
    </i>
    <i>
      <x v="3460"/>
    </i>
    <i>
      <x v="3463"/>
    </i>
    <i>
      <x v="3464"/>
    </i>
    <i>
      <x v="3468"/>
    </i>
    <i>
      <x v="3470"/>
    </i>
    <i>
      <x v="3473"/>
    </i>
    <i>
      <x v="3483"/>
    </i>
    <i>
      <x v="3488"/>
    </i>
    <i>
      <x v="3489"/>
    </i>
    <i>
      <x v="3495"/>
    </i>
    <i>
      <x v="3497"/>
    </i>
    <i>
      <x v="3498"/>
    </i>
    <i>
      <x v="3500"/>
    </i>
    <i>
      <x v="3501"/>
    </i>
    <i>
      <x v="3504"/>
    </i>
    <i>
      <x v="3505"/>
    </i>
    <i>
      <x v="3512"/>
    </i>
    <i>
      <x v="3514"/>
    </i>
    <i>
      <x v="3521"/>
    </i>
    <i>
      <x v="3523"/>
    </i>
    <i>
      <x v="3528"/>
    </i>
    <i>
      <x v="3546"/>
    </i>
    <i>
      <x v="3548"/>
    </i>
    <i>
      <x v="3549"/>
    </i>
    <i>
      <x v="3557"/>
    </i>
    <i>
      <x v="3561"/>
    </i>
    <i>
      <x v="3585"/>
    </i>
    <i>
      <x v="3591"/>
    </i>
    <i>
      <x v="3592"/>
    </i>
    <i>
      <x v="3599"/>
    </i>
    <i>
      <x v="3601"/>
    </i>
    <i>
      <x v="3608"/>
    </i>
    <i>
      <x v="3609"/>
    </i>
    <i>
      <x v="3610"/>
    </i>
    <i>
      <x v="3613"/>
    </i>
    <i>
      <x v="3614"/>
    </i>
    <i>
      <x v="3615"/>
    </i>
    <i>
      <x v="3621"/>
    </i>
    <i>
      <x v="3631"/>
    </i>
    <i>
      <x v="3632"/>
    </i>
    <i>
      <x v="3636"/>
    </i>
    <i>
      <x v="3637"/>
    </i>
    <i>
      <x v="3638"/>
    </i>
    <i>
      <x v="3653"/>
    </i>
    <i>
      <x v="3654"/>
    </i>
    <i>
      <x v="3656"/>
    </i>
    <i>
      <x v="3657"/>
    </i>
    <i>
      <x v="3658"/>
    </i>
    <i>
      <x v="3660"/>
    </i>
    <i>
      <x v="3667"/>
    </i>
    <i>
      <x v="3668"/>
    </i>
    <i>
      <x v="3676"/>
    </i>
    <i>
      <x v="3679"/>
    </i>
    <i>
      <x v="3683"/>
    </i>
    <i>
      <x v="3684"/>
    </i>
    <i>
      <x v="3685"/>
    </i>
    <i>
      <x v="3690"/>
    </i>
    <i>
      <x v="3701"/>
    </i>
    <i>
      <x v="3710"/>
    </i>
    <i>
      <x v="3713"/>
    </i>
    <i>
      <x v="3722"/>
    </i>
    <i>
      <x v="3733"/>
    </i>
    <i>
      <x v="3736"/>
    </i>
    <i>
      <x v="3737"/>
    </i>
    <i>
      <x v="3749"/>
    </i>
    <i>
      <x v="3754"/>
    </i>
    <i>
      <x v="3756"/>
    </i>
    <i>
      <x v="3769"/>
    </i>
    <i>
      <x v="3770"/>
    </i>
    <i>
      <x v="3778"/>
    </i>
    <i>
      <x v="3784"/>
    </i>
    <i>
      <x v="3798"/>
    </i>
    <i>
      <x v="3819"/>
    </i>
    <i>
      <x v="3820"/>
    </i>
    <i>
      <x v="3825"/>
    </i>
    <i>
      <x v="3828"/>
    </i>
    <i>
      <x v="3830"/>
    </i>
    <i>
      <x v="3831"/>
    </i>
    <i>
      <x v="3833"/>
    </i>
    <i>
      <x v="3835"/>
    </i>
    <i>
      <x v="3839"/>
    </i>
    <i>
      <x v="3848"/>
    </i>
    <i>
      <x v="3849"/>
    </i>
    <i>
      <x v="3854"/>
    </i>
    <i>
      <x v="3855"/>
    </i>
    <i>
      <x v="3869"/>
    </i>
    <i>
      <x v="3884"/>
    </i>
    <i>
      <x v="3885"/>
    </i>
    <i>
      <x v="3897"/>
    </i>
    <i>
      <x v="3908"/>
    </i>
    <i>
      <x v="3911"/>
    </i>
    <i>
      <x v="3913"/>
    </i>
    <i>
      <x v="3917"/>
    </i>
    <i>
      <x v="3921"/>
    </i>
    <i>
      <x v="3931"/>
    </i>
    <i>
      <x v="3938"/>
    </i>
    <i>
      <x v="3939"/>
    </i>
    <i>
      <x v="3944"/>
    </i>
    <i>
      <x v="3954"/>
    </i>
    <i>
      <x v="3955"/>
    </i>
    <i>
      <x v="3964"/>
    </i>
    <i>
      <x v="3969"/>
    </i>
    <i>
      <x v="3975"/>
    </i>
    <i>
      <x v="3976"/>
    </i>
    <i>
      <x v="3981"/>
    </i>
    <i>
      <x v="4001"/>
    </i>
    <i>
      <x v="4007"/>
    </i>
    <i>
      <x v="4011"/>
    </i>
    <i>
      <x v="4032"/>
    </i>
    <i>
      <x v="4043"/>
    </i>
    <i>
      <x v="4052"/>
    </i>
    <i>
      <x v="4060"/>
    </i>
    <i>
      <x v="4074"/>
    </i>
    <i>
      <x v="4078"/>
    </i>
    <i>
      <x v="4082"/>
    </i>
    <i>
      <x v="4088"/>
    </i>
    <i>
      <x v="4091"/>
    </i>
    <i>
      <x v="409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70">
    <chartFormat chart="0" format="285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86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87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28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2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0" format="2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0" format="2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2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2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2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3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0" format="3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3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3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3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3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3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3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3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3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3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3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3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3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3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3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3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3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3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3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3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3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3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3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3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3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3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3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3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3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0" format="3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3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3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3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947FB-3629-3846-8313-B8E608BDE23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7D656-EC51-854E-93CA-405783049B42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03200-37CA-9542-BB9D-B3B3A4B14DC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U4115"/>
  <sheetViews>
    <sheetView topLeftCell="P1" zoomScale="84" zoomScaleNormal="84" workbookViewId="0">
      <selection activeCell="U2" sqref="U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11" customWidth="1"/>
    <col min="16" max="16" width="19.1640625" customWidth="1"/>
    <col min="17" max="17" width="41.1640625" customWidth="1"/>
    <col min="19" max="19" width="20.5" customWidth="1"/>
    <col min="20" max="20" width="20.1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t="s">
        <v>8365</v>
      </c>
      <c r="U1" s="18" t="s">
        <v>8399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 t="shared" ref="P2:P65" si="0">IFERROR(ROUND(E2/L2,2),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YEAR(T2)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>
        <f t="shared" si="0"/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YEAR(T3)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>
        <f t="shared" si="0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>
        <f t="shared" si="0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>
        <f t="shared" si="0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>
        <f t="shared" si="0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>
        <f t="shared" si="0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>
        <f t="shared" si="0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>
        <f t="shared" si="0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>
        <f t="shared" si="0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>
        <f t="shared" si="0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>
        <f t="shared" si="0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>
        <f t="shared" si="0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>
        <f t="shared" si="0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>
        <f t="shared" si="0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>
        <f t="shared" si="0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>
        <f t="shared" si="0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>
        <f t="shared" si="0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>
        <f t="shared" si="0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>
        <f t="shared" si="0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>
        <f t="shared" si="0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>
        <f t="shared" si="0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>
        <f t="shared" si="0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>
        <f t="shared" si="0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>
        <f t="shared" si="0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>
        <f t="shared" si="0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>
        <f t="shared" si="0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>
        <f t="shared" si="0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>
        <f t="shared" si="0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>
        <f t="shared" si="0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>
        <f t="shared" si="0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>
        <f t="shared" si="0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>
        <f t="shared" si="0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>
        <f t="shared" si="0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>
        <f t="shared" si="0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>
        <f t="shared" si="0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>
        <f t="shared" si="0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>
        <f t="shared" si="0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>
        <f t="shared" si="0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>
        <f t="shared" si="0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>
        <f t="shared" si="0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>
        <f t="shared" si="0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>
        <f t="shared" si="0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>
        <f t="shared" si="0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>
        <f t="shared" si="0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>
        <f t="shared" si="0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>
        <f t="shared" si="0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>
        <f t="shared" si="0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>
        <f t="shared" si="0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>
        <f t="shared" si="0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>
        <f t="shared" si="0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>
        <f t="shared" si="0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>
        <f t="shared" si="0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>
        <f t="shared" si="0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>
        <f t="shared" si="0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>
        <f t="shared" si="0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>
        <f t="shared" si="0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>
        <f t="shared" si="0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>
        <f t="shared" si="0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>
        <f t="shared" si="0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>
        <f t="shared" si="0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>
        <f t="shared" si="0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>
        <f t="shared" si="0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>
        <f t="shared" si="0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>
        <f t="shared" ref="P66:P129" si="5">IFERROR(ROUND(E66/L66,2), 0)</f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>
        <f t="shared" si="5"/>
        <v>132.05000000000001</v>
      </c>
      <c r="Q67" s="13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>
        <f t="shared" ref="P130:P193" si="10">IFERROR(ROUND(E130/L130,2), 0)</f>
        <v>311.17</v>
      </c>
      <c r="Q130" s="13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>
        <f t="shared" si="10"/>
        <v>0</v>
      </c>
      <c r="Q131" s="13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>
        <f t="shared" si="10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>
        <f t="shared" si="10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>
        <f t="shared" si="10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>
        <f t="shared" si="10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>
        <f t="shared" si="10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>
        <f t="shared" si="10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>
        <f t="shared" si="10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>
        <f t="shared" si="10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>
        <f t="shared" si="10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>
        <f t="shared" si="10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>
        <f t="shared" si="10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>
        <f t="shared" si="10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>
        <f t="shared" si="10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>
        <f t="shared" si="10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>
        <f t="shared" si="10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>
        <f t="shared" si="10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>
        <f t="shared" si="10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>
        <f t="shared" si="10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>
        <f t="shared" si="10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>
        <f t="shared" si="10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>
        <f t="shared" si="10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>
        <f t="shared" si="10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>
        <f t="shared" si="10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>
        <f t="shared" si="10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>
        <f t="shared" si="10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>
        <f t="shared" si="10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>
        <f t="shared" si="10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>
        <f t="shared" si="10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>
        <f t="shared" si="10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>
        <f t="shared" si="10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>
        <f t="shared" si="10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>
        <f t="shared" si="10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>
        <f t="shared" si="10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>
        <f t="shared" si="10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>
        <f t="shared" si="10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>
        <f t="shared" si="10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>
        <f t="shared" si="10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>
        <f t="shared" si="10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>
        <f t="shared" si="10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>
        <f t="shared" si="10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>
        <f t="shared" si="10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>
        <f t="shared" si="10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>
        <f t="shared" si="10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>
        <f t="shared" si="10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>
        <f t="shared" si="10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>
        <f t="shared" si="10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>
        <f t="shared" si="10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>
        <f t="shared" si="10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>
        <f t="shared" si="10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>
        <f t="shared" si="10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>
        <f t="shared" si="10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>
        <f t="shared" si="10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>
        <f t="shared" si="10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>
        <f t="shared" si="10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>
        <f t="shared" si="10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>
        <f t="shared" si="10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>
        <f t="shared" si="10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>
        <f t="shared" si="10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>
        <f t="shared" si="10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>
        <f t="shared" si="10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>
        <f t="shared" si="10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>
        <f t="shared" si="10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>
        <f t="shared" ref="P194:P257" si="15">IFERROR(ROUND(E194/L194,2), 0)</f>
        <v>5.67</v>
      </c>
      <c r="Q194" s="13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>
        <f t="shared" si="15"/>
        <v>0</v>
      </c>
      <c r="Q195" s="13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>
        <f t="shared" si="15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>
        <f t="shared" si="15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>
        <f t="shared" si="15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>
        <f t="shared" si="15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>
        <f t="shared" si="15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>
        <f t="shared" si="15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>
        <f t="shared" si="15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>
        <f t="shared" si="15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>
        <f t="shared" si="15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>
        <f t="shared" si="15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>
        <f t="shared" si="15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>
        <f t="shared" si="15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>
        <f t="shared" si="15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>
        <f t="shared" si="15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>
        <f t="shared" si="15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>
        <f t="shared" si="15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>
        <f t="shared" si="15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>
        <f t="shared" si="15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>
        <f t="shared" si="15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>
        <f t="shared" si="15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>
        <f t="shared" si="15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>
        <f t="shared" si="15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>
        <f t="shared" si="15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>
        <f t="shared" si="15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>
        <f t="shared" si="15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>
        <f t="shared" si="15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>
        <f t="shared" si="15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>
        <f t="shared" si="15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>
        <f t="shared" si="15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>
        <f t="shared" si="15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>
        <f t="shared" si="15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>
        <f t="shared" si="15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>
        <f t="shared" si="15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>
        <f t="shared" si="15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>
        <f t="shared" si="15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>
        <f t="shared" si="15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>
        <f t="shared" si="15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>
        <f t="shared" si="15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>
        <f t="shared" si="15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>
        <f t="shared" si="15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>
        <f t="shared" si="15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>
        <f t="shared" si="15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>
        <f t="shared" si="15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>
        <f t="shared" si="15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>
        <f t="shared" si="15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>
        <f t="shared" si="15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>
        <f t="shared" si="15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>
        <f t="shared" si="15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>
        <f t="shared" si="15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>
        <f t="shared" si="15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>
        <f t="shared" si="15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>
        <f t="shared" si="15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>
        <f t="shared" si="15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>
        <f t="shared" si="15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>
        <f t="shared" si="15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>
        <f t="shared" si="15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>
        <f t="shared" si="15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>
        <f t="shared" si="15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>
        <f t="shared" si="15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>
        <f t="shared" si="15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>
        <f t="shared" si="15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>
        <f t="shared" si="15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>
        <f t="shared" ref="P258:P321" si="20">IFERROR(ROUND(E258/L258,2), 0)</f>
        <v>65.760000000000005</v>
      </c>
      <c r="Q258" s="13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>
        <f t="shared" si="20"/>
        <v>66.7</v>
      </c>
      <c r="Q259" s="13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>
        <f t="shared" si="20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>
        <f t="shared" si="20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>
        <f t="shared" si="20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>
        <f t="shared" si="20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>
        <f t="shared" si="20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>
        <f t="shared" si="20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>
        <f t="shared" si="20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>
        <f t="shared" si="20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>
        <f t="shared" si="20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>
        <f t="shared" si="20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>
        <f t="shared" si="20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>
        <f t="shared" si="20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>
        <f t="shared" si="20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>
        <f t="shared" si="20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>
        <f t="shared" si="20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>
        <f t="shared" si="20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>
        <f t="shared" si="20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>
        <f t="shared" si="20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>
        <f t="shared" si="20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>
        <f t="shared" si="20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>
        <f t="shared" si="20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>
        <f t="shared" si="20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>
        <f t="shared" si="20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>
        <f t="shared" si="20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>
        <f t="shared" si="20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>
        <f t="shared" si="20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>
        <f t="shared" si="20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>
        <f t="shared" si="20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>
        <f t="shared" si="20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>
        <f t="shared" si="20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>
        <f t="shared" si="20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>
        <f t="shared" si="20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>
        <f t="shared" si="20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>
        <f t="shared" si="20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>
        <f t="shared" si="20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>
        <f t="shared" si="20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>
        <f t="shared" si="20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>
        <f t="shared" si="20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>
        <f t="shared" si="20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>
        <f t="shared" si="20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>
        <f t="shared" si="20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>
        <f t="shared" si="20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>
        <f t="shared" si="20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>
        <f t="shared" si="20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>
        <f t="shared" si="20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>
        <f t="shared" si="20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>
        <f t="shared" si="20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>
        <f t="shared" si="20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>
        <f t="shared" si="20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>
        <f t="shared" si="20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>
        <f t="shared" si="20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>
        <f t="shared" si="20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>
        <f t="shared" si="20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>
        <f t="shared" si="20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>
        <f t="shared" si="20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>
        <f t="shared" si="20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>
        <f t="shared" si="20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>
        <f t="shared" si="20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>
        <f t="shared" si="20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>
        <f t="shared" si="20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>
        <f t="shared" si="20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>
        <f t="shared" si="20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>
        <f t="shared" ref="P322:P385" si="25">IFERROR(ROUND(E322/L322,2), 0)</f>
        <v>134.91</v>
      </c>
      <c r="Q322" s="13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>
        <f t="shared" si="25"/>
        <v>106.62</v>
      </c>
      <c r="Q323" s="13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>
        <f t="shared" si="25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>
        <f t="shared" si="25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>
        <f t="shared" si="25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>
        <f t="shared" si="25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>
        <f t="shared" si="25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>
        <f t="shared" si="25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>
        <f t="shared" si="25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>
        <f t="shared" si="25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>
        <f t="shared" si="25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>
        <f t="shared" si="25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>
        <f t="shared" si="25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>
        <f t="shared" si="25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>
        <f t="shared" si="25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>
        <f t="shared" si="25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>
        <f t="shared" si="25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>
        <f t="shared" si="25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>
        <f t="shared" si="25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>
        <f t="shared" si="25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>
        <f t="shared" si="25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>
        <f t="shared" si="25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>
        <f t="shared" si="25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>
        <f t="shared" si="25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>
        <f t="shared" si="25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>
        <f t="shared" si="25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>
        <f t="shared" si="25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>
        <f t="shared" si="25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>
        <f t="shared" si="25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>
        <f t="shared" si="25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>
        <f t="shared" si="25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>
        <f t="shared" si="25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>
        <f t="shared" si="25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>
        <f t="shared" si="25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>
        <f t="shared" si="25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>
        <f t="shared" si="25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>
        <f t="shared" si="25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>
        <f t="shared" si="25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>
        <f t="shared" si="25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>
        <f t="shared" si="25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>
        <f t="shared" si="25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>
        <f t="shared" si="25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>
        <f t="shared" si="25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>
        <f t="shared" si="25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>
        <f t="shared" si="25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>
        <f t="shared" si="25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>
        <f t="shared" si="25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>
        <f t="shared" si="25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>
        <f t="shared" si="25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>
        <f t="shared" si="25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>
        <f t="shared" si="25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>
        <f t="shared" si="25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>
        <f t="shared" si="25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>
        <f t="shared" si="25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>
        <f t="shared" si="25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>
        <f t="shared" si="25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>
        <f t="shared" si="25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>
        <f t="shared" si="25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>
        <f t="shared" si="25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>
        <f t="shared" si="25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>
        <f t="shared" si="25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>
        <f t="shared" si="25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>
        <f t="shared" si="25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>
        <f t="shared" si="25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>
        <f t="shared" ref="P386:P449" si="30">IFERROR(ROUND(E386/L386,2), 0)</f>
        <v>58.54</v>
      </c>
      <c r="Q386" s="13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>
        <f t="shared" si="30"/>
        <v>111.8</v>
      </c>
      <c r="Q387" s="13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>
        <f t="shared" si="30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>
        <f t="shared" si="30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>
        <f t="shared" si="30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>
        <f t="shared" si="30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>
        <f t="shared" si="30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>
        <f t="shared" si="30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>
        <f t="shared" si="30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>
        <f t="shared" si="30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>
        <f t="shared" si="30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>
        <f t="shared" si="30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>
        <f t="shared" si="30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>
        <f t="shared" si="30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>
        <f t="shared" si="30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>
        <f t="shared" si="30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>
        <f t="shared" si="30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>
        <f t="shared" si="30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>
        <f t="shared" si="30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>
        <f t="shared" si="30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>
        <f t="shared" si="30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>
        <f t="shared" si="30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>
        <f t="shared" si="30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>
        <f t="shared" si="30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>
        <f t="shared" si="30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>
        <f t="shared" si="30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>
        <f t="shared" si="30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>
        <f t="shared" si="30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>
        <f t="shared" si="30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>
        <f t="shared" si="30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>
        <f t="shared" si="30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>
        <f t="shared" si="30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>
        <f t="shared" si="30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>
        <f t="shared" si="30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>
        <f t="shared" si="30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>
        <f t="shared" si="30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>
        <f t="shared" si="30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>
        <f t="shared" si="30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>
        <f t="shared" si="30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>
        <f t="shared" si="30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>
        <f t="shared" si="30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>
        <f t="shared" si="30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>
        <f t="shared" si="30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>
        <f t="shared" si="30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>
        <f t="shared" si="30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>
        <f t="shared" si="30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>
        <f t="shared" si="30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>
        <f t="shared" si="30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>
        <f t="shared" si="30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>
        <f t="shared" si="30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>
        <f t="shared" si="30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>
        <f t="shared" si="30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>
        <f t="shared" si="30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>
        <f t="shared" si="30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>
        <f t="shared" si="30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>
        <f t="shared" si="30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>
        <f t="shared" si="30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>
        <f t="shared" si="30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>
        <f t="shared" si="30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>
        <f t="shared" si="30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>
        <f t="shared" si="30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>
        <f t="shared" si="30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>
        <f t="shared" si="30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>
        <f t="shared" si="30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>
        <f t="shared" ref="P450:P513" si="35">IFERROR(ROUND(E450/L450,2), 0)</f>
        <v>20.5</v>
      </c>
      <c r="Q450" s="13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>
        <f t="shared" si="35"/>
        <v>9</v>
      </c>
      <c r="Q451" s="13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>
        <f t="shared" si="35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>
        <f t="shared" si="35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>
        <f t="shared" si="35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>
        <f t="shared" si="35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>
        <f t="shared" si="35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>
        <f t="shared" si="35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>
        <f t="shared" si="35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>
        <f t="shared" si="35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>
        <f t="shared" si="35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>
        <f t="shared" si="35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>
        <f t="shared" si="35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>
        <f t="shared" si="35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>
        <f t="shared" si="35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>
        <f t="shared" si="35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>
        <f t="shared" si="35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>
        <f t="shared" si="35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>
        <f t="shared" si="35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>
        <f t="shared" si="35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>
        <f t="shared" si="35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>
        <f t="shared" si="35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>
        <f t="shared" si="35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>
        <f t="shared" si="35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>
        <f t="shared" si="35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>
        <f t="shared" si="35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>
        <f t="shared" si="35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>
        <f t="shared" si="35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>
        <f t="shared" si="35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>
        <f t="shared" si="35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>
        <f t="shared" si="35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>
        <f t="shared" si="35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>
        <f t="shared" si="35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>
        <f t="shared" si="35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>
        <f t="shared" si="35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>
        <f t="shared" si="35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>
        <f t="shared" si="35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>
        <f t="shared" si="35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>
        <f t="shared" si="35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>
        <f t="shared" si="35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>
        <f t="shared" si="35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>
        <f t="shared" si="35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>
        <f t="shared" si="35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>
        <f t="shared" si="35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>
        <f t="shared" si="35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>
        <f t="shared" si="35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>
        <f t="shared" si="35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>
        <f t="shared" si="35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>
        <f t="shared" si="35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>
        <f t="shared" si="35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>
        <f t="shared" si="35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>
        <f t="shared" si="35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>
        <f t="shared" si="35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>
        <f t="shared" si="35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>
        <f t="shared" si="35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>
        <f t="shared" si="35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>
        <f t="shared" si="35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>
        <f t="shared" si="35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>
        <f t="shared" si="35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>
        <f t="shared" si="35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>
        <f t="shared" si="35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>
        <f t="shared" si="35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>
        <f t="shared" si="35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>
        <f t="shared" si="35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>
        <f t="shared" ref="P514:P577" si="40">IFERROR(ROUND(E514/L514,2), 0)</f>
        <v>5.5</v>
      </c>
      <c r="Q514" s="13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>
        <f t="shared" si="40"/>
        <v>102.38</v>
      </c>
      <c r="Q515" s="13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>
        <f t="shared" si="40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>
        <f t="shared" si="40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>
        <f t="shared" si="40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>
        <f t="shared" si="40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>
        <f t="shared" si="40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>
        <f t="shared" si="40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>
        <f t="shared" si="40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>
        <f t="shared" si="40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>
        <f t="shared" si="40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>
        <f t="shared" si="40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>
        <f t="shared" si="40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>
        <f t="shared" si="40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>
        <f t="shared" si="40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>
        <f t="shared" si="40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>
        <f t="shared" si="40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>
        <f t="shared" si="40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>
        <f t="shared" si="40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>
        <f t="shared" si="40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>
        <f t="shared" si="40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>
        <f t="shared" si="40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>
        <f t="shared" si="40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>
        <f t="shared" si="40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>
        <f t="shared" si="40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>
        <f t="shared" si="40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>
        <f t="shared" si="40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>
        <f t="shared" si="40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>
        <f t="shared" si="40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>
        <f t="shared" si="40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>
        <f t="shared" si="40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>
        <f t="shared" si="40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>
        <f t="shared" si="40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>
        <f t="shared" si="40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>
        <f t="shared" si="40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>
        <f t="shared" si="40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>
        <f t="shared" si="40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>
        <f t="shared" si="40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>
        <f t="shared" si="40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>
        <f t="shared" si="40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>
        <f t="shared" si="40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>
        <f t="shared" si="40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>
        <f t="shared" si="40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>
        <f t="shared" si="40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>
        <f t="shared" si="40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>
        <f t="shared" si="40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>
        <f t="shared" si="40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>
        <f t="shared" si="40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>
        <f t="shared" si="40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>
        <f t="shared" si="40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>
        <f t="shared" si="40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>
        <f t="shared" si="40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>
        <f t="shared" si="40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>
        <f t="shared" si="40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>
        <f t="shared" si="40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>
        <f t="shared" si="40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>
        <f t="shared" si="40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>
        <f t="shared" si="40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>
        <f t="shared" si="40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>
        <f t="shared" si="40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>
        <f t="shared" si="40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>
        <f t="shared" si="40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>
        <f t="shared" si="40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>
        <f t="shared" si="40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>
        <f t="shared" ref="P578:P641" si="45">IFERROR(ROUND(E578/L578,2), 0)</f>
        <v>1</v>
      </c>
      <c r="Q578" s="13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si="45"/>
        <v>10</v>
      </c>
      <c r="Q579" s="13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5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5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5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5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5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5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5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5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5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5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5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5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5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5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5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5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5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5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5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5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5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5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5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5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5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5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5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5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5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5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5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5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5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5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5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5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5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5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5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5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5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5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5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5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5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5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5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5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5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5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5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5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5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5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5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5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5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si="45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45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45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45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45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ref="P642:P705" si="50">IFERROR(ROUND(E642/L642,2), 0)</f>
        <v>50.5</v>
      </c>
      <c r="Q642" s="13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si="50"/>
        <v>151.32</v>
      </c>
      <c r="Q643" s="13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YEAR(T643)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0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0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0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0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0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0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0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0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0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0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0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0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0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0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0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0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0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0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0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0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0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0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0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0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0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0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0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0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0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0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0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0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0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0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0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0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0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0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0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0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0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0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0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0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0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0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0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0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0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0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0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0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0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0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0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0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0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si="50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0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0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0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0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ref="P706:P769" si="55">IFERROR(ROUND(E706/L706,2), 0)</f>
        <v>120.25</v>
      </c>
      <c r="Q706" s="13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si="55"/>
        <v>195.4</v>
      </c>
      <c r="Q707" s="13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5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5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5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5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5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5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5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5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5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5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5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5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5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5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5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5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5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5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5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5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5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5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5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5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5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5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5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5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5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5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5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5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5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5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5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5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5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5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5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5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5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5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5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5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5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5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5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5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5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5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5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5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5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5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5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5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5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si="55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55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55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55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55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ref="P770:P833" si="60">IFERROR(ROUND(E770/L770,2), 0)</f>
        <v>0</v>
      </c>
      <c r="Q770" s="13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si="60"/>
        <v>31.85</v>
      </c>
      <c r="Q771" s="13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0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0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0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0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0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0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0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0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0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0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0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0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0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0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0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0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0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0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0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0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0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0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0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0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0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0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0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0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0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0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0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0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0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0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0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0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0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0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0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0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0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0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0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0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0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0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0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0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0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0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0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0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0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0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0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0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0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si="60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0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0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0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0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ref="P834:P897" si="65">IFERROR(ROUND(E834/L834,2), 0)</f>
        <v>97.99</v>
      </c>
      <c r="Q834" s="13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si="65"/>
        <v>148.78</v>
      </c>
      <c r="Q835" s="13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5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5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5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5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5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5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5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5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5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5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5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5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5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5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5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5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5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5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5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5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5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5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5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5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5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5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5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5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5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5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5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5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5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5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5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5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5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5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5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5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5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5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5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5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5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5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5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5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5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5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5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5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5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5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5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5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5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si="65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65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65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65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65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ref="P898:P961" si="70">IFERROR(ROUND(E898/L898,2), 0)</f>
        <v>44.44</v>
      </c>
      <c r="Q898" s="13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si="70"/>
        <v>0</v>
      </c>
      <c r="Q899" s="13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0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0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0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0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0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0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0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0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0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0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0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0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0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0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0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0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0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0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0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0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0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0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0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0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0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0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0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0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0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0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0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0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0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0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0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0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0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0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0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0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0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0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0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0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0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0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0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0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0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0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0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0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0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0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0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0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0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si="70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0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0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0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0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ref="P962:P1025" si="75">IFERROR(ROUND(E962/L962,2), 0)</f>
        <v>136.46</v>
      </c>
      <c r="Q962" s="13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si="75"/>
        <v>364.35</v>
      </c>
      <c r="Q963" s="13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5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5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5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5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5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5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5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5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5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5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5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5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5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5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5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5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5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5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5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5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5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5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5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5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5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5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5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5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5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5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5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5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5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5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5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5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5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5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5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5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5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5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5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5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5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5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5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5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5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5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5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5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5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5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5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5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5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si="75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75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75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75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75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ref="P1026:P1089" si="80">IFERROR(ROUND(E1026/L1026,2), 0)</f>
        <v>388.98</v>
      </c>
      <c r="Q1026" s="13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si="80"/>
        <v>71.849999999999994</v>
      </c>
      <c r="Q1027" s="13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0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0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0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0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0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0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0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0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0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0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0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0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0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0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0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0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0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0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0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0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0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0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0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0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0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0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0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0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0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0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0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0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0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0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0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0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0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0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0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0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0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0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0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0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0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0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0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0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0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0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0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0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0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0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0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0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0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si="80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0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0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0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0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ref="P1090:P1153" si="85">IFERROR(ROUND(E1090/L1090,2), 0)</f>
        <v>43.42</v>
      </c>
      <c r="Q1090" s="13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si="85"/>
        <v>23.96</v>
      </c>
      <c r="Q1091" s="13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5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5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5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5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5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5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5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5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5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5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5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5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5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5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5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5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5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5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5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5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5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5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5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5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5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5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5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5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5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5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5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5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5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5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5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5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5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5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5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5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5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5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5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5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5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5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5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5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5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5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5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5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5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5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5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5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5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si="85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85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85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85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85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ref="P1154:P1217" si="90">IFERROR(ROUND(E1154/L1154,2), 0)</f>
        <v>60.73</v>
      </c>
      <c r="Q1154" s="13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si="90"/>
        <v>50</v>
      </c>
      <c r="Q1155" s="13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0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0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0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0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0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0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0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0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0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0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0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0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0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0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0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0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0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0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0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0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0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0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0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0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0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0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0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0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0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0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0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0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0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0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0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0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0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0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0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0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0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0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0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0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0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0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0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0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0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0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0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0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0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0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0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0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0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si="90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0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0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0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0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ref="P1218:P1281" si="95">IFERROR(ROUND(E1218/L1218,2), 0)</f>
        <v>91.88</v>
      </c>
      <c r="Q1218" s="13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si="95"/>
        <v>148.57</v>
      </c>
      <c r="Q1219" s="13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5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5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5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5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5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5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5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5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5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5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5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5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5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5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5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5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5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5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5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5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5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5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5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5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5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5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5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5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5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5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5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5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5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5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5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5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5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5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5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5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5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5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5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5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5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5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5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5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5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5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5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5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5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5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5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5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5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si="95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95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95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95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95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ref="P1282:P1345" si="100">IFERROR(ROUND(E1282/L1282,2), 0)</f>
        <v>127.98</v>
      </c>
      <c r="Q1282" s="13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si="100"/>
        <v>104.73</v>
      </c>
      <c r="Q1283" s="13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0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0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0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0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0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0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0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0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0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0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0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0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0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0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0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0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0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0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0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0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0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0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0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0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0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0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0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0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0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0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0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0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0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0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0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0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0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0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0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0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0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0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0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0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0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0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0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0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0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0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0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0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0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0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0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0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0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si="100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0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0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0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0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ref="P1346:P1409" si="105">IFERROR(ROUND(E1346/L1346,2), 0)</f>
        <v>40.76</v>
      </c>
      <c r="Q1346" s="13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si="105"/>
        <v>53.57</v>
      </c>
      <c r="Q1347" s="13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5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5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5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5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5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5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5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5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5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5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5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5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5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5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5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5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5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5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5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5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5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5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5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5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5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5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5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5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5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5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5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5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5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5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5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5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5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5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5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5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5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5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5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5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5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5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5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5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5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5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5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5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5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5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5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5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5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si="105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05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05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05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05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ref="P1410:P1473" si="110">IFERROR(ROUND(E1410/L1410,2), 0)</f>
        <v>12</v>
      </c>
      <c r="Q1410" s="13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si="110"/>
        <v>0</v>
      </c>
      <c r="Q1411" s="13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0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0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0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0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0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0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0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0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0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0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0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0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0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0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0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0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0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0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0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0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0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0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0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0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0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0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0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0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0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0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0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0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0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0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0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0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0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0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0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0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0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0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0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0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0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0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0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0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0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0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0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0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0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0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0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0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0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si="110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0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0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0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0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ref="P1474:P1537" si="115">IFERROR(ROUND(E1474/L1474,2), 0)</f>
        <v>103.2</v>
      </c>
      <c r="Q1474" s="13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si="115"/>
        <v>38.46</v>
      </c>
      <c r="Q1475" s="13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5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5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5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5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5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5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5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5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5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5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5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5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5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5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5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5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5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5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5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5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5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5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5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5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5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5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5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5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5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5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5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5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5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5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5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5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5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5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5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5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5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5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5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5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5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5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5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5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5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5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5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5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5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5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5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5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5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si="115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15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15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15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15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ref="P1538:P1601" si="120">IFERROR(ROUND(E1538/L1538,2), 0)</f>
        <v>66.02</v>
      </c>
      <c r="Q1538" s="13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si="120"/>
        <v>96.38</v>
      </c>
      <c r="Q1539" s="13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0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0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0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0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0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0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0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0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0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0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0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0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0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0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0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0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0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0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0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0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0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0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0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0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0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0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0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0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0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0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0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0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0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0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0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0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0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0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0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0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0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0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0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0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0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0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0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0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0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0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0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0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0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0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0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0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0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si="120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0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0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0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0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ref="P1602:P1665" si="125">IFERROR(ROUND(E1602/L1602,2), 0)</f>
        <v>40.78</v>
      </c>
      <c r="Q1602" s="13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si="125"/>
        <v>48.33</v>
      </c>
      <c r="Q1603" s="13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5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5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5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5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5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5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5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5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5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5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5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5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5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5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5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5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5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5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5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5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5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5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5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5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5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5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5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5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5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5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5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5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5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5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5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5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5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5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5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5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5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5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5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5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5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5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5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5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5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5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5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5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5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5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5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5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5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si="125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25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25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25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25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ref="P1666:P1729" si="130">IFERROR(ROUND(E1666/L1666,2), 0)</f>
        <v>34.380000000000003</v>
      </c>
      <c r="Q1666" s="13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si="130"/>
        <v>44.96</v>
      </c>
      <c r="Q1667" s="13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0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0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0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0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0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0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0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0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0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0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0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0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0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0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0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0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0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0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0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0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0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0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0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0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0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0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0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0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0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0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0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0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0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0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0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0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0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0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0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0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0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0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0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0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0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0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0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0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0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0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0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0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0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0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0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0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0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si="130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0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0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0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0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ref="P1730:P1793" si="135">IFERROR(ROUND(E1730/L1730,2), 0)</f>
        <v>122.14</v>
      </c>
      <c r="Q1730" s="13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si="135"/>
        <v>0</v>
      </c>
      <c r="Q1731" s="13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5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5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5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5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5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5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5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5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5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5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5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5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5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5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5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5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5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5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5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5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5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5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5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5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5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5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5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5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5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5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5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5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5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5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5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5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5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5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5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5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5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5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5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5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5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5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5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5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5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5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5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5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5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5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5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5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5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si="135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35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35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35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35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ref="P1794:P1857" si="140">IFERROR(ROUND(E1794/L1794,2), 0)</f>
        <v>109.94</v>
      </c>
      <c r="Q1794" s="13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si="140"/>
        <v>20</v>
      </c>
      <c r="Q1795" s="13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0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0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0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0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0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0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0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0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0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0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0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0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0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0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0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0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0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0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0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0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0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0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0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0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0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0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0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0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0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0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0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0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0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0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0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0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0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0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0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0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0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0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0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0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0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0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0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0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0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0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0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0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0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0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0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0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0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si="140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0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0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0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0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ref="P1858:P1921" si="145">IFERROR(ROUND(E1858/L1858,2), 0)</f>
        <v>53.29</v>
      </c>
      <c r="Q1858" s="13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si="145"/>
        <v>136.36000000000001</v>
      </c>
      <c r="Q1859" s="13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5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5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5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5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5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5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5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5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5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5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5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5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5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5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5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5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5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5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5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5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5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5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5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5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5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5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5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5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5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5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5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5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5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5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5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5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5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5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5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5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5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5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5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5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5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5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5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5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5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5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5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5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5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5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5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5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5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si="145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45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45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45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45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ref="P1922:P1985" si="150">IFERROR(ROUND(E1922/L1922,2), 0)</f>
        <v>40.98</v>
      </c>
      <c r="Q1922" s="13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si="150"/>
        <v>54</v>
      </c>
      <c r="Q1923" s="13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0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0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0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0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0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0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0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0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0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0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0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0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0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0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0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0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0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0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0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0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0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0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0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0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0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0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0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0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0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0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0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0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0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0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0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0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0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0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0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0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0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0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0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0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0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0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0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0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0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0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0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0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0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0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0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0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0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si="150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0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0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0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0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ref="P1986:P2049" si="155">IFERROR(ROUND(E1986/L1986,2), 0)</f>
        <v>453.14</v>
      </c>
      <c r="Q1986" s="13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si="155"/>
        <v>12.75</v>
      </c>
      <c r="Q1987" s="13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5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5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5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5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5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5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5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5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5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5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5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5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5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5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5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5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5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5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5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5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5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5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5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5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5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5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5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5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5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5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5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5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5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5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5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5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5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5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5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5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5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5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5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5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5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5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5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5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5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5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5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5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5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5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5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5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5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si="155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55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55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55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55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ref="P2050:P2113" si="160">IFERROR(ROUND(E2050/L2050,2), 0)</f>
        <v>91.83</v>
      </c>
      <c r="Q2050" s="13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si="160"/>
        <v>80.989999999999995</v>
      </c>
      <c r="Q2051" s="13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0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0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0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0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0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0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0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0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0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0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0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0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0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0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0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0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0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0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0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0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0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0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0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0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0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0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0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0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0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0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0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0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0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0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0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0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0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0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0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0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0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0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0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0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0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0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0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0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0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0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0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0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0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0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0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0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0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si="160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0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0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0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0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ref="P2114:P2177" si="165">IFERROR(ROUND(E2114/L2114,2), 0)</f>
        <v>27.27</v>
      </c>
      <c r="Q2114" s="13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si="165"/>
        <v>68.599999999999994</v>
      </c>
      <c r="Q2115" s="13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5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5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5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5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5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5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5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5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5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5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5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5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5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5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5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5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5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5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5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5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5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5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5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5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5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5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5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5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5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5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5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5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5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5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5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5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5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5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5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5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5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5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5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5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5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5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5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5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5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5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5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5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5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5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5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5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5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si="165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65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65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65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65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ref="P2178:P2241" si="170">IFERROR(ROUND(E2178/L2178,2), 0)</f>
        <v>88.75</v>
      </c>
      <c r="Q2178" s="13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si="170"/>
        <v>65.87</v>
      </c>
      <c r="Q2179" s="13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0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0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0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0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0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0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0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0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0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0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0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0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0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0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0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0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0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0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0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0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0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0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0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0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0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0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0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0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0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0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0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0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0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0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0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0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0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0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0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0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0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0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0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0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0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0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0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0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0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0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0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0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0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0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0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0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0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si="170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0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0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0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0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ref="P2242:P2305" si="175">IFERROR(ROUND(E2242/L2242,2), 0)</f>
        <v>140.97999999999999</v>
      </c>
      <c r="Q2242" s="13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si="175"/>
        <v>49.47</v>
      </c>
      <c r="Q2243" s="13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5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5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5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5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5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5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5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5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5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5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5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5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5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5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5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5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5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5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5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5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5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5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5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5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5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5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5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5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5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5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5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5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5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5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5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5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5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5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5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5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5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5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5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5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5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5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5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5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5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5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5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5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5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5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5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5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5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si="175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75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75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75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75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ref="P2306:P2369" si="180">IFERROR(ROUND(E2306/L2306,2), 0)</f>
        <v>53.47</v>
      </c>
      <c r="Q2306" s="13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si="180"/>
        <v>109.11</v>
      </c>
      <c r="Q2307" s="13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0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0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0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0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0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0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0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0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0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0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0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0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0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0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0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0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0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0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0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0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0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0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0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0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0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0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0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0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0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0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0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0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0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0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0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0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0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0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0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0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0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0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0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0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0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0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0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0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0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0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0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0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0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0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0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0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0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si="180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0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0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0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0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ref="P2370:P2433" si="185">IFERROR(ROUND(E2370/L2370,2), 0)</f>
        <v>50</v>
      </c>
      <c r="Q2370" s="13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si="185"/>
        <v>0</v>
      </c>
      <c r="Q2371" s="13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5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5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5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5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5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5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5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5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5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5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5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5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5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5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5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5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5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5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5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5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5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5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5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5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5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5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5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5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5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5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5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5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5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5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5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5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5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5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5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5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5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5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5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5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5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5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5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5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5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5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5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5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5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5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5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5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5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si="185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85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85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85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85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ref="P2434:P2497" si="190">IFERROR(ROUND(E2434/L2434,2), 0)</f>
        <v>1</v>
      </c>
      <c r="Q2434" s="13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si="190"/>
        <v>0</v>
      </c>
      <c r="Q2435" s="13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0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0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0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0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0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0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0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0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0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0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0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0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0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0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0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0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0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0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0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0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0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0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0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0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0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0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0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0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0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0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0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0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0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0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0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0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0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0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0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0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0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0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0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0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0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0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0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0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0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0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0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0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0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0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0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0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0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si="190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0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0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0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0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ref="P2498:P2561" si="195">IFERROR(ROUND(E2498/L2498,2), 0)</f>
        <v>600</v>
      </c>
      <c r="Q2498" s="13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si="195"/>
        <v>80.55</v>
      </c>
      <c r="Q2499" s="13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5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5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5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5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5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5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5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5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5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5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5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5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5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5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5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5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5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5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5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5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5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5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5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5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5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5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5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5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5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5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5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5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5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5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5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5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5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5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5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5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5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5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5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5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5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5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5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5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5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5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5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5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5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5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5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5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5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si="195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195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195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195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195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ref="P2562:P2625" si="200">IFERROR(ROUND(E2562/L2562,2), 0)</f>
        <v>143</v>
      </c>
      <c r="Q2562" s="13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si="200"/>
        <v>0</v>
      </c>
      <c r="Q2563" s="13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0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0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0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0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0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0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0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0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0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0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0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0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0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0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0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0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0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0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0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0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0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0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0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0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0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0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0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0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0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0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0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0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0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0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0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0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0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0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0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0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0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0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0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0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0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0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0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0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0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0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0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0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0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0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0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0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0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si="200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0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0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0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0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ref="P2626:P2689" si="205">IFERROR(ROUND(E2626/L2626,2), 0)</f>
        <v>31.82</v>
      </c>
      <c r="Q2626" s="13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si="205"/>
        <v>27.58</v>
      </c>
      <c r="Q2627" s="13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5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5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5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5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5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5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5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5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5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5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5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5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5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5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5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5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5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5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5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5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5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5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5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5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5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5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5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5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5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5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5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5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5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5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5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5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5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5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5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5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5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5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5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5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5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5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5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5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5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5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5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5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5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5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5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5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5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si="205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05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05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05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05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ref="P2690:P2753" si="210">IFERROR(ROUND(E2690/L2690,2), 0)</f>
        <v>5.29</v>
      </c>
      <c r="Q2690" s="13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si="210"/>
        <v>1</v>
      </c>
      <c r="Q2691" s="13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0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0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0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0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0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0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0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0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0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0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0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0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0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0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0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0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0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0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0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0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0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0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0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0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0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0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0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0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0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0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0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0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0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0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0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0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0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0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0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0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0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0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0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0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0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0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0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0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0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0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0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0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0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0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0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0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0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si="210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0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0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0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0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ref="P2754:P2817" si="215">IFERROR(ROUND(E2754/L2754,2), 0)</f>
        <v>39.29</v>
      </c>
      <c r="Q2754" s="13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si="215"/>
        <v>47.5</v>
      </c>
      <c r="Q2755" s="13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5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5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5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5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5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5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5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5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5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5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5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5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5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5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5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5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5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5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5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5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5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5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5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5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5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5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5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5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5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5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5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5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5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5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5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5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5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5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5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5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5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5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5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5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5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5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5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5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5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5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5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5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5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5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5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5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5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si="215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15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15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15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15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ref="P2818:P2881" si="220">IFERROR(ROUND(E2818/L2818,2), 0)</f>
        <v>25.13</v>
      </c>
      <c r="Q2818" s="13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si="220"/>
        <v>23.64</v>
      </c>
      <c r="Q2819" s="13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0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0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0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0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0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0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0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0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0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0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0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0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0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0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0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0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0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0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0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0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0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0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0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0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>
        <f t="shared" si="220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0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0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0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0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0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0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0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0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0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0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0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0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0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0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0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0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0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0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0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0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0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0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0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0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0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0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0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0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0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0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0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0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si="220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0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0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0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0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ref="P2882:P2945" si="225">IFERROR(ROUND(E2882/L2882,2), 0)</f>
        <v>96.55</v>
      </c>
      <c r="Q2882" s="13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si="225"/>
        <v>0</v>
      </c>
      <c r="Q2883" s="13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YEAR(T2883)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5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5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5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5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5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5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5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5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5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5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5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5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5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5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5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5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5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5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5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5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5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5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5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5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5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5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5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5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5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5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5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5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5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5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5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5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5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5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5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5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5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5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5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5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5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5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5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5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5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5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5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5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5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5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5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5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5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si="225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25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25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25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25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ref="P2946:P3009" si="230">IFERROR(ROUND(E2946/L2946,2), 0)</f>
        <v>100</v>
      </c>
      <c r="Q2946" s="13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si="230"/>
        <v>0</v>
      </c>
      <c r="Q2947" s="13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0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0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0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0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0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0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0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0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0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0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0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0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0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0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0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0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0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0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0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0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0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0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0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0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0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0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0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0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0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0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0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0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0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0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0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0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0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0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0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0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0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0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0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0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0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0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0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0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0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0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0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0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0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0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0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0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0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si="230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0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0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0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0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ref="P3010:P3073" si="235">IFERROR(ROUND(E3010/L3010,2), 0)</f>
        <v>116.73</v>
      </c>
      <c r="Q3010" s="13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si="235"/>
        <v>233.9</v>
      </c>
      <c r="Q3011" s="13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5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5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5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5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5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5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5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5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5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5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5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5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5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5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5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5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5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5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5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5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5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5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5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5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5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5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5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5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5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5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5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5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5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5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5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5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5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5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5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5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5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5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5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5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5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5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5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5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5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5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5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5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5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5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5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5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5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si="235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35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35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35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35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ref="P3074:P3137" si="240">IFERROR(ROUND(E3074/L3074,2), 0)</f>
        <v>1</v>
      </c>
      <c r="Q3074" s="13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si="240"/>
        <v>92.14</v>
      </c>
      <c r="Q3075" s="13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0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0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0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0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0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0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0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0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0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0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0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0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0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0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0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0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0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0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0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0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0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0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0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0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0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0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0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0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0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0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0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0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0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0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0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0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0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0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0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0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0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0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0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0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0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0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0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0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0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0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0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0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0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0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0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0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0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si="240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0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0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0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0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ref="P3138:P3201" si="245">IFERROR(ROUND(E3138/L3138,2), 0)</f>
        <v>29.05</v>
      </c>
      <c r="Q3138" s="13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si="245"/>
        <v>50</v>
      </c>
      <c r="Q3139" s="13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YEAR(T3139)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5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5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5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5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5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5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5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5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5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5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5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5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5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5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5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5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5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5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5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5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5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5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5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5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5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5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5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5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5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5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5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5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5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5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5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5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5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5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5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5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5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5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5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5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5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5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5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5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5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5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5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5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5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5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5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5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5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5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5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5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5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5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ref="P3202:P3265" si="250">IFERROR(ROUND(E3202/L3202,2), 0)</f>
        <v>1</v>
      </c>
      <c r="Q3202" s="13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si="250"/>
        <v>12.5</v>
      </c>
      <c r="Q3203" s="13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0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0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0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0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0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0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0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0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0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0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0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0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0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0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0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0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0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0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0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0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0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0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0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0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0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0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0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0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0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0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0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0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0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0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0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0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0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0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0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0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0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0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0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0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0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0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0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0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0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0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0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0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0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0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0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0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0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0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0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0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0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0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ref="P3266:P3329" si="255">IFERROR(ROUND(E3266/L3266,2), 0)</f>
        <v>52.55</v>
      </c>
      <c r="Q3266" s="13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si="255"/>
        <v>70.290000000000006</v>
      </c>
      <c r="Q3267" s="13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YEAR(T3267)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5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5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5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5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5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5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5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5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5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5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5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5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5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5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5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5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5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5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5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5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5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5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5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5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5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5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5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5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5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5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5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5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5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5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5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5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5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5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5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5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5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5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5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5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5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5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5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5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5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5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5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5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5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5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5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5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5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si="255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55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55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55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55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ref="P3330:P3393" si="260">IFERROR(ROUND(E3330/L3330,2), 0)</f>
        <v>292.77999999999997</v>
      </c>
      <c r="Q3330" s="13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si="260"/>
        <v>44.92</v>
      </c>
      <c r="Q3331" s="13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YEAR(T3331)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0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0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0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0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0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0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0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0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0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0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0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0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0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0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0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0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0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0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0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0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0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0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0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0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0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0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0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0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0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0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0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0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0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0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0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0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0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0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0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0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0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0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0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0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0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0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0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0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0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0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0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0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0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0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0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0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0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si="260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0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0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0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0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ref="P3394:P3457" si="265">IFERROR(ROUND(E3394/L3394,2), 0)</f>
        <v>41.67</v>
      </c>
      <c r="Q3394" s="13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si="265"/>
        <v>36.07</v>
      </c>
      <c r="Q3395" s="13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YEAR(T3395)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5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5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5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5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5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5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5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5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5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5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5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5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5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5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5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5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5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5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5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5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5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5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5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5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5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5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5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5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5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5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5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5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5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5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5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5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5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5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5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5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5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5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5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5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5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5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5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5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5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5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5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5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5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5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5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5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5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si="265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65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65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65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65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ref="P3458:P3521" si="270">IFERROR(ROUND(E3458/L3458,2), 0)</f>
        <v>358.69</v>
      </c>
      <c r="Q3458" s="13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si="270"/>
        <v>50.98</v>
      </c>
      <c r="Q3459" s="13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YEAR(T3459)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0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0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0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0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0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0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0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0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0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0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0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0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0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0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0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0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0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0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0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0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0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0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0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0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0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0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0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0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0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0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0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0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0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0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0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0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0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0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0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0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0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0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0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0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0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0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0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0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0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0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0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0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0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0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0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0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0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si="270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0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0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0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0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ref="P3522:P3585" si="275">IFERROR(ROUND(E3522/L3522,2), 0)</f>
        <v>95.95</v>
      </c>
      <c r="Q3522" s="13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si="275"/>
        <v>45.62</v>
      </c>
      <c r="Q3523" s="13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YEAR(T3523)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5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5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5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5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5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5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5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5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5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5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5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5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5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5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5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5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5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5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5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5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5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5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5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5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5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5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5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5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5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5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5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5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5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5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5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5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5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5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5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5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5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5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5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5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5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5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5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5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5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5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5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5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5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5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5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5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5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si="275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75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75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75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75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ref="P3586:P3649" si="280">IFERROR(ROUND(E3586/L3586,2), 0)</f>
        <v>30.94</v>
      </c>
      <c r="Q3586" s="13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si="280"/>
        <v>176.09</v>
      </c>
      <c r="Q3587" s="13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YEAR(T3587)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0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0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0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0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0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0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0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0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0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0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0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0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0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0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0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0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0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0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0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0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0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0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0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0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0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0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0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0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0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0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0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0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0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0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0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0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0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0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0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0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0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0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0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0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0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0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0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0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0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0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0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0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0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0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0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0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0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si="280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0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0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0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0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ref="P3650:P3713" si="285">IFERROR(ROUND(E3650/L3650,2), 0)</f>
        <v>550.04</v>
      </c>
      <c r="Q3650" s="13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si="285"/>
        <v>97.5</v>
      </c>
      <c r="Q3651" s="13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YEAR(T3651)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5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5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5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5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5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5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5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5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5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5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5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5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5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5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5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5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5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5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5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5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5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5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5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5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5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5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5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5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5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5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5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5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5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5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5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5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5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5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5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5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5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5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5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5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5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5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5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5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5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5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5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5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5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5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5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5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5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si="285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85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85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85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85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ref="P3714:P3777" si="290">IFERROR(ROUND(E3714/L3714,2), 0)</f>
        <v>110.87</v>
      </c>
      <c r="Q3714" s="13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si="290"/>
        <v>106.84</v>
      </c>
      <c r="Q3715" s="13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YEAR(T3715)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0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0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0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0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0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0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0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0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0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0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0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0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0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0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0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0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0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0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0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0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0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0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0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0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0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0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0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0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0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0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0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0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0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0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0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0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0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0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0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0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0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0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0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0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0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0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0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0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0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0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0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0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0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0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0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0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0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si="290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0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0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0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0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ref="P3778:P3841" si="295">IFERROR(ROUND(E3778/L3778,2), 0)</f>
        <v>90.82</v>
      </c>
      <c r="Q3778" s="13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si="295"/>
        <v>48.54</v>
      </c>
      <c r="Q3779" s="13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5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5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5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5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5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5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5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5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5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5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5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5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5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5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5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5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5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5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5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5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5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5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5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5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5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5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5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5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5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5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5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5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5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5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5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5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5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5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5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5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5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5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5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5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5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5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5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5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5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5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5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5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5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5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5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5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5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si="295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295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295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295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295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ref="P3842:P3905" si="300">IFERROR(ROUND(E3842/L3842,2), 0)</f>
        <v>21.67</v>
      </c>
      <c r="Q3842" s="13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si="300"/>
        <v>25.65</v>
      </c>
      <c r="Q3843" s="13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YEAR(T3843)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0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0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0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0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0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0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0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0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0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0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0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0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0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0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0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0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0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0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0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0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0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0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0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0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0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0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0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0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0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0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0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0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0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0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0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0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0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0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0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0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0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0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0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0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0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0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0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0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0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0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0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0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0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0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0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0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0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si="300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0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0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0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0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ref="P3906:P3969" si="305">IFERROR(ROUND(E3906/L3906,2), 0)</f>
        <v>1.5</v>
      </c>
      <c r="Q3906" s="13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si="305"/>
        <v>24.71</v>
      </c>
      <c r="Q3907" s="13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YEAR(T3907)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5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5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5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5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5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5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5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5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5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5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5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5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5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5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5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5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5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5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5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5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5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5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5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5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5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5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5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5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5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5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5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5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5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5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5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5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5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5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5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5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5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5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5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5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5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5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5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5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5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5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5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5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5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5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5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5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5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si="305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05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05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05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05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ref="P3970:P4033" si="310">IFERROR(ROUND(E3970/L3970,2), 0)</f>
        <v>47.91</v>
      </c>
      <c r="Q3970" s="13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si="310"/>
        <v>35.17</v>
      </c>
      <c r="Q3971" s="13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YEAR(T3971)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0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0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0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0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0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0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0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0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0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0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0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0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0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0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0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0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0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0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0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0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0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0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0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0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0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0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0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0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0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0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0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0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0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0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0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0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0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0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0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0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0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0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0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0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0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0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0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0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0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0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0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0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0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0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0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0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0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si="310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0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0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0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0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ref="P4034:P4097" si="315">IFERROR(ROUND(E4034/L4034,2), 0)</f>
        <v>59</v>
      </c>
      <c r="Q4034" s="13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si="315"/>
        <v>65.34</v>
      </c>
      <c r="Q4035" s="13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YEAR(T4035)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5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5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5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5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5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5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5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5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5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5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5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5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5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5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5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5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5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5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5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5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5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5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5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5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5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5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5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5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5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5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5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5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5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5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5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5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5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5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5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5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5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5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5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5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5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5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5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5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5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5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5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5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5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5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5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5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5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si="315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15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15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15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15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ref="P4098:P4115" si="320">IFERROR(ROUND(E4098/L4098,2), 0)</f>
        <v>80</v>
      </c>
      <c r="Q4098" s="13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si="320"/>
        <v>0</v>
      </c>
      <c r="Q4099" s="13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YEAR(T4099)</f>
        <v>2016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0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0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0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0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0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0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0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0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0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0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0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0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0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0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0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0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conditionalFormatting sqref="F1:F1048576">
    <cfRule type="cellIs" dxfId="7" priority="2" operator="equal">
      <formula>"canceled"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6F40F-9839-ED4B-BB57-600F8CEF8886}">
  <dimension ref="A2:E674"/>
  <sheetViews>
    <sheetView topLeftCell="A3" workbookViewId="0">
      <selection activeCell="B2" sqref="B2"/>
      <pivotSelection pane="bottomRight" showHeader="1" activeRow="8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6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15.6640625" bestFit="1" customWidth="1"/>
    <col min="7" max="7" width="20" bestFit="1" customWidth="1"/>
    <col min="8" max="8" width="16.6640625" bestFit="1" customWidth="1"/>
    <col min="9" max="9" width="39.83203125" bestFit="1" customWidth="1"/>
    <col min="10" max="10" width="39.5" bestFit="1" customWidth="1"/>
    <col min="11" max="11" width="29.1640625" bestFit="1" customWidth="1"/>
    <col min="12" max="12" width="18.33203125" bestFit="1" customWidth="1"/>
    <col min="13" max="13" width="21.5" bestFit="1" customWidth="1"/>
    <col min="14" max="14" width="15.33203125" bestFit="1" customWidth="1"/>
    <col min="15" max="15" width="20.1640625" bestFit="1" customWidth="1"/>
    <col min="16" max="16" width="13.1640625" bestFit="1" customWidth="1"/>
    <col min="17" max="17" width="47.33203125" bestFit="1" customWidth="1"/>
    <col min="18" max="18" width="48.6640625" bestFit="1" customWidth="1"/>
    <col min="19" max="19" width="26.1640625" bestFit="1" customWidth="1"/>
    <col min="20" max="20" width="23.6640625" bestFit="1" customWidth="1"/>
    <col min="21" max="21" width="24.83203125" bestFit="1" customWidth="1"/>
    <col min="22" max="22" width="33.1640625" bestFit="1" customWidth="1"/>
    <col min="23" max="23" width="16.83203125" bestFit="1" customWidth="1"/>
    <col min="24" max="24" width="33" bestFit="1" customWidth="1"/>
    <col min="25" max="25" width="40.1640625" bestFit="1" customWidth="1"/>
    <col min="26" max="26" width="46" bestFit="1" customWidth="1"/>
    <col min="27" max="27" width="34.33203125" bestFit="1" customWidth="1"/>
    <col min="28" max="28" width="44.5" bestFit="1" customWidth="1"/>
    <col min="29" max="29" width="13.1640625" bestFit="1" customWidth="1"/>
    <col min="30" max="30" width="40.33203125" bestFit="1" customWidth="1"/>
    <col min="31" max="31" width="30.83203125" bestFit="1" customWidth="1"/>
    <col min="32" max="32" width="15" bestFit="1" customWidth="1"/>
    <col min="33" max="33" width="33.6640625" bestFit="1" customWidth="1"/>
    <col min="34" max="34" width="43" bestFit="1" customWidth="1"/>
    <col min="35" max="35" width="45.33203125" bestFit="1" customWidth="1"/>
    <col min="36" max="36" width="9.1640625" bestFit="1" customWidth="1"/>
    <col min="37" max="37" width="43.1640625" bestFit="1" customWidth="1"/>
    <col min="38" max="38" width="23.83203125" bestFit="1" customWidth="1"/>
    <col min="39" max="39" width="52.83203125" bestFit="1" customWidth="1"/>
    <col min="40" max="40" width="32.83203125" bestFit="1" customWidth="1"/>
    <col min="41" max="41" width="17" bestFit="1" customWidth="1"/>
    <col min="42" max="42" width="21.83203125" bestFit="1" customWidth="1"/>
    <col min="43" max="43" width="20.1640625" bestFit="1" customWidth="1"/>
    <col min="44" max="44" width="30.83203125" bestFit="1" customWidth="1"/>
    <col min="45" max="45" width="28.33203125" bestFit="1" customWidth="1"/>
    <col min="46" max="46" width="25.6640625" bestFit="1" customWidth="1"/>
    <col min="47" max="47" width="41.83203125" bestFit="1" customWidth="1"/>
    <col min="48" max="48" width="29.6640625" bestFit="1" customWidth="1"/>
    <col min="49" max="49" width="20.33203125" bestFit="1" customWidth="1"/>
    <col min="50" max="50" width="50.83203125" bestFit="1" customWidth="1"/>
    <col min="51" max="51" width="31.33203125" bestFit="1" customWidth="1"/>
    <col min="52" max="52" width="22.6640625" bestFit="1" customWidth="1"/>
    <col min="53" max="53" width="6.1640625" bestFit="1" customWidth="1"/>
    <col min="54" max="54" width="49.5" bestFit="1" customWidth="1"/>
    <col min="55" max="55" width="21" bestFit="1" customWidth="1"/>
    <col min="56" max="56" width="30.5" bestFit="1" customWidth="1"/>
    <col min="57" max="57" width="25.5" bestFit="1" customWidth="1"/>
    <col min="58" max="58" width="29.83203125" bestFit="1" customWidth="1"/>
    <col min="59" max="59" width="32.6640625" bestFit="1" customWidth="1"/>
    <col min="60" max="60" width="9.1640625" bestFit="1" customWidth="1"/>
    <col min="61" max="61" width="40.83203125" bestFit="1" customWidth="1"/>
    <col min="62" max="62" width="32.5" bestFit="1" customWidth="1"/>
    <col min="63" max="63" width="29" bestFit="1" customWidth="1"/>
    <col min="64" max="64" width="22.33203125" bestFit="1" customWidth="1"/>
    <col min="65" max="65" width="37.1640625" bestFit="1" customWidth="1"/>
    <col min="66" max="66" width="24.1640625" bestFit="1" customWidth="1"/>
    <col min="67" max="67" width="38.83203125" bestFit="1" customWidth="1"/>
    <col min="68" max="68" width="36.5" bestFit="1" customWidth="1"/>
    <col min="69" max="69" width="44.6640625" bestFit="1" customWidth="1"/>
    <col min="70" max="70" width="17.5" bestFit="1" customWidth="1"/>
    <col min="71" max="71" width="34.5" bestFit="1" customWidth="1"/>
    <col min="72" max="72" width="19.1640625" bestFit="1" customWidth="1"/>
    <col min="73" max="73" width="14.83203125" bestFit="1" customWidth="1"/>
    <col min="74" max="74" width="13.83203125" bestFit="1" customWidth="1"/>
    <col min="75" max="75" width="13.6640625" bestFit="1" customWidth="1"/>
    <col min="76" max="76" width="7.5" bestFit="1" customWidth="1"/>
    <col min="77" max="77" width="24.6640625" bestFit="1" customWidth="1"/>
    <col min="78" max="78" width="50.33203125" bestFit="1" customWidth="1"/>
    <col min="79" max="79" width="34.6640625" bestFit="1" customWidth="1"/>
    <col min="80" max="80" width="26.1640625" bestFit="1" customWidth="1"/>
    <col min="81" max="81" width="13.83203125" bestFit="1" customWidth="1"/>
    <col min="82" max="82" width="22.83203125" bestFit="1" customWidth="1"/>
    <col min="83" max="83" width="12.33203125" bestFit="1" customWidth="1"/>
    <col min="84" max="84" width="26.33203125" bestFit="1" customWidth="1"/>
    <col min="85" max="85" width="34.6640625" bestFit="1" customWidth="1"/>
    <col min="86" max="86" width="19.83203125" bestFit="1" customWidth="1"/>
    <col min="87" max="87" width="29.6640625" bestFit="1" customWidth="1"/>
    <col min="88" max="88" width="46.1640625" bestFit="1" customWidth="1"/>
    <col min="89" max="89" width="15" bestFit="1" customWidth="1"/>
    <col min="90" max="90" width="46" bestFit="1" customWidth="1"/>
    <col min="91" max="91" width="35.33203125" bestFit="1" customWidth="1"/>
    <col min="92" max="92" width="34" bestFit="1" customWidth="1"/>
    <col min="93" max="93" width="36" bestFit="1" customWidth="1"/>
    <col min="94" max="94" width="23.6640625" bestFit="1" customWidth="1"/>
    <col min="95" max="95" width="52.5" bestFit="1" customWidth="1"/>
    <col min="96" max="96" width="15" bestFit="1" customWidth="1"/>
    <col min="97" max="97" width="26" bestFit="1" customWidth="1"/>
    <col min="98" max="98" width="24.6640625" bestFit="1" customWidth="1"/>
    <col min="99" max="99" width="45.6640625" bestFit="1" customWidth="1"/>
    <col min="100" max="100" width="36.6640625" bestFit="1" customWidth="1"/>
    <col min="101" max="101" width="37.1640625" bestFit="1" customWidth="1"/>
    <col min="102" max="102" width="50" bestFit="1" customWidth="1"/>
    <col min="103" max="103" width="20.33203125" bestFit="1" customWidth="1"/>
    <col min="104" max="104" width="49.6640625" bestFit="1" customWidth="1"/>
    <col min="105" max="105" width="40.1640625" bestFit="1" customWidth="1"/>
    <col min="106" max="106" width="19.6640625" bestFit="1" customWidth="1"/>
    <col min="107" max="107" width="32.33203125" bestFit="1" customWidth="1"/>
    <col min="108" max="108" width="15.33203125" bestFit="1" customWidth="1"/>
    <col min="109" max="109" width="11.83203125" bestFit="1" customWidth="1"/>
    <col min="110" max="110" width="44" bestFit="1" customWidth="1"/>
    <col min="111" max="111" width="17" bestFit="1" customWidth="1"/>
    <col min="112" max="112" width="24.83203125" bestFit="1" customWidth="1"/>
    <col min="113" max="113" width="11" bestFit="1" customWidth="1"/>
    <col min="114" max="114" width="41.1640625" bestFit="1" customWidth="1"/>
    <col min="115" max="115" width="20.6640625" bestFit="1" customWidth="1"/>
    <col min="116" max="116" width="15.5" bestFit="1" customWidth="1"/>
    <col min="117" max="117" width="33.6640625" bestFit="1" customWidth="1"/>
    <col min="118" max="118" width="8.5" bestFit="1" customWidth="1"/>
    <col min="119" max="119" width="23.5" bestFit="1" customWidth="1"/>
    <col min="120" max="120" width="9.33203125" bestFit="1" customWidth="1"/>
    <col min="121" max="121" width="29" bestFit="1" customWidth="1"/>
    <col min="122" max="122" width="22.83203125" bestFit="1" customWidth="1"/>
    <col min="123" max="123" width="23.83203125" bestFit="1" customWidth="1"/>
    <col min="124" max="124" width="19.1640625" bestFit="1" customWidth="1"/>
    <col min="125" max="125" width="39.5" bestFit="1" customWidth="1"/>
    <col min="126" max="126" width="17.83203125" bestFit="1" customWidth="1"/>
    <col min="127" max="127" width="51" bestFit="1" customWidth="1"/>
    <col min="128" max="128" width="8.5" bestFit="1" customWidth="1"/>
    <col min="129" max="129" width="15.1640625" bestFit="1" customWidth="1"/>
    <col min="130" max="130" width="13.83203125" bestFit="1" customWidth="1"/>
    <col min="131" max="131" width="18.83203125" bestFit="1" customWidth="1"/>
    <col min="132" max="132" width="26.83203125" bestFit="1" customWidth="1"/>
    <col min="133" max="133" width="49.5" bestFit="1" customWidth="1"/>
    <col min="134" max="134" width="19.1640625" bestFit="1" customWidth="1"/>
    <col min="135" max="135" width="21" bestFit="1" customWidth="1"/>
    <col min="136" max="136" width="13.6640625" bestFit="1" customWidth="1"/>
    <col min="137" max="137" width="30" bestFit="1" customWidth="1"/>
    <col min="138" max="138" width="45.33203125" bestFit="1" customWidth="1"/>
    <col min="139" max="139" width="16" bestFit="1" customWidth="1"/>
    <col min="140" max="140" width="17" bestFit="1" customWidth="1"/>
    <col min="141" max="141" width="39.1640625" bestFit="1" customWidth="1"/>
    <col min="142" max="142" width="23.6640625" bestFit="1" customWidth="1"/>
    <col min="143" max="143" width="21.6640625" bestFit="1" customWidth="1"/>
    <col min="144" max="144" width="39" bestFit="1" customWidth="1"/>
    <col min="145" max="145" width="23" bestFit="1" customWidth="1"/>
    <col min="146" max="146" width="37" bestFit="1" customWidth="1"/>
    <col min="147" max="147" width="49.83203125" bestFit="1" customWidth="1"/>
    <col min="148" max="148" width="45.6640625" bestFit="1" customWidth="1"/>
    <col min="149" max="149" width="31.1640625" bestFit="1" customWidth="1"/>
    <col min="150" max="150" width="46.6640625" bestFit="1" customWidth="1"/>
    <col min="151" max="151" width="22.6640625" bestFit="1" customWidth="1"/>
    <col min="152" max="152" width="13.6640625" bestFit="1" customWidth="1"/>
    <col min="153" max="153" width="24.33203125" bestFit="1" customWidth="1"/>
    <col min="154" max="154" width="11.1640625" bestFit="1" customWidth="1"/>
    <col min="155" max="155" width="40.33203125" bestFit="1" customWidth="1"/>
    <col min="156" max="156" width="38.6640625" bestFit="1" customWidth="1"/>
    <col min="157" max="157" width="35.6640625" bestFit="1" customWidth="1"/>
    <col min="158" max="158" width="28.6640625" bestFit="1" customWidth="1"/>
    <col min="159" max="159" width="7.6640625" bestFit="1" customWidth="1"/>
    <col min="160" max="160" width="26.83203125" bestFit="1" customWidth="1"/>
    <col min="161" max="161" width="29.33203125" bestFit="1" customWidth="1"/>
    <col min="162" max="163" width="19.6640625" bestFit="1" customWidth="1"/>
    <col min="164" max="164" width="29.5" bestFit="1" customWidth="1"/>
    <col min="165" max="165" width="29.6640625" bestFit="1" customWidth="1"/>
    <col min="166" max="166" width="37.5" bestFit="1" customWidth="1"/>
    <col min="167" max="167" width="48" bestFit="1" customWidth="1"/>
    <col min="168" max="168" width="16.6640625" bestFit="1" customWidth="1"/>
    <col min="169" max="169" width="28.6640625" bestFit="1" customWidth="1"/>
    <col min="170" max="170" width="15.83203125" bestFit="1" customWidth="1"/>
    <col min="171" max="171" width="30.6640625" bestFit="1" customWidth="1"/>
    <col min="172" max="172" width="31.1640625" bestFit="1" customWidth="1"/>
    <col min="173" max="173" width="36.1640625" bestFit="1" customWidth="1"/>
    <col min="174" max="174" width="27.1640625" bestFit="1" customWidth="1"/>
    <col min="175" max="175" width="22.1640625" bestFit="1" customWidth="1"/>
    <col min="176" max="176" width="34.83203125" bestFit="1" customWidth="1"/>
    <col min="177" max="177" width="10" bestFit="1" customWidth="1"/>
    <col min="178" max="178" width="29.5" bestFit="1" customWidth="1"/>
    <col min="179" max="179" width="41.5" bestFit="1" customWidth="1"/>
    <col min="180" max="180" width="49.33203125" bestFit="1" customWidth="1"/>
    <col min="181" max="181" width="20.1640625" bestFit="1" customWidth="1"/>
    <col min="182" max="182" width="47.83203125" bestFit="1" customWidth="1"/>
    <col min="183" max="183" width="42.83203125" bestFit="1" customWidth="1"/>
    <col min="184" max="184" width="21.6640625" bestFit="1" customWidth="1"/>
    <col min="185" max="185" width="41.1640625" bestFit="1" customWidth="1"/>
    <col min="186" max="186" width="24.1640625" bestFit="1" customWidth="1"/>
    <col min="187" max="187" width="36.1640625" bestFit="1" customWidth="1"/>
    <col min="188" max="188" width="26.83203125" bestFit="1" customWidth="1"/>
    <col min="189" max="189" width="23" bestFit="1" customWidth="1"/>
    <col min="190" max="190" width="31.33203125" bestFit="1" customWidth="1"/>
    <col min="191" max="191" width="48.83203125" bestFit="1" customWidth="1"/>
    <col min="192" max="192" width="25.83203125" bestFit="1" customWidth="1"/>
    <col min="193" max="193" width="21.5" bestFit="1" customWidth="1"/>
    <col min="194" max="194" width="15.5" bestFit="1" customWidth="1"/>
    <col min="195" max="195" width="40.33203125" bestFit="1" customWidth="1"/>
    <col min="196" max="196" width="9.6640625" bestFit="1" customWidth="1"/>
    <col min="197" max="197" width="16.83203125" bestFit="1" customWidth="1"/>
    <col min="198" max="198" width="23.1640625" bestFit="1" customWidth="1"/>
    <col min="199" max="199" width="32.1640625" bestFit="1" customWidth="1"/>
    <col min="200" max="200" width="44.1640625" bestFit="1" customWidth="1"/>
    <col min="201" max="201" width="49.5" bestFit="1" customWidth="1"/>
    <col min="202" max="202" width="41" bestFit="1" customWidth="1"/>
    <col min="203" max="203" width="23.5" bestFit="1" customWidth="1"/>
    <col min="204" max="205" width="19.5" bestFit="1" customWidth="1"/>
    <col min="206" max="206" width="36" bestFit="1" customWidth="1"/>
    <col min="207" max="207" width="30.6640625" bestFit="1" customWidth="1"/>
    <col min="208" max="208" width="10.6640625" bestFit="1" customWidth="1"/>
    <col min="209" max="209" width="51.33203125" bestFit="1" customWidth="1"/>
    <col min="210" max="210" width="28.5" bestFit="1" customWidth="1"/>
    <col min="211" max="211" width="38.83203125" bestFit="1" customWidth="1"/>
    <col min="212" max="212" width="35.6640625" bestFit="1" customWidth="1"/>
    <col min="213" max="213" width="25.33203125" bestFit="1" customWidth="1"/>
    <col min="214" max="214" width="27.33203125" bestFit="1" customWidth="1"/>
    <col min="215" max="215" width="19.83203125" bestFit="1" customWidth="1"/>
    <col min="216" max="216" width="38.1640625" bestFit="1" customWidth="1"/>
    <col min="217" max="217" width="25.83203125" bestFit="1" customWidth="1"/>
    <col min="218" max="218" width="20.83203125" bestFit="1" customWidth="1"/>
    <col min="219" max="219" width="36" bestFit="1" customWidth="1"/>
    <col min="220" max="220" width="23.83203125" bestFit="1" customWidth="1"/>
    <col min="221" max="221" width="32.1640625" bestFit="1" customWidth="1"/>
    <col min="222" max="222" width="44.6640625" bestFit="1" customWidth="1"/>
    <col min="223" max="223" width="47.83203125" bestFit="1" customWidth="1"/>
    <col min="224" max="224" width="28.33203125" bestFit="1" customWidth="1"/>
    <col min="225" max="225" width="24.1640625" bestFit="1" customWidth="1"/>
    <col min="226" max="226" width="40.33203125" bestFit="1" customWidth="1"/>
    <col min="227" max="227" width="11.33203125" bestFit="1" customWidth="1"/>
    <col min="228" max="228" width="15.1640625" bestFit="1" customWidth="1"/>
    <col min="229" max="229" width="47" bestFit="1" customWidth="1"/>
    <col min="230" max="230" width="11.83203125" bestFit="1" customWidth="1"/>
    <col min="231" max="231" width="20.83203125" bestFit="1" customWidth="1"/>
    <col min="232" max="232" width="14.1640625" bestFit="1" customWidth="1"/>
    <col min="233" max="233" width="34.33203125" bestFit="1" customWidth="1"/>
    <col min="234" max="234" width="36.1640625" bestFit="1" customWidth="1"/>
    <col min="235" max="235" width="28.33203125" bestFit="1" customWidth="1"/>
    <col min="236" max="236" width="19.6640625" bestFit="1" customWidth="1"/>
    <col min="237" max="237" width="12.5" bestFit="1" customWidth="1"/>
    <col min="238" max="238" width="16" bestFit="1" customWidth="1"/>
    <col min="239" max="239" width="21.83203125" bestFit="1" customWidth="1"/>
    <col min="240" max="240" width="21.6640625" bestFit="1" customWidth="1"/>
    <col min="241" max="241" width="17.1640625" bestFit="1" customWidth="1"/>
    <col min="242" max="242" width="7" bestFit="1" customWidth="1"/>
    <col min="243" max="243" width="16.33203125" bestFit="1" customWidth="1"/>
    <col min="244" max="244" width="12" bestFit="1" customWidth="1"/>
    <col min="245" max="245" width="23.33203125" bestFit="1" customWidth="1"/>
    <col min="246" max="246" width="30.33203125" bestFit="1" customWidth="1"/>
    <col min="247" max="247" width="15.83203125" bestFit="1" customWidth="1"/>
    <col min="248" max="248" width="14.1640625" bestFit="1" customWidth="1"/>
    <col min="249" max="249" width="45.33203125" bestFit="1" customWidth="1"/>
    <col min="250" max="250" width="16.83203125" bestFit="1" customWidth="1"/>
    <col min="251" max="251" width="9.6640625" bestFit="1" customWidth="1"/>
    <col min="252" max="252" width="17.33203125" bestFit="1" customWidth="1"/>
    <col min="253" max="253" width="24.6640625" bestFit="1" customWidth="1"/>
    <col min="254" max="254" width="19.6640625" bestFit="1" customWidth="1"/>
    <col min="255" max="255" width="32" bestFit="1" customWidth="1"/>
    <col min="256" max="256" width="38.5" bestFit="1" customWidth="1"/>
    <col min="257" max="257" width="18.6640625" bestFit="1" customWidth="1"/>
    <col min="258" max="258" width="49.5" bestFit="1" customWidth="1"/>
    <col min="259" max="259" width="43.33203125" bestFit="1" customWidth="1"/>
    <col min="260" max="260" width="10" bestFit="1" customWidth="1"/>
    <col min="261" max="261" width="8.1640625" bestFit="1" customWidth="1"/>
    <col min="262" max="262" width="10.5" bestFit="1" customWidth="1"/>
    <col min="263" max="263" width="22.33203125" bestFit="1" customWidth="1"/>
    <col min="264" max="264" width="47.5" bestFit="1" customWidth="1"/>
    <col min="265" max="265" width="20.1640625" bestFit="1" customWidth="1"/>
    <col min="266" max="266" width="43" bestFit="1" customWidth="1"/>
    <col min="267" max="267" width="40.1640625" bestFit="1" customWidth="1"/>
    <col min="268" max="268" width="38.6640625" bestFit="1" customWidth="1"/>
    <col min="269" max="269" width="35.33203125" bestFit="1" customWidth="1"/>
    <col min="270" max="270" width="32" bestFit="1" customWidth="1"/>
    <col min="271" max="271" width="20.83203125" bestFit="1" customWidth="1"/>
    <col min="272" max="272" width="40.1640625" bestFit="1" customWidth="1"/>
    <col min="273" max="273" width="33.1640625" bestFit="1" customWidth="1"/>
    <col min="274" max="274" width="35" bestFit="1" customWidth="1"/>
    <col min="275" max="275" width="30.33203125" bestFit="1" customWidth="1"/>
    <col min="276" max="276" width="14.33203125" bestFit="1" customWidth="1"/>
    <col min="277" max="277" width="28.5" bestFit="1" customWidth="1"/>
    <col min="278" max="278" width="44.6640625" bestFit="1" customWidth="1"/>
    <col min="279" max="279" width="48.5" bestFit="1" customWidth="1"/>
    <col min="280" max="280" width="43.5" bestFit="1" customWidth="1"/>
    <col min="281" max="281" width="46" bestFit="1" customWidth="1"/>
    <col min="282" max="282" width="39.1640625" bestFit="1" customWidth="1"/>
    <col min="283" max="283" width="50" bestFit="1" customWidth="1"/>
    <col min="284" max="284" width="44.83203125" bestFit="1" customWidth="1"/>
    <col min="285" max="285" width="46.33203125" bestFit="1" customWidth="1"/>
    <col min="286" max="286" width="25.33203125" bestFit="1" customWidth="1"/>
    <col min="287" max="287" width="37" bestFit="1" customWidth="1"/>
    <col min="288" max="288" width="50.6640625" bestFit="1" customWidth="1"/>
    <col min="289" max="289" width="20.33203125" bestFit="1" customWidth="1"/>
    <col min="290" max="290" width="9.5" bestFit="1" customWidth="1"/>
    <col min="291" max="291" width="9.1640625" bestFit="1" customWidth="1"/>
    <col min="292" max="292" width="28.1640625" bestFit="1" customWidth="1"/>
    <col min="293" max="293" width="13.6640625" bestFit="1" customWidth="1"/>
    <col min="294" max="294" width="24" bestFit="1" customWidth="1"/>
    <col min="295" max="295" width="44.5" bestFit="1" customWidth="1"/>
    <col min="296" max="296" width="37" bestFit="1" customWidth="1"/>
    <col min="297" max="297" width="28" bestFit="1" customWidth="1"/>
    <col min="298" max="298" width="44.5" bestFit="1" customWidth="1"/>
    <col min="299" max="299" width="11.5" bestFit="1" customWidth="1"/>
    <col min="300" max="300" width="20" bestFit="1" customWidth="1"/>
    <col min="301" max="301" width="28.5" bestFit="1" customWidth="1"/>
    <col min="302" max="302" width="26.1640625" bestFit="1" customWidth="1"/>
    <col min="303" max="303" width="35.6640625" bestFit="1" customWidth="1"/>
    <col min="304" max="304" width="24.83203125" bestFit="1" customWidth="1"/>
    <col min="305" max="305" width="43.6640625" bestFit="1" customWidth="1"/>
    <col min="306" max="306" width="42.5" bestFit="1" customWidth="1"/>
    <col min="307" max="307" width="34.6640625" bestFit="1" customWidth="1"/>
    <col min="308" max="308" width="32.1640625" bestFit="1" customWidth="1"/>
    <col min="309" max="309" width="44.6640625" bestFit="1" customWidth="1"/>
    <col min="310" max="310" width="14" bestFit="1" customWidth="1"/>
    <col min="311" max="311" width="50.83203125" bestFit="1" customWidth="1"/>
    <col min="312" max="312" width="25.33203125" bestFit="1" customWidth="1"/>
    <col min="313" max="313" width="16.33203125" bestFit="1" customWidth="1"/>
    <col min="314" max="314" width="19.83203125" bestFit="1" customWidth="1"/>
    <col min="315" max="315" width="25" bestFit="1" customWidth="1"/>
    <col min="316" max="316" width="19.5" bestFit="1" customWidth="1"/>
    <col min="317" max="317" width="25" bestFit="1" customWidth="1"/>
    <col min="318" max="318" width="11.1640625" bestFit="1" customWidth="1"/>
    <col min="319" max="319" width="27.5" bestFit="1" customWidth="1"/>
    <col min="320" max="320" width="40.83203125" bestFit="1" customWidth="1"/>
    <col min="321" max="321" width="22" bestFit="1" customWidth="1"/>
    <col min="322" max="322" width="43.5" bestFit="1" customWidth="1"/>
    <col min="323" max="323" width="22.33203125" bestFit="1" customWidth="1"/>
    <col min="324" max="324" width="19.5" bestFit="1" customWidth="1"/>
    <col min="325" max="325" width="21.83203125" bestFit="1" customWidth="1"/>
    <col min="326" max="326" width="42.1640625" bestFit="1" customWidth="1"/>
    <col min="327" max="327" width="51" bestFit="1" customWidth="1"/>
    <col min="328" max="328" width="19.83203125" bestFit="1" customWidth="1"/>
    <col min="329" max="329" width="29.83203125" bestFit="1" customWidth="1"/>
    <col min="330" max="330" width="51.5" bestFit="1" customWidth="1"/>
    <col min="331" max="331" width="32.6640625" bestFit="1" customWidth="1"/>
    <col min="332" max="332" width="43.33203125" bestFit="1" customWidth="1"/>
    <col min="333" max="333" width="32" bestFit="1" customWidth="1"/>
    <col min="334" max="334" width="37.1640625" bestFit="1" customWidth="1"/>
    <col min="335" max="335" width="30.5" bestFit="1" customWidth="1"/>
    <col min="336" max="336" width="46.33203125" bestFit="1" customWidth="1"/>
    <col min="337" max="337" width="7.1640625" bestFit="1" customWidth="1"/>
    <col min="338" max="338" width="10" bestFit="1" customWidth="1"/>
    <col min="339" max="339" width="13" bestFit="1" customWidth="1"/>
    <col min="340" max="340" width="9.1640625" bestFit="1" customWidth="1"/>
    <col min="341" max="341" width="37.5" bestFit="1" customWidth="1"/>
    <col min="342" max="342" width="48" bestFit="1" customWidth="1"/>
    <col min="343" max="343" width="29.83203125" bestFit="1" customWidth="1"/>
    <col min="344" max="344" width="9.5" bestFit="1" customWidth="1"/>
    <col min="345" max="345" width="9.1640625" bestFit="1" customWidth="1"/>
    <col min="346" max="346" width="40.5" bestFit="1" customWidth="1"/>
    <col min="347" max="347" width="19.33203125" bestFit="1" customWidth="1"/>
    <col min="348" max="348" width="12" bestFit="1" customWidth="1"/>
    <col min="349" max="349" width="15.83203125" bestFit="1" customWidth="1"/>
    <col min="350" max="350" width="41.5" bestFit="1" customWidth="1"/>
    <col min="351" max="351" width="43.6640625" bestFit="1" customWidth="1"/>
    <col min="352" max="352" width="12.1640625" bestFit="1" customWidth="1"/>
    <col min="353" max="353" width="6.1640625" bestFit="1" customWidth="1"/>
    <col min="354" max="354" width="11.1640625" bestFit="1" customWidth="1"/>
    <col min="355" max="355" width="28.33203125" bestFit="1" customWidth="1"/>
    <col min="356" max="356" width="18.5" bestFit="1" customWidth="1"/>
    <col min="357" max="357" width="42.6640625" bestFit="1" customWidth="1"/>
    <col min="358" max="358" width="47.33203125" bestFit="1" customWidth="1"/>
    <col min="359" max="359" width="20" bestFit="1" customWidth="1"/>
    <col min="360" max="360" width="38" bestFit="1" customWidth="1"/>
    <col min="361" max="361" width="23" bestFit="1" customWidth="1"/>
    <col min="362" max="362" width="8.33203125" bestFit="1" customWidth="1"/>
    <col min="363" max="363" width="29.33203125" bestFit="1" customWidth="1"/>
    <col min="364" max="364" width="41" bestFit="1" customWidth="1"/>
    <col min="365" max="365" width="34.33203125" bestFit="1" customWidth="1"/>
    <col min="366" max="366" width="42.6640625" bestFit="1" customWidth="1"/>
    <col min="367" max="367" width="39.33203125" bestFit="1" customWidth="1"/>
    <col min="368" max="368" width="34.6640625" bestFit="1" customWidth="1"/>
    <col min="369" max="369" width="36.33203125" bestFit="1" customWidth="1"/>
    <col min="370" max="370" width="20.83203125" bestFit="1" customWidth="1"/>
    <col min="371" max="371" width="33.6640625" bestFit="1" customWidth="1"/>
    <col min="372" max="372" width="9" bestFit="1" customWidth="1"/>
    <col min="373" max="373" width="16" bestFit="1" customWidth="1"/>
    <col min="374" max="374" width="41.33203125" bestFit="1" customWidth="1"/>
    <col min="375" max="375" width="43.33203125" bestFit="1" customWidth="1"/>
    <col min="376" max="376" width="44" bestFit="1" customWidth="1"/>
    <col min="377" max="377" width="32.33203125" bestFit="1" customWidth="1"/>
    <col min="378" max="378" width="14" bestFit="1" customWidth="1"/>
    <col min="379" max="379" width="4.83203125" bestFit="1" customWidth="1"/>
    <col min="380" max="380" width="17" bestFit="1" customWidth="1"/>
    <col min="381" max="381" width="37.5" bestFit="1" customWidth="1"/>
    <col min="382" max="382" width="42.1640625" bestFit="1" customWidth="1"/>
    <col min="383" max="383" width="29.83203125" bestFit="1" customWidth="1"/>
    <col min="384" max="384" width="46.33203125" bestFit="1" customWidth="1"/>
    <col min="385" max="385" width="44.83203125" bestFit="1" customWidth="1"/>
    <col min="386" max="386" width="24.83203125" bestFit="1" customWidth="1"/>
    <col min="387" max="387" width="27.6640625" bestFit="1" customWidth="1"/>
    <col min="388" max="388" width="28.5" bestFit="1" customWidth="1"/>
    <col min="389" max="389" width="23.33203125" bestFit="1" customWidth="1"/>
    <col min="390" max="390" width="26.6640625" bestFit="1" customWidth="1"/>
    <col min="391" max="391" width="41.83203125" bestFit="1" customWidth="1"/>
    <col min="392" max="392" width="10" bestFit="1" customWidth="1"/>
    <col min="393" max="393" width="44.6640625" bestFit="1" customWidth="1"/>
    <col min="394" max="394" width="13.83203125" bestFit="1" customWidth="1"/>
    <col min="395" max="395" width="24.5" bestFit="1" customWidth="1"/>
    <col min="396" max="396" width="14.5" bestFit="1" customWidth="1"/>
    <col min="397" max="397" width="25" bestFit="1" customWidth="1"/>
    <col min="398" max="398" width="33.83203125" bestFit="1" customWidth="1"/>
    <col min="399" max="399" width="49.83203125" bestFit="1" customWidth="1"/>
    <col min="400" max="400" width="48.33203125" bestFit="1" customWidth="1"/>
    <col min="401" max="401" width="36.6640625" bestFit="1" customWidth="1"/>
    <col min="402" max="402" width="37.33203125" bestFit="1" customWidth="1"/>
    <col min="403" max="403" width="49.33203125" bestFit="1" customWidth="1"/>
    <col min="404" max="404" width="48.6640625" bestFit="1" customWidth="1"/>
    <col min="405" max="405" width="24.6640625" bestFit="1" customWidth="1"/>
    <col min="406" max="406" width="20.6640625" bestFit="1" customWidth="1"/>
    <col min="407" max="407" width="44.83203125" bestFit="1" customWidth="1"/>
    <col min="408" max="408" width="35.6640625" bestFit="1" customWidth="1"/>
    <col min="409" max="409" width="6.6640625" bestFit="1" customWidth="1"/>
    <col min="410" max="410" width="36" bestFit="1" customWidth="1"/>
    <col min="411" max="411" width="19.83203125" bestFit="1" customWidth="1"/>
    <col min="412" max="412" width="32" bestFit="1" customWidth="1"/>
    <col min="413" max="413" width="34.6640625" bestFit="1" customWidth="1"/>
    <col min="414" max="414" width="24.83203125" bestFit="1" customWidth="1"/>
    <col min="415" max="415" width="30" bestFit="1" customWidth="1"/>
    <col min="416" max="416" width="26.83203125" bestFit="1" customWidth="1"/>
    <col min="417" max="417" width="8.6640625" bestFit="1" customWidth="1"/>
    <col min="418" max="418" width="33.6640625" bestFit="1" customWidth="1"/>
    <col min="419" max="419" width="35.6640625" bestFit="1" customWidth="1"/>
    <col min="420" max="420" width="41.1640625" bestFit="1" customWidth="1"/>
    <col min="421" max="421" width="30.6640625" bestFit="1" customWidth="1"/>
    <col min="422" max="422" width="14.33203125" bestFit="1" customWidth="1"/>
    <col min="423" max="423" width="23.6640625" bestFit="1" customWidth="1"/>
    <col min="424" max="424" width="15" bestFit="1" customWidth="1"/>
    <col min="425" max="425" width="27.33203125" bestFit="1" customWidth="1"/>
    <col min="426" max="426" width="10.83203125" bestFit="1" customWidth="1"/>
    <col min="427" max="427" width="50.1640625" bestFit="1" customWidth="1"/>
    <col min="428" max="428" width="47.33203125" bestFit="1" customWidth="1"/>
    <col min="429" max="429" width="16.5" bestFit="1" customWidth="1"/>
    <col min="430" max="430" width="35.5" bestFit="1" customWidth="1"/>
    <col min="431" max="431" width="14" bestFit="1" customWidth="1"/>
    <col min="432" max="432" width="34.1640625" bestFit="1" customWidth="1"/>
    <col min="433" max="433" width="24.5" bestFit="1" customWidth="1"/>
    <col min="434" max="434" width="15.33203125" bestFit="1" customWidth="1"/>
    <col min="435" max="435" width="19.83203125" bestFit="1" customWidth="1"/>
    <col min="436" max="436" width="44.83203125" bestFit="1" customWidth="1"/>
    <col min="437" max="437" width="49.1640625" bestFit="1" customWidth="1"/>
    <col min="438" max="438" width="44.6640625" bestFit="1" customWidth="1"/>
    <col min="439" max="439" width="8.1640625" bestFit="1" customWidth="1"/>
    <col min="440" max="440" width="11.33203125" bestFit="1" customWidth="1"/>
    <col min="441" max="441" width="15.33203125" bestFit="1" customWidth="1"/>
    <col min="442" max="442" width="27.6640625" bestFit="1" customWidth="1"/>
    <col min="443" max="443" width="23" bestFit="1" customWidth="1"/>
    <col min="444" max="444" width="47" bestFit="1" customWidth="1"/>
    <col min="445" max="445" width="30.33203125" bestFit="1" customWidth="1"/>
    <col min="446" max="446" width="16.33203125" bestFit="1" customWidth="1"/>
    <col min="447" max="447" width="46.33203125" bestFit="1" customWidth="1"/>
    <col min="448" max="448" width="48.33203125" bestFit="1" customWidth="1"/>
    <col min="449" max="449" width="44.6640625" bestFit="1" customWidth="1"/>
    <col min="450" max="450" width="29.83203125" bestFit="1" customWidth="1"/>
    <col min="451" max="451" width="10.6640625" bestFit="1" customWidth="1"/>
    <col min="452" max="452" width="45.1640625" bestFit="1" customWidth="1"/>
    <col min="453" max="453" width="30.6640625" bestFit="1" customWidth="1"/>
    <col min="454" max="454" width="8.1640625" bestFit="1" customWidth="1"/>
    <col min="455" max="455" width="21.1640625" bestFit="1" customWidth="1"/>
    <col min="456" max="456" width="48.33203125" bestFit="1" customWidth="1"/>
    <col min="457" max="457" width="33.6640625" bestFit="1" customWidth="1"/>
    <col min="458" max="458" width="34.5" bestFit="1" customWidth="1"/>
    <col min="459" max="459" width="50.6640625" bestFit="1" customWidth="1"/>
    <col min="460" max="460" width="23.1640625" bestFit="1" customWidth="1"/>
    <col min="461" max="461" width="31.5" bestFit="1" customWidth="1"/>
    <col min="462" max="462" width="14.6640625" bestFit="1" customWidth="1"/>
    <col min="463" max="463" width="17.83203125" bestFit="1" customWidth="1"/>
    <col min="464" max="464" width="40" bestFit="1" customWidth="1"/>
    <col min="465" max="465" width="18.6640625" bestFit="1" customWidth="1"/>
    <col min="466" max="466" width="28.1640625" bestFit="1" customWidth="1"/>
    <col min="467" max="467" width="21.5" bestFit="1" customWidth="1"/>
    <col min="468" max="468" width="47" bestFit="1" customWidth="1"/>
    <col min="469" max="469" width="24.1640625" bestFit="1" customWidth="1"/>
    <col min="470" max="470" width="48" bestFit="1" customWidth="1"/>
    <col min="471" max="471" width="50.33203125" bestFit="1" customWidth="1"/>
    <col min="472" max="472" width="16" bestFit="1" customWidth="1"/>
    <col min="473" max="473" width="13.1640625" bestFit="1" customWidth="1"/>
    <col min="474" max="474" width="21" bestFit="1" customWidth="1"/>
    <col min="475" max="475" width="15.83203125" bestFit="1" customWidth="1"/>
    <col min="476" max="476" width="48.6640625" bestFit="1" customWidth="1"/>
    <col min="477" max="477" width="12" bestFit="1" customWidth="1"/>
    <col min="478" max="478" width="16.6640625" bestFit="1" customWidth="1"/>
    <col min="479" max="479" width="48.5" bestFit="1" customWidth="1"/>
    <col min="480" max="480" width="26.83203125" bestFit="1" customWidth="1"/>
    <col min="481" max="481" width="12.83203125" bestFit="1" customWidth="1"/>
    <col min="482" max="482" width="50" bestFit="1" customWidth="1"/>
    <col min="483" max="483" width="19.33203125" bestFit="1" customWidth="1"/>
    <col min="484" max="484" width="50.5" bestFit="1" customWidth="1"/>
    <col min="485" max="485" width="28.33203125" bestFit="1" customWidth="1"/>
    <col min="486" max="486" width="22.33203125" bestFit="1" customWidth="1"/>
    <col min="487" max="487" width="37.83203125" bestFit="1" customWidth="1"/>
    <col min="488" max="488" width="45.1640625" bestFit="1" customWidth="1"/>
    <col min="489" max="489" width="52.5" bestFit="1" customWidth="1"/>
    <col min="490" max="490" width="35.33203125" bestFit="1" customWidth="1"/>
    <col min="491" max="491" width="43.6640625" bestFit="1" customWidth="1"/>
    <col min="492" max="492" width="48" bestFit="1" customWidth="1"/>
    <col min="493" max="493" width="6" bestFit="1" customWidth="1"/>
    <col min="494" max="494" width="15.5" bestFit="1" customWidth="1"/>
    <col min="495" max="495" width="29.83203125" bestFit="1" customWidth="1"/>
    <col min="496" max="496" width="30.5" bestFit="1" customWidth="1"/>
    <col min="497" max="497" width="35" bestFit="1" customWidth="1"/>
    <col min="498" max="498" width="50" bestFit="1" customWidth="1"/>
    <col min="499" max="499" width="39.33203125" bestFit="1" customWidth="1"/>
    <col min="500" max="500" width="44" bestFit="1" customWidth="1"/>
    <col min="501" max="501" width="43.5" bestFit="1" customWidth="1"/>
    <col min="502" max="502" width="42.5" bestFit="1" customWidth="1"/>
    <col min="503" max="503" width="30.83203125" bestFit="1" customWidth="1"/>
    <col min="504" max="504" width="12.5" bestFit="1" customWidth="1"/>
    <col min="505" max="505" width="42.1640625" bestFit="1" customWidth="1"/>
    <col min="506" max="506" width="41.1640625" bestFit="1" customWidth="1"/>
    <col min="507" max="507" width="30.5" bestFit="1" customWidth="1"/>
    <col min="508" max="508" width="11.83203125" bestFit="1" customWidth="1"/>
    <col min="509" max="509" width="9.6640625" bestFit="1" customWidth="1"/>
    <col min="510" max="510" width="33.83203125" bestFit="1" customWidth="1"/>
    <col min="511" max="511" width="31.5" bestFit="1" customWidth="1"/>
    <col min="512" max="512" width="12.83203125" bestFit="1" customWidth="1"/>
    <col min="513" max="513" width="52.6640625" bestFit="1" customWidth="1"/>
    <col min="514" max="514" width="41" bestFit="1" customWidth="1"/>
    <col min="515" max="515" width="40.5" bestFit="1" customWidth="1"/>
    <col min="516" max="516" width="37.5" bestFit="1" customWidth="1"/>
    <col min="517" max="517" width="26.33203125" bestFit="1" customWidth="1"/>
    <col min="518" max="518" width="14.33203125" bestFit="1" customWidth="1"/>
    <col min="519" max="519" width="8.83203125" bestFit="1" customWidth="1"/>
    <col min="520" max="520" width="38.33203125" bestFit="1" customWidth="1"/>
    <col min="521" max="521" width="13" bestFit="1" customWidth="1"/>
    <col min="522" max="522" width="27.1640625" bestFit="1" customWidth="1"/>
    <col min="523" max="523" width="39" bestFit="1" customWidth="1"/>
    <col min="524" max="524" width="8.6640625" bestFit="1" customWidth="1"/>
    <col min="525" max="525" width="35.83203125" bestFit="1" customWidth="1"/>
    <col min="526" max="526" width="41.5" bestFit="1" customWidth="1"/>
    <col min="527" max="527" width="41" bestFit="1" customWidth="1"/>
    <col min="528" max="528" width="25.83203125" bestFit="1" customWidth="1"/>
    <col min="529" max="529" width="24.1640625" bestFit="1" customWidth="1"/>
    <col min="530" max="530" width="51.1640625" bestFit="1" customWidth="1"/>
    <col min="531" max="531" width="21.1640625" bestFit="1" customWidth="1"/>
    <col min="532" max="532" width="34.5" bestFit="1" customWidth="1"/>
    <col min="533" max="533" width="40.6640625" bestFit="1" customWidth="1"/>
    <col min="534" max="534" width="35.5" bestFit="1" customWidth="1"/>
    <col min="535" max="535" width="41.1640625" bestFit="1" customWidth="1"/>
    <col min="536" max="536" width="46.83203125" bestFit="1" customWidth="1"/>
    <col min="537" max="537" width="30.33203125" bestFit="1" customWidth="1"/>
    <col min="538" max="538" width="39.83203125" bestFit="1" customWidth="1"/>
    <col min="539" max="539" width="15.1640625" bestFit="1" customWidth="1"/>
    <col min="540" max="540" width="12.6640625" bestFit="1" customWidth="1"/>
    <col min="541" max="541" width="17.1640625" bestFit="1" customWidth="1"/>
    <col min="542" max="542" width="16.6640625" bestFit="1" customWidth="1"/>
    <col min="543" max="543" width="36.6640625" bestFit="1" customWidth="1"/>
    <col min="544" max="544" width="41.1640625" bestFit="1" customWidth="1"/>
    <col min="545" max="545" width="17.6640625" bestFit="1" customWidth="1"/>
    <col min="546" max="546" width="36" bestFit="1" customWidth="1"/>
    <col min="547" max="547" width="25" bestFit="1" customWidth="1"/>
    <col min="548" max="548" width="35.83203125" bestFit="1" customWidth="1"/>
    <col min="549" max="549" width="47.6640625" bestFit="1" customWidth="1"/>
    <col min="550" max="550" width="25.33203125" bestFit="1" customWidth="1"/>
    <col min="551" max="551" width="11.83203125" bestFit="1" customWidth="1"/>
    <col min="552" max="552" width="24.5" bestFit="1" customWidth="1"/>
    <col min="553" max="553" width="15.1640625" bestFit="1" customWidth="1"/>
    <col min="554" max="554" width="14.6640625" bestFit="1" customWidth="1"/>
    <col min="555" max="555" width="34" bestFit="1" customWidth="1"/>
    <col min="556" max="556" width="68" bestFit="1" customWidth="1"/>
    <col min="557" max="557" width="16.33203125" bestFit="1" customWidth="1"/>
    <col min="558" max="558" width="18.1640625" bestFit="1" customWidth="1"/>
    <col min="559" max="559" width="45" bestFit="1" customWidth="1"/>
    <col min="560" max="560" width="22.83203125" bestFit="1" customWidth="1"/>
    <col min="561" max="561" width="34.1640625" bestFit="1" customWidth="1"/>
    <col min="562" max="562" width="21.1640625" bestFit="1" customWidth="1"/>
    <col min="563" max="563" width="19" bestFit="1" customWidth="1"/>
    <col min="564" max="564" width="18.33203125" bestFit="1" customWidth="1"/>
    <col min="565" max="565" width="25.5" bestFit="1" customWidth="1"/>
    <col min="566" max="566" width="18.83203125" bestFit="1" customWidth="1"/>
    <col min="567" max="567" width="18" bestFit="1" customWidth="1"/>
    <col min="568" max="568" width="33.5" bestFit="1" customWidth="1"/>
    <col min="569" max="569" width="39.5" bestFit="1" customWidth="1"/>
    <col min="570" max="570" width="34.33203125" bestFit="1" customWidth="1"/>
    <col min="571" max="571" width="39.6640625" bestFit="1" customWidth="1"/>
    <col min="572" max="572" width="49.5" bestFit="1" customWidth="1"/>
    <col min="573" max="573" width="36.5" bestFit="1" customWidth="1"/>
    <col min="574" max="574" width="36.33203125" bestFit="1" customWidth="1"/>
    <col min="575" max="575" width="23.1640625" bestFit="1" customWidth="1"/>
    <col min="576" max="576" width="44.83203125" bestFit="1" customWidth="1"/>
    <col min="577" max="577" width="47" bestFit="1" customWidth="1"/>
    <col min="578" max="578" width="34.1640625" bestFit="1" customWidth="1"/>
    <col min="579" max="579" width="36.33203125" bestFit="1" customWidth="1"/>
    <col min="580" max="580" width="26.6640625" bestFit="1" customWidth="1"/>
    <col min="581" max="581" width="49.5" bestFit="1" customWidth="1"/>
    <col min="582" max="583" width="10.1640625" bestFit="1" customWidth="1"/>
    <col min="584" max="584" width="45.83203125" bestFit="1" customWidth="1"/>
    <col min="585" max="585" width="15.83203125" bestFit="1" customWidth="1"/>
    <col min="586" max="586" width="25" bestFit="1" customWidth="1"/>
    <col min="587" max="587" width="29" bestFit="1" customWidth="1"/>
    <col min="588" max="588" width="37.33203125" bestFit="1" customWidth="1"/>
    <col min="589" max="589" width="12.33203125" bestFit="1" customWidth="1"/>
    <col min="590" max="590" width="48.1640625" bestFit="1" customWidth="1"/>
    <col min="591" max="591" width="11.6640625" bestFit="1" customWidth="1"/>
    <col min="592" max="592" width="7" bestFit="1" customWidth="1"/>
    <col min="593" max="593" width="19" bestFit="1" customWidth="1"/>
    <col min="594" max="594" width="42.6640625" bestFit="1" customWidth="1"/>
    <col min="595" max="595" width="43.33203125" bestFit="1" customWidth="1"/>
    <col min="596" max="596" width="38" bestFit="1" customWidth="1"/>
    <col min="597" max="597" width="22.83203125" bestFit="1" customWidth="1"/>
    <col min="598" max="598" width="47.33203125" bestFit="1" customWidth="1"/>
    <col min="599" max="599" width="22.33203125" bestFit="1" customWidth="1"/>
    <col min="600" max="600" width="18" bestFit="1" customWidth="1"/>
    <col min="601" max="601" width="14" bestFit="1" customWidth="1"/>
    <col min="602" max="602" width="28.6640625" bestFit="1" customWidth="1"/>
    <col min="603" max="603" width="23.83203125" bestFit="1" customWidth="1"/>
    <col min="604" max="604" width="16.5" bestFit="1" customWidth="1"/>
    <col min="605" max="605" width="15" bestFit="1" customWidth="1"/>
    <col min="606" max="606" width="50" bestFit="1" customWidth="1"/>
    <col min="607" max="607" width="16.5" bestFit="1" customWidth="1"/>
    <col min="608" max="608" width="45.5" bestFit="1" customWidth="1"/>
    <col min="609" max="609" width="24" bestFit="1" customWidth="1"/>
    <col min="610" max="610" width="20" bestFit="1" customWidth="1"/>
    <col min="611" max="611" width="13.83203125" bestFit="1" customWidth="1"/>
    <col min="612" max="612" width="34.33203125" bestFit="1" customWidth="1"/>
    <col min="613" max="613" width="41.1640625" bestFit="1" customWidth="1"/>
    <col min="614" max="614" width="20.5" bestFit="1" customWidth="1"/>
    <col min="615" max="615" width="50.33203125" bestFit="1" customWidth="1"/>
    <col min="616" max="616" width="25.6640625" bestFit="1" customWidth="1"/>
    <col min="617" max="617" width="20.83203125" bestFit="1" customWidth="1"/>
    <col min="618" max="618" width="10.5" bestFit="1" customWidth="1"/>
    <col min="619" max="619" width="41.33203125" bestFit="1" customWidth="1"/>
    <col min="620" max="620" width="19.83203125" bestFit="1" customWidth="1"/>
    <col min="621" max="621" width="37.5" bestFit="1" customWidth="1"/>
    <col min="622" max="622" width="20.1640625" bestFit="1" customWidth="1"/>
    <col min="623" max="623" width="38" bestFit="1" customWidth="1"/>
    <col min="624" max="624" width="25.33203125" bestFit="1" customWidth="1"/>
    <col min="625" max="625" width="20.33203125" bestFit="1" customWidth="1"/>
    <col min="626" max="626" width="9.1640625" bestFit="1" customWidth="1"/>
    <col min="627" max="627" width="18.33203125" bestFit="1" customWidth="1"/>
    <col min="628" max="628" width="30.33203125" bestFit="1" customWidth="1"/>
    <col min="629" max="629" width="19" bestFit="1" customWidth="1"/>
    <col min="630" max="630" width="17.1640625" bestFit="1" customWidth="1"/>
    <col min="631" max="631" width="10.83203125" bestFit="1" customWidth="1"/>
    <col min="632" max="632" width="44.1640625" bestFit="1" customWidth="1"/>
    <col min="633" max="633" width="29.83203125" bestFit="1" customWidth="1"/>
    <col min="634" max="634" width="29.33203125" bestFit="1" customWidth="1"/>
    <col min="635" max="635" width="5.33203125" bestFit="1" customWidth="1"/>
    <col min="636" max="636" width="32.1640625" bestFit="1" customWidth="1"/>
    <col min="637" max="637" width="21" bestFit="1" customWidth="1"/>
    <col min="638" max="638" width="44.33203125" bestFit="1" customWidth="1"/>
    <col min="639" max="639" width="28.5" bestFit="1" customWidth="1"/>
    <col min="640" max="640" width="39" bestFit="1" customWidth="1"/>
    <col min="641" max="641" width="37.1640625" bestFit="1" customWidth="1"/>
    <col min="642" max="642" width="24.33203125" bestFit="1" customWidth="1"/>
    <col min="643" max="643" width="22.83203125" bestFit="1" customWidth="1"/>
    <col min="644" max="644" width="30.5" bestFit="1" customWidth="1"/>
    <col min="645" max="645" width="34.6640625" bestFit="1" customWidth="1"/>
    <col min="646" max="646" width="42.5" bestFit="1" customWidth="1"/>
    <col min="647" max="647" width="29.33203125" bestFit="1" customWidth="1"/>
    <col min="648" max="648" width="45.6640625" bestFit="1" customWidth="1"/>
    <col min="649" max="649" width="31.1640625" bestFit="1" customWidth="1"/>
    <col min="650" max="650" width="51" bestFit="1" customWidth="1"/>
    <col min="651" max="651" width="35.83203125" bestFit="1" customWidth="1"/>
    <col min="652" max="652" width="33" bestFit="1" customWidth="1"/>
    <col min="653" max="653" width="21.1640625" bestFit="1" customWidth="1"/>
    <col min="654" max="654" width="25.1640625" bestFit="1" customWidth="1"/>
    <col min="655" max="655" width="45.1640625" bestFit="1" customWidth="1"/>
    <col min="656" max="656" width="26" bestFit="1" customWidth="1"/>
    <col min="657" max="657" width="14" bestFit="1" customWidth="1"/>
    <col min="658" max="658" width="24.5" bestFit="1" customWidth="1"/>
    <col min="659" max="659" width="24.83203125" bestFit="1" customWidth="1"/>
    <col min="660" max="660" width="22.5" bestFit="1" customWidth="1"/>
    <col min="661" max="661" width="17" bestFit="1" customWidth="1"/>
    <col min="662" max="662" width="17.6640625" bestFit="1" customWidth="1"/>
    <col min="663" max="663" width="14.33203125" bestFit="1" customWidth="1"/>
    <col min="664" max="664" width="7.33203125" bestFit="1" customWidth="1"/>
    <col min="665" max="665" width="29" bestFit="1" customWidth="1"/>
    <col min="666" max="666" width="25.33203125" bestFit="1" customWidth="1"/>
    <col min="667" max="667" width="17" bestFit="1" customWidth="1"/>
    <col min="668" max="668" width="42.6640625" bestFit="1" customWidth="1"/>
    <col min="669" max="669" width="18" bestFit="1" customWidth="1"/>
    <col min="670" max="670" width="46.6640625" bestFit="1" customWidth="1"/>
    <col min="671" max="671" width="19" bestFit="1" customWidth="1"/>
    <col min="672" max="672" width="13" bestFit="1" customWidth="1"/>
    <col min="673" max="673" width="10" bestFit="1" customWidth="1"/>
    <col min="674" max="744" width="4.1640625" bestFit="1" customWidth="1"/>
    <col min="745" max="760" width="5.1640625" bestFit="1" customWidth="1"/>
    <col min="761" max="761" width="6.1640625" bestFit="1" customWidth="1"/>
    <col min="762" max="763" width="7.1640625" bestFit="1" customWidth="1"/>
    <col min="764" max="764" width="8.1640625" bestFit="1" customWidth="1"/>
    <col min="765" max="765" width="7.33203125" bestFit="1" customWidth="1"/>
    <col min="766" max="766" width="10" bestFit="1" customWidth="1"/>
  </cols>
  <sheetData>
    <row r="2" spans="1:5" x14ac:dyDescent="0.2">
      <c r="A2" s="14" t="s">
        <v>8358</v>
      </c>
      <c r="B2" t="s">
        <v>8315</v>
      </c>
    </row>
    <row r="3" spans="1:5" x14ac:dyDescent="0.2">
      <c r="A3" s="14" t="s">
        <v>8222</v>
      </c>
      <c r="B3" t="s">
        <v>8223</v>
      </c>
    </row>
    <row r="4" spans="1:5" x14ac:dyDescent="0.2">
      <c r="A4" s="14" t="s">
        <v>8359</v>
      </c>
      <c r="B4" t="s">
        <v>8316</v>
      </c>
    </row>
    <row r="6" spans="1:5" x14ac:dyDescent="0.2">
      <c r="A6" s="14" t="s">
        <v>8360</v>
      </c>
      <c r="B6" s="14" t="s">
        <v>8363</v>
      </c>
    </row>
    <row r="7" spans="1:5" x14ac:dyDescent="0.2">
      <c r="A7" s="14" t="s">
        <v>8361</v>
      </c>
      <c r="B7" t="s">
        <v>8220</v>
      </c>
      <c r="C7" t="s">
        <v>8221</v>
      </c>
      <c r="D7" t="s">
        <v>8218</v>
      </c>
      <c r="E7" t="s">
        <v>8362</v>
      </c>
    </row>
    <row r="8" spans="1:5" x14ac:dyDescent="0.2">
      <c r="A8" s="15" t="s">
        <v>2979</v>
      </c>
      <c r="B8" s="11"/>
      <c r="C8" s="11"/>
      <c r="D8" s="11">
        <v>1</v>
      </c>
      <c r="E8" s="11">
        <v>1</v>
      </c>
    </row>
    <row r="9" spans="1:5" x14ac:dyDescent="0.2">
      <c r="A9" s="15" t="s">
        <v>3845</v>
      </c>
      <c r="B9" s="11">
        <v>1</v>
      </c>
      <c r="C9" s="11"/>
      <c r="D9" s="11"/>
      <c r="E9" s="11">
        <v>1</v>
      </c>
    </row>
    <row r="10" spans="1:5" x14ac:dyDescent="0.2">
      <c r="A10" s="15" t="s">
        <v>4086</v>
      </c>
      <c r="B10" s="11">
        <v>1</v>
      </c>
      <c r="C10" s="11"/>
      <c r="D10" s="11"/>
      <c r="E10" s="11">
        <v>1</v>
      </c>
    </row>
    <row r="11" spans="1:5" x14ac:dyDescent="0.2">
      <c r="A11" s="15" t="s">
        <v>3931</v>
      </c>
      <c r="B11" s="11">
        <v>1</v>
      </c>
      <c r="C11" s="11"/>
      <c r="D11" s="11"/>
      <c r="E11" s="11">
        <v>1</v>
      </c>
    </row>
    <row r="12" spans="1:5" x14ac:dyDescent="0.2">
      <c r="A12" s="15" t="s">
        <v>3154</v>
      </c>
      <c r="B12" s="11"/>
      <c r="C12" s="11"/>
      <c r="D12" s="11">
        <v>1</v>
      </c>
      <c r="E12" s="11">
        <v>1</v>
      </c>
    </row>
    <row r="13" spans="1:5" x14ac:dyDescent="0.2">
      <c r="A13" s="15" t="s">
        <v>2873</v>
      </c>
      <c r="B13" s="11">
        <v>1</v>
      </c>
      <c r="C13" s="11"/>
      <c r="D13" s="11"/>
      <c r="E13" s="11">
        <v>1</v>
      </c>
    </row>
    <row r="14" spans="1:5" x14ac:dyDescent="0.2">
      <c r="A14" s="15" t="s">
        <v>2881</v>
      </c>
      <c r="B14" s="11">
        <v>1</v>
      </c>
      <c r="C14" s="11"/>
      <c r="D14" s="11"/>
      <c r="E14" s="11">
        <v>1</v>
      </c>
    </row>
    <row r="15" spans="1:5" x14ac:dyDescent="0.2">
      <c r="A15" s="15" t="s">
        <v>3311</v>
      </c>
      <c r="B15" s="11"/>
      <c r="C15" s="11"/>
      <c r="D15" s="11">
        <v>1</v>
      </c>
      <c r="E15" s="11">
        <v>1</v>
      </c>
    </row>
    <row r="16" spans="1:5" x14ac:dyDescent="0.2">
      <c r="A16" s="15" t="s">
        <v>3531</v>
      </c>
      <c r="B16" s="11"/>
      <c r="C16" s="11"/>
      <c r="D16" s="11">
        <v>1</v>
      </c>
      <c r="E16" s="11">
        <v>1</v>
      </c>
    </row>
    <row r="17" spans="1:5" x14ac:dyDescent="0.2">
      <c r="A17" s="15" t="s">
        <v>3369</v>
      </c>
      <c r="B17" s="11"/>
      <c r="C17" s="11"/>
      <c r="D17" s="11">
        <v>1</v>
      </c>
      <c r="E17" s="11">
        <v>1</v>
      </c>
    </row>
    <row r="18" spans="1:5" x14ac:dyDescent="0.2">
      <c r="A18" s="15" t="s">
        <v>3838</v>
      </c>
      <c r="B18" s="11">
        <v>1</v>
      </c>
      <c r="C18" s="11"/>
      <c r="D18" s="11"/>
      <c r="E18" s="11">
        <v>1</v>
      </c>
    </row>
    <row r="19" spans="1:5" x14ac:dyDescent="0.2">
      <c r="A19" s="15" t="s">
        <v>3707</v>
      </c>
      <c r="B19" s="11"/>
      <c r="C19" s="11"/>
      <c r="D19" s="11">
        <v>1</v>
      </c>
      <c r="E19" s="11">
        <v>1</v>
      </c>
    </row>
    <row r="20" spans="1:5" x14ac:dyDescent="0.2">
      <c r="A20" s="15" t="s">
        <v>3592</v>
      </c>
      <c r="B20" s="11"/>
      <c r="C20" s="11"/>
      <c r="D20" s="11">
        <v>1</v>
      </c>
      <c r="E20" s="11">
        <v>1</v>
      </c>
    </row>
    <row r="21" spans="1:5" x14ac:dyDescent="0.2">
      <c r="A21" s="15" t="s">
        <v>2896</v>
      </c>
      <c r="B21" s="11">
        <v>1</v>
      </c>
      <c r="C21" s="11"/>
      <c r="D21" s="11"/>
      <c r="E21" s="11">
        <v>1</v>
      </c>
    </row>
    <row r="22" spans="1:5" x14ac:dyDescent="0.2">
      <c r="A22" s="15" t="s">
        <v>3417</v>
      </c>
      <c r="B22" s="11"/>
      <c r="C22" s="11"/>
      <c r="D22" s="11">
        <v>1</v>
      </c>
      <c r="E22" s="11">
        <v>1</v>
      </c>
    </row>
    <row r="23" spans="1:5" x14ac:dyDescent="0.2">
      <c r="A23" s="15" t="s">
        <v>3272</v>
      </c>
      <c r="B23" s="11"/>
      <c r="C23" s="11"/>
      <c r="D23" s="11">
        <v>1</v>
      </c>
      <c r="E23" s="11">
        <v>1</v>
      </c>
    </row>
    <row r="24" spans="1:5" x14ac:dyDescent="0.2">
      <c r="A24" s="15" t="s">
        <v>3407</v>
      </c>
      <c r="B24" s="11"/>
      <c r="C24" s="11"/>
      <c r="D24" s="11">
        <v>1</v>
      </c>
      <c r="E24" s="11">
        <v>1</v>
      </c>
    </row>
    <row r="25" spans="1:5" x14ac:dyDescent="0.2">
      <c r="A25" s="15" t="s">
        <v>3907</v>
      </c>
      <c r="B25" s="11">
        <v>1</v>
      </c>
      <c r="C25" s="11"/>
      <c r="D25" s="11"/>
      <c r="E25" s="11">
        <v>1</v>
      </c>
    </row>
    <row r="26" spans="1:5" x14ac:dyDescent="0.2">
      <c r="A26" s="15" t="s">
        <v>2883</v>
      </c>
      <c r="B26" s="11">
        <v>1</v>
      </c>
      <c r="C26" s="11"/>
      <c r="D26" s="11"/>
      <c r="E26" s="11">
        <v>1</v>
      </c>
    </row>
    <row r="27" spans="1:5" x14ac:dyDescent="0.2">
      <c r="A27" s="15" t="s">
        <v>3678</v>
      </c>
      <c r="B27" s="11"/>
      <c r="C27" s="11"/>
      <c r="D27" s="11">
        <v>1</v>
      </c>
      <c r="E27" s="11">
        <v>1</v>
      </c>
    </row>
    <row r="28" spans="1:5" x14ac:dyDescent="0.2">
      <c r="A28" s="15" t="s">
        <v>2839</v>
      </c>
      <c r="B28" s="11"/>
      <c r="C28" s="11"/>
      <c r="D28" s="11">
        <v>1</v>
      </c>
      <c r="E28" s="11">
        <v>1</v>
      </c>
    </row>
    <row r="29" spans="1:5" x14ac:dyDescent="0.2">
      <c r="A29" s="15" t="s">
        <v>2836</v>
      </c>
      <c r="B29" s="11"/>
      <c r="C29" s="11"/>
      <c r="D29" s="11">
        <v>1</v>
      </c>
      <c r="E29" s="11">
        <v>1</v>
      </c>
    </row>
    <row r="30" spans="1:5" x14ac:dyDescent="0.2">
      <c r="A30" s="15" t="s">
        <v>3151</v>
      </c>
      <c r="B30" s="11"/>
      <c r="C30" s="11"/>
      <c r="D30" s="11">
        <v>1</v>
      </c>
      <c r="E30" s="11">
        <v>1</v>
      </c>
    </row>
    <row r="31" spans="1:5" x14ac:dyDescent="0.2">
      <c r="A31" s="15" t="s">
        <v>3622</v>
      </c>
      <c r="B31" s="11"/>
      <c r="C31" s="11"/>
      <c r="D31" s="11">
        <v>1</v>
      </c>
      <c r="E31" s="11">
        <v>1</v>
      </c>
    </row>
    <row r="32" spans="1:5" x14ac:dyDescent="0.2">
      <c r="A32" s="15" t="s">
        <v>4002</v>
      </c>
      <c r="B32" s="11">
        <v>1</v>
      </c>
      <c r="C32" s="11"/>
      <c r="D32" s="11"/>
      <c r="E32" s="11">
        <v>1</v>
      </c>
    </row>
    <row r="33" spans="1:5" x14ac:dyDescent="0.2">
      <c r="A33" s="15" t="s">
        <v>3210</v>
      </c>
      <c r="B33" s="11"/>
      <c r="C33" s="11"/>
      <c r="D33" s="11">
        <v>1</v>
      </c>
      <c r="E33" s="11">
        <v>1</v>
      </c>
    </row>
    <row r="34" spans="1:5" x14ac:dyDescent="0.2">
      <c r="A34" s="15" t="s">
        <v>1289</v>
      </c>
      <c r="B34" s="11"/>
      <c r="C34" s="11"/>
      <c r="D34" s="11">
        <v>1</v>
      </c>
      <c r="E34" s="11">
        <v>1</v>
      </c>
    </row>
    <row r="35" spans="1:5" x14ac:dyDescent="0.2">
      <c r="A35" s="15" t="s">
        <v>2784</v>
      </c>
      <c r="B35" s="11"/>
      <c r="C35" s="11"/>
      <c r="D35" s="11">
        <v>1</v>
      </c>
      <c r="E35" s="11">
        <v>1</v>
      </c>
    </row>
    <row r="36" spans="1:5" x14ac:dyDescent="0.2">
      <c r="A36" s="15" t="s">
        <v>3505</v>
      </c>
      <c r="B36" s="11"/>
      <c r="C36" s="11"/>
      <c r="D36" s="11">
        <v>1</v>
      </c>
      <c r="E36" s="11">
        <v>1</v>
      </c>
    </row>
    <row r="37" spans="1:5" x14ac:dyDescent="0.2">
      <c r="A37" s="15" t="s">
        <v>524</v>
      </c>
      <c r="B37" s="11"/>
      <c r="C37" s="11"/>
      <c r="D37" s="11">
        <v>1</v>
      </c>
      <c r="E37" s="11">
        <v>1</v>
      </c>
    </row>
    <row r="38" spans="1:5" x14ac:dyDescent="0.2">
      <c r="A38" s="15" t="s">
        <v>2908</v>
      </c>
      <c r="B38" s="11">
        <v>1</v>
      </c>
      <c r="C38" s="11"/>
      <c r="D38" s="11"/>
      <c r="E38" s="11">
        <v>1</v>
      </c>
    </row>
    <row r="39" spans="1:5" x14ac:dyDescent="0.2">
      <c r="A39" s="15" t="s">
        <v>3853</v>
      </c>
      <c r="B39" s="11">
        <v>1</v>
      </c>
      <c r="C39" s="11"/>
      <c r="D39" s="11"/>
      <c r="E39" s="11">
        <v>1</v>
      </c>
    </row>
    <row r="40" spans="1:5" x14ac:dyDescent="0.2">
      <c r="A40" s="15" t="s">
        <v>3679</v>
      </c>
      <c r="B40" s="11"/>
      <c r="C40" s="11"/>
      <c r="D40" s="11">
        <v>1</v>
      </c>
      <c r="E40" s="11">
        <v>1</v>
      </c>
    </row>
    <row r="41" spans="1:5" x14ac:dyDescent="0.2">
      <c r="A41" s="15" t="s">
        <v>3454</v>
      </c>
      <c r="B41" s="11"/>
      <c r="C41" s="11"/>
      <c r="D41" s="11">
        <v>1</v>
      </c>
      <c r="E41" s="11">
        <v>1</v>
      </c>
    </row>
    <row r="42" spans="1:5" x14ac:dyDescent="0.2">
      <c r="A42" s="15" t="s">
        <v>3230</v>
      </c>
      <c r="B42" s="11"/>
      <c r="C42" s="11"/>
      <c r="D42" s="11">
        <v>1</v>
      </c>
      <c r="E42" s="11">
        <v>1</v>
      </c>
    </row>
    <row r="43" spans="1:5" x14ac:dyDescent="0.2">
      <c r="A43" s="15" t="s">
        <v>3321</v>
      </c>
      <c r="B43" s="11"/>
      <c r="C43" s="11"/>
      <c r="D43" s="11">
        <v>1</v>
      </c>
      <c r="E43" s="11">
        <v>1</v>
      </c>
    </row>
    <row r="44" spans="1:5" x14ac:dyDescent="0.2">
      <c r="A44" s="15" t="s">
        <v>3550</v>
      </c>
      <c r="B44" s="11"/>
      <c r="C44" s="11"/>
      <c r="D44" s="11">
        <v>1</v>
      </c>
      <c r="E44" s="11">
        <v>1</v>
      </c>
    </row>
    <row r="45" spans="1:5" x14ac:dyDescent="0.2">
      <c r="A45" s="15" t="s">
        <v>3545</v>
      </c>
      <c r="B45" s="11"/>
      <c r="C45" s="11"/>
      <c r="D45" s="11">
        <v>1</v>
      </c>
      <c r="E45" s="11">
        <v>1</v>
      </c>
    </row>
    <row r="46" spans="1:5" x14ac:dyDescent="0.2">
      <c r="A46" s="15" t="s">
        <v>3489</v>
      </c>
      <c r="B46" s="11"/>
      <c r="C46" s="11"/>
      <c r="D46" s="11">
        <v>1</v>
      </c>
      <c r="E46" s="11">
        <v>1</v>
      </c>
    </row>
    <row r="47" spans="1:5" x14ac:dyDescent="0.2">
      <c r="A47" s="15" t="s">
        <v>4032</v>
      </c>
      <c r="B47" s="11">
        <v>1</v>
      </c>
      <c r="C47" s="11"/>
      <c r="D47" s="11"/>
      <c r="E47" s="11">
        <v>1</v>
      </c>
    </row>
    <row r="48" spans="1:5" x14ac:dyDescent="0.2">
      <c r="A48" s="15" t="s">
        <v>3328</v>
      </c>
      <c r="B48" s="11"/>
      <c r="C48" s="11"/>
      <c r="D48" s="11">
        <v>1</v>
      </c>
      <c r="E48" s="11">
        <v>1</v>
      </c>
    </row>
    <row r="49" spans="1:5" x14ac:dyDescent="0.2">
      <c r="A49" s="15" t="s">
        <v>4098</v>
      </c>
      <c r="B49" s="11">
        <v>1</v>
      </c>
      <c r="C49" s="11"/>
      <c r="D49" s="11"/>
      <c r="E49" s="11">
        <v>1</v>
      </c>
    </row>
    <row r="50" spans="1:5" x14ac:dyDescent="0.2">
      <c r="A50" s="15" t="s">
        <v>3233</v>
      </c>
      <c r="B50" s="11"/>
      <c r="C50" s="11"/>
      <c r="D50" s="11">
        <v>1</v>
      </c>
      <c r="E50" s="11">
        <v>1</v>
      </c>
    </row>
    <row r="51" spans="1:5" x14ac:dyDescent="0.2">
      <c r="A51" s="15" t="s">
        <v>2972</v>
      </c>
      <c r="B51" s="11"/>
      <c r="C51" s="11"/>
      <c r="D51" s="11">
        <v>1</v>
      </c>
      <c r="E51" s="11">
        <v>1</v>
      </c>
    </row>
    <row r="52" spans="1:5" x14ac:dyDescent="0.2">
      <c r="A52" s="15" t="s">
        <v>3132</v>
      </c>
      <c r="B52" s="11"/>
      <c r="C52" s="11">
        <v>1</v>
      </c>
      <c r="D52" s="11"/>
      <c r="E52" s="11">
        <v>1</v>
      </c>
    </row>
    <row r="53" spans="1:5" x14ac:dyDescent="0.2">
      <c r="A53" s="15" t="s">
        <v>4088</v>
      </c>
      <c r="B53" s="11">
        <v>1</v>
      </c>
      <c r="C53" s="11"/>
      <c r="D53" s="11"/>
      <c r="E53" s="11">
        <v>1</v>
      </c>
    </row>
    <row r="54" spans="1:5" x14ac:dyDescent="0.2">
      <c r="A54" s="15" t="s">
        <v>3981</v>
      </c>
      <c r="B54" s="11">
        <v>1</v>
      </c>
      <c r="C54" s="11"/>
      <c r="D54" s="11"/>
      <c r="E54" s="11">
        <v>1</v>
      </c>
    </row>
    <row r="55" spans="1:5" x14ac:dyDescent="0.2">
      <c r="A55" s="15" t="s">
        <v>3863</v>
      </c>
      <c r="B55" s="11">
        <v>1</v>
      </c>
      <c r="C55" s="11"/>
      <c r="D55" s="11"/>
      <c r="E55" s="11">
        <v>1</v>
      </c>
    </row>
    <row r="56" spans="1:5" x14ac:dyDescent="0.2">
      <c r="A56" s="15" t="s">
        <v>3825</v>
      </c>
      <c r="B56" s="11"/>
      <c r="C56" s="11"/>
      <c r="D56" s="11">
        <v>1</v>
      </c>
      <c r="E56" s="11">
        <v>1</v>
      </c>
    </row>
    <row r="57" spans="1:5" x14ac:dyDescent="0.2">
      <c r="A57" s="15" t="s">
        <v>3985</v>
      </c>
      <c r="B57" s="11">
        <v>1</v>
      </c>
      <c r="C57" s="11"/>
      <c r="D57" s="11"/>
      <c r="E57" s="11">
        <v>1</v>
      </c>
    </row>
    <row r="58" spans="1:5" x14ac:dyDescent="0.2">
      <c r="A58" s="15" t="s">
        <v>3308</v>
      </c>
      <c r="B58" s="11"/>
      <c r="C58" s="11"/>
      <c r="D58" s="11">
        <v>1</v>
      </c>
      <c r="E58" s="11">
        <v>1</v>
      </c>
    </row>
    <row r="59" spans="1:5" x14ac:dyDescent="0.2">
      <c r="A59" s="15" t="s">
        <v>3379</v>
      </c>
      <c r="B59" s="11"/>
      <c r="C59" s="11"/>
      <c r="D59" s="11">
        <v>1</v>
      </c>
      <c r="E59" s="11">
        <v>1</v>
      </c>
    </row>
    <row r="60" spans="1:5" x14ac:dyDescent="0.2">
      <c r="A60" s="15" t="s">
        <v>3816</v>
      </c>
      <c r="B60" s="11"/>
      <c r="C60" s="11"/>
      <c r="D60" s="11">
        <v>1</v>
      </c>
      <c r="E60" s="11">
        <v>1</v>
      </c>
    </row>
    <row r="61" spans="1:5" x14ac:dyDescent="0.2">
      <c r="A61" s="15" t="s">
        <v>3704</v>
      </c>
      <c r="B61" s="11"/>
      <c r="C61" s="11"/>
      <c r="D61" s="11">
        <v>1</v>
      </c>
      <c r="E61" s="11">
        <v>1</v>
      </c>
    </row>
    <row r="62" spans="1:5" x14ac:dyDescent="0.2">
      <c r="A62" s="15" t="s">
        <v>3680</v>
      </c>
      <c r="B62" s="11"/>
      <c r="C62" s="11"/>
      <c r="D62" s="11">
        <v>1</v>
      </c>
      <c r="E62" s="11">
        <v>1</v>
      </c>
    </row>
    <row r="63" spans="1:5" x14ac:dyDescent="0.2">
      <c r="A63" s="15" t="s">
        <v>2867</v>
      </c>
      <c r="B63" s="11">
        <v>1</v>
      </c>
      <c r="C63" s="11"/>
      <c r="D63" s="11"/>
      <c r="E63" s="11">
        <v>1</v>
      </c>
    </row>
    <row r="64" spans="1:5" x14ac:dyDescent="0.2">
      <c r="A64" s="15" t="s">
        <v>4061</v>
      </c>
      <c r="B64" s="11">
        <v>1</v>
      </c>
      <c r="C64" s="11"/>
      <c r="D64" s="11"/>
      <c r="E64" s="11">
        <v>1</v>
      </c>
    </row>
    <row r="65" spans="1:5" x14ac:dyDescent="0.2">
      <c r="A65" s="15" t="s">
        <v>2791</v>
      </c>
      <c r="B65" s="11"/>
      <c r="C65" s="11"/>
      <c r="D65" s="11">
        <v>1</v>
      </c>
      <c r="E65" s="11">
        <v>1</v>
      </c>
    </row>
    <row r="66" spans="1:5" x14ac:dyDescent="0.2">
      <c r="A66" s="15" t="s">
        <v>3174</v>
      </c>
      <c r="B66" s="11"/>
      <c r="C66" s="11"/>
      <c r="D66" s="11">
        <v>1</v>
      </c>
      <c r="E66" s="11">
        <v>1</v>
      </c>
    </row>
    <row r="67" spans="1:5" x14ac:dyDescent="0.2">
      <c r="A67" s="15" t="s">
        <v>3979</v>
      </c>
      <c r="B67" s="11">
        <v>1</v>
      </c>
      <c r="C67" s="11"/>
      <c r="D67" s="11"/>
      <c r="E67" s="11">
        <v>1</v>
      </c>
    </row>
    <row r="68" spans="1:5" x14ac:dyDescent="0.2">
      <c r="A68" s="15" t="s">
        <v>3182</v>
      </c>
      <c r="B68" s="11"/>
      <c r="C68" s="11"/>
      <c r="D68" s="11">
        <v>1</v>
      </c>
      <c r="E68" s="11">
        <v>1</v>
      </c>
    </row>
    <row r="69" spans="1:5" x14ac:dyDescent="0.2">
      <c r="A69" s="15" t="s">
        <v>3950</v>
      </c>
      <c r="B69" s="11">
        <v>1</v>
      </c>
      <c r="C69" s="11"/>
      <c r="D69" s="11"/>
      <c r="E69" s="11">
        <v>1</v>
      </c>
    </row>
    <row r="70" spans="1:5" x14ac:dyDescent="0.2">
      <c r="A70" s="15" t="s">
        <v>3435</v>
      </c>
      <c r="B70" s="11"/>
      <c r="C70" s="11"/>
      <c r="D70" s="11">
        <v>1</v>
      </c>
      <c r="E70" s="11">
        <v>1</v>
      </c>
    </row>
    <row r="71" spans="1:5" x14ac:dyDescent="0.2">
      <c r="A71" s="15" t="s">
        <v>2788</v>
      </c>
      <c r="B71" s="11"/>
      <c r="C71" s="11"/>
      <c r="D71" s="11">
        <v>1</v>
      </c>
      <c r="E71" s="11">
        <v>1</v>
      </c>
    </row>
    <row r="72" spans="1:5" x14ac:dyDescent="0.2">
      <c r="A72" s="15" t="s">
        <v>3585</v>
      </c>
      <c r="B72" s="11"/>
      <c r="C72" s="11"/>
      <c r="D72" s="11">
        <v>1</v>
      </c>
      <c r="E72" s="11">
        <v>1</v>
      </c>
    </row>
    <row r="73" spans="1:5" x14ac:dyDescent="0.2">
      <c r="A73" s="15" t="s">
        <v>3224</v>
      </c>
      <c r="B73" s="11"/>
      <c r="C73" s="11"/>
      <c r="D73" s="11">
        <v>1</v>
      </c>
      <c r="E73" s="11">
        <v>1</v>
      </c>
    </row>
    <row r="74" spans="1:5" x14ac:dyDescent="0.2">
      <c r="A74" s="15" t="s">
        <v>3828</v>
      </c>
      <c r="B74" s="11"/>
      <c r="C74" s="11"/>
      <c r="D74" s="11">
        <v>1</v>
      </c>
      <c r="E74" s="11">
        <v>1</v>
      </c>
    </row>
    <row r="75" spans="1:5" x14ac:dyDescent="0.2">
      <c r="A75" s="15" t="s">
        <v>3658</v>
      </c>
      <c r="B75" s="11"/>
      <c r="C75" s="11"/>
      <c r="D75" s="11">
        <v>1</v>
      </c>
      <c r="E75" s="11">
        <v>1</v>
      </c>
    </row>
    <row r="76" spans="1:5" x14ac:dyDescent="0.2">
      <c r="A76" s="15" t="s">
        <v>3813</v>
      </c>
      <c r="B76" s="11"/>
      <c r="C76" s="11"/>
      <c r="D76" s="11">
        <v>1</v>
      </c>
      <c r="E76" s="11">
        <v>1</v>
      </c>
    </row>
    <row r="77" spans="1:5" x14ac:dyDescent="0.2">
      <c r="A77" s="15" t="s">
        <v>4081</v>
      </c>
      <c r="B77" s="11">
        <v>1</v>
      </c>
      <c r="C77" s="11"/>
      <c r="D77" s="11"/>
      <c r="E77" s="11">
        <v>1</v>
      </c>
    </row>
    <row r="78" spans="1:5" x14ac:dyDescent="0.2">
      <c r="A78" s="15" t="s">
        <v>3170</v>
      </c>
      <c r="B78" s="11"/>
      <c r="C78" s="11"/>
      <c r="D78" s="11">
        <v>1</v>
      </c>
      <c r="E78" s="11">
        <v>1</v>
      </c>
    </row>
    <row r="79" spans="1:5" x14ac:dyDescent="0.2">
      <c r="A79" s="15" t="s">
        <v>3596</v>
      </c>
      <c r="B79" s="11"/>
      <c r="C79" s="11"/>
      <c r="D79" s="11">
        <v>1</v>
      </c>
      <c r="E79" s="11">
        <v>1</v>
      </c>
    </row>
    <row r="80" spans="1:5" x14ac:dyDescent="0.2">
      <c r="A80" s="15" t="s">
        <v>3940</v>
      </c>
      <c r="B80" s="11">
        <v>1</v>
      </c>
      <c r="C80" s="11"/>
      <c r="D80" s="11"/>
      <c r="E80" s="11">
        <v>1</v>
      </c>
    </row>
    <row r="81" spans="1:5" x14ac:dyDescent="0.2">
      <c r="A81" s="15" t="s">
        <v>2895</v>
      </c>
      <c r="B81" s="11">
        <v>1</v>
      </c>
      <c r="C81" s="11"/>
      <c r="D81" s="11"/>
      <c r="E81" s="11">
        <v>1</v>
      </c>
    </row>
    <row r="82" spans="1:5" x14ac:dyDescent="0.2">
      <c r="A82" s="15" t="s">
        <v>3371</v>
      </c>
      <c r="B82" s="11"/>
      <c r="C82" s="11"/>
      <c r="D82" s="11">
        <v>1</v>
      </c>
      <c r="E82" s="11">
        <v>1</v>
      </c>
    </row>
    <row r="83" spans="1:5" x14ac:dyDescent="0.2">
      <c r="A83" s="15" t="s">
        <v>3436</v>
      </c>
      <c r="B83" s="11"/>
      <c r="C83" s="11"/>
      <c r="D83" s="11">
        <v>1</v>
      </c>
      <c r="E83" s="11">
        <v>1</v>
      </c>
    </row>
    <row r="84" spans="1:5" x14ac:dyDescent="0.2">
      <c r="A84" s="15" t="s">
        <v>4096</v>
      </c>
      <c r="B84" s="11">
        <v>1</v>
      </c>
      <c r="C84" s="11"/>
      <c r="D84" s="11"/>
      <c r="E84" s="11">
        <v>1</v>
      </c>
    </row>
    <row r="85" spans="1:5" x14ac:dyDescent="0.2">
      <c r="A85" s="15" t="s">
        <v>2870</v>
      </c>
      <c r="B85" s="11">
        <v>1</v>
      </c>
      <c r="C85" s="11"/>
      <c r="D85" s="11"/>
      <c r="E85" s="11">
        <v>1</v>
      </c>
    </row>
    <row r="86" spans="1:5" x14ac:dyDescent="0.2">
      <c r="A86" s="15" t="s">
        <v>4052</v>
      </c>
      <c r="B86" s="11">
        <v>1</v>
      </c>
      <c r="C86" s="11"/>
      <c r="D86" s="11"/>
      <c r="E86" s="11">
        <v>1</v>
      </c>
    </row>
    <row r="87" spans="1:5" x14ac:dyDescent="0.2">
      <c r="A87" s="15" t="s">
        <v>3468</v>
      </c>
      <c r="B87" s="11"/>
      <c r="C87" s="11"/>
      <c r="D87" s="11">
        <v>1</v>
      </c>
      <c r="E87" s="11">
        <v>1</v>
      </c>
    </row>
    <row r="88" spans="1:5" x14ac:dyDescent="0.2">
      <c r="A88" s="15" t="s">
        <v>3441</v>
      </c>
      <c r="B88" s="11"/>
      <c r="C88" s="11"/>
      <c r="D88" s="11">
        <v>1</v>
      </c>
      <c r="E88" s="11">
        <v>1</v>
      </c>
    </row>
    <row r="89" spans="1:5" x14ac:dyDescent="0.2">
      <c r="A89" s="15" t="s">
        <v>3689</v>
      </c>
      <c r="B89" s="11"/>
      <c r="C89" s="11"/>
      <c r="D89" s="11">
        <v>1</v>
      </c>
      <c r="E89" s="11">
        <v>1</v>
      </c>
    </row>
    <row r="90" spans="1:5" x14ac:dyDescent="0.2">
      <c r="A90" s="15" t="s">
        <v>3484</v>
      </c>
      <c r="B90" s="11"/>
      <c r="C90" s="11"/>
      <c r="D90" s="11">
        <v>1</v>
      </c>
      <c r="E90" s="11">
        <v>1</v>
      </c>
    </row>
    <row r="91" spans="1:5" x14ac:dyDescent="0.2">
      <c r="A91" s="15" t="s">
        <v>2887</v>
      </c>
      <c r="B91" s="11">
        <v>1</v>
      </c>
      <c r="C91" s="11"/>
      <c r="D91" s="11"/>
      <c r="E91" s="11">
        <v>1</v>
      </c>
    </row>
    <row r="92" spans="1:5" x14ac:dyDescent="0.2">
      <c r="A92" s="15" t="s">
        <v>3574</v>
      </c>
      <c r="B92" s="11"/>
      <c r="C92" s="11"/>
      <c r="D92" s="11">
        <v>1</v>
      </c>
      <c r="E92" s="11">
        <v>1</v>
      </c>
    </row>
    <row r="93" spans="1:5" x14ac:dyDescent="0.2">
      <c r="A93" s="15" t="s">
        <v>3992</v>
      </c>
      <c r="B93" s="11">
        <v>1</v>
      </c>
      <c r="C93" s="11"/>
      <c r="D93" s="11"/>
      <c r="E93" s="11">
        <v>1</v>
      </c>
    </row>
    <row r="94" spans="1:5" x14ac:dyDescent="0.2">
      <c r="A94" s="15" t="s">
        <v>3422</v>
      </c>
      <c r="B94" s="11"/>
      <c r="C94" s="11"/>
      <c r="D94" s="11">
        <v>1</v>
      </c>
      <c r="E94" s="11">
        <v>1</v>
      </c>
    </row>
    <row r="95" spans="1:5" x14ac:dyDescent="0.2">
      <c r="A95" s="15" t="s">
        <v>4017</v>
      </c>
      <c r="B95" s="11">
        <v>1</v>
      </c>
      <c r="C95" s="11"/>
      <c r="D95" s="11"/>
      <c r="E95" s="11">
        <v>1</v>
      </c>
    </row>
    <row r="96" spans="1:5" x14ac:dyDescent="0.2">
      <c r="A96" s="15" t="s">
        <v>3579</v>
      </c>
      <c r="B96" s="11"/>
      <c r="C96" s="11"/>
      <c r="D96" s="11">
        <v>1</v>
      </c>
      <c r="E96" s="11">
        <v>1</v>
      </c>
    </row>
    <row r="97" spans="1:5" x14ac:dyDescent="0.2">
      <c r="A97" s="15" t="s">
        <v>3145</v>
      </c>
      <c r="B97" s="11"/>
      <c r="C97" s="11">
        <v>1</v>
      </c>
      <c r="D97" s="11"/>
      <c r="E97" s="11">
        <v>1</v>
      </c>
    </row>
    <row r="98" spans="1:5" x14ac:dyDescent="0.2">
      <c r="A98" s="15" t="s">
        <v>2886</v>
      </c>
      <c r="B98" s="11">
        <v>1</v>
      </c>
      <c r="C98" s="11"/>
      <c r="D98" s="11"/>
      <c r="E98" s="11">
        <v>1</v>
      </c>
    </row>
    <row r="99" spans="1:5" x14ac:dyDescent="0.2">
      <c r="A99" s="15" t="s">
        <v>2888</v>
      </c>
      <c r="B99" s="11">
        <v>1</v>
      </c>
      <c r="C99" s="11"/>
      <c r="D99" s="11"/>
      <c r="E99" s="11">
        <v>1</v>
      </c>
    </row>
    <row r="100" spans="1:5" x14ac:dyDescent="0.2">
      <c r="A100" s="15" t="s">
        <v>3520</v>
      </c>
      <c r="B100" s="11"/>
      <c r="C100" s="11"/>
      <c r="D100" s="11">
        <v>1</v>
      </c>
      <c r="E100" s="11">
        <v>1</v>
      </c>
    </row>
    <row r="101" spans="1:5" x14ac:dyDescent="0.2">
      <c r="A101" s="15" t="s">
        <v>4027</v>
      </c>
      <c r="B101" s="11">
        <v>1</v>
      </c>
      <c r="C101" s="11"/>
      <c r="D101" s="11"/>
      <c r="E101" s="11">
        <v>1</v>
      </c>
    </row>
    <row r="102" spans="1:5" x14ac:dyDescent="0.2">
      <c r="A102" s="15" t="s">
        <v>3410</v>
      </c>
      <c r="B102" s="11"/>
      <c r="C102" s="11"/>
      <c r="D102" s="11">
        <v>1</v>
      </c>
      <c r="E102" s="11">
        <v>1</v>
      </c>
    </row>
    <row r="103" spans="1:5" x14ac:dyDescent="0.2">
      <c r="A103" s="15" t="s">
        <v>3937</v>
      </c>
      <c r="B103" s="11">
        <v>1</v>
      </c>
      <c r="C103" s="11"/>
      <c r="D103" s="11"/>
      <c r="E103" s="11">
        <v>1</v>
      </c>
    </row>
    <row r="104" spans="1:5" x14ac:dyDescent="0.2">
      <c r="A104" s="15" t="s">
        <v>4077</v>
      </c>
      <c r="B104" s="11">
        <v>1</v>
      </c>
      <c r="C104" s="11"/>
      <c r="D104" s="11"/>
      <c r="E104" s="11">
        <v>1</v>
      </c>
    </row>
    <row r="105" spans="1:5" x14ac:dyDescent="0.2">
      <c r="A105" s="15" t="s">
        <v>2901</v>
      </c>
      <c r="B105" s="11">
        <v>1</v>
      </c>
      <c r="C105" s="11"/>
      <c r="D105" s="11"/>
      <c r="E105" s="11">
        <v>1</v>
      </c>
    </row>
    <row r="106" spans="1:5" x14ac:dyDescent="0.2">
      <c r="A106" s="15" t="s">
        <v>3964</v>
      </c>
      <c r="B106" s="11">
        <v>1</v>
      </c>
      <c r="C106" s="11"/>
      <c r="D106" s="11"/>
      <c r="E106" s="11">
        <v>1</v>
      </c>
    </row>
    <row r="107" spans="1:5" x14ac:dyDescent="0.2">
      <c r="A107" s="15" t="s">
        <v>3414</v>
      </c>
      <c r="B107" s="11"/>
      <c r="C107" s="11"/>
      <c r="D107" s="11">
        <v>1</v>
      </c>
      <c r="E107" s="11">
        <v>1</v>
      </c>
    </row>
    <row r="108" spans="1:5" x14ac:dyDescent="0.2">
      <c r="A108" s="15" t="s">
        <v>3725</v>
      </c>
      <c r="B108" s="11">
        <v>1</v>
      </c>
      <c r="C108" s="11"/>
      <c r="D108" s="11"/>
      <c r="E108" s="11">
        <v>1</v>
      </c>
    </row>
    <row r="109" spans="1:5" x14ac:dyDescent="0.2">
      <c r="A109" s="15" t="s">
        <v>538</v>
      </c>
      <c r="B109" s="11"/>
      <c r="C109" s="11"/>
      <c r="D109" s="11">
        <v>1</v>
      </c>
      <c r="E109" s="11">
        <v>1</v>
      </c>
    </row>
    <row r="110" spans="1:5" x14ac:dyDescent="0.2">
      <c r="A110" s="15" t="s">
        <v>3517</v>
      </c>
      <c r="B110" s="11"/>
      <c r="C110" s="11"/>
      <c r="D110" s="11">
        <v>1</v>
      </c>
      <c r="E110" s="11">
        <v>1</v>
      </c>
    </row>
    <row r="111" spans="1:5" x14ac:dyDescent="0.2">
      <c r="A111" s="15" t="s">
        <v>2868</v>
      </c>
      <c r="B111" s="11">
        <v>1</v>
      </c>
      <c r="C111" s="11"/>
      <c r="D111" s="11"/>
      <c r="E111" s="11">
        <v>1</v>
      </c>
    </row>
    <row r="112" spans="1:5" x14ac:dyDescent="0.2">
      <c r="A112" s="15" t="s">
        <v>1301</v>
      </c>
      <c r="B112" s="11"/>
      <c r="C112" s="11"/>
      <c r="D112" s="11">
        <v>1</v>
      </c>
      <c r="E112" s="11">
        <v>1</v>
      </c>
    </row>
    <row r="113" spans="1:5" x14ac:dyDescent="0.2">
      <c r="A113" s="15" t="s">
        <v>3358</v>
      </c>
      <c r="B113" s="11">
        <v>1</v>
      </c>
      <c r="C113" s="11"/>
      <c r="D113" s="11">
        <v>1</v>
      </c>
      <c r="E113" s="11">
        <v>2</v>
      </c>
    </row>
    <row r="114" spans="1:5" x14ac:dyDescent="0.2">
      <c r="A114" s="15" t="s">
        <v>2880</v>
      </c>
      <c r="B114" s="11">
        <v>1</v>
      </c>
      <c r="C114" s="11"/>
      <c r="D114" s="11"/>
      <c r="E114" s="11">
        <v>1</v>
      </c>
    </row>
    <row r="115" spans="1:5" x14ac:dyDescent="0.2">
      <c r="A115" s="15" t="s">
        <v>3144</v>
      </c>
      <c r="B115" s="11"/>
      <c r="C115" s="11">
        <v>1</v>
      </c>
      <c r="D115" s="11"/>
      <c r="E115" s="11">
        <v>1</v>
      </c>
    </row>
    <row r="116" spans="1:5" x14ac:dyDescent="0.2">
      <c r="A116" s="15" t="s">
        <v>2782</v>
      </c>
      <c r="B116" s="11"/>
      <c r="C116" s="11"/>
      <c r="D116" s="11">
        <v>1</v>
      </c>
      <c r="E116" s="11">
        <v>1</v>
      </c>
    </row>
    <row r="117" spans="1:5" x14ac:dyDescent="0.2">
      <c r="A117" s="15" t="s">
        <v>3164</v>
      </c>
      <c r="B117" s="11"/>
      <c r="C117" s="11"/>
      <c r="D117" s="11">
        <v>1</v>
      </c>
      <c r="E117" s="11">
        <v>1</v>
      </c>
    </row>
    <row r="118" spans="1:5" x14ac:dyDescent="0.2">
      <c r="A118" s="15" t="s">
        <v>3901</v>
      </c>
      <c r="B118" s="11">
        <v>1</v>
      </c>
      <c r="C118" s="11"/>
      <c r="D118" s="11"/>
      <c r="E118" s="11">
        <v>1</v>
      </c>
    </row>
    <row r="119" spans="1:5" x14ac:dyDescent="0.2">
      <c r="A119" s="15" t="s">
        <v>4078</v>
      </c>
      <c r="B119" s="11">
        <v>1</v>
      </c>
      <c r="C119" s="11"/>
      <c r="D119" s="11"/>
      <c r="E119" s="11">
        <v>1</v>
      </c>
    </row>
    <row r="120" spans="1:5" x14ac:dyDescent="0.2">
      <c r="A120" s="15" t="s">
        <v>3258</v>
      </c>
      <c r="B120" s="11"/>
      <c r="C120" s="11"/>
      <c r="D120" s="11">
        <v>1</v>
      </c>
      <c r="E120" s="11">
        <v>1</v>
      </c>
    </row>
    <row r="121" spans="1:5" x14ac:dyDescent="0.2">
      <c r="A121" s="15" t="s">
        <v>3591</v>
      </c>
      <c r="B121" s="11"/>
      <c r="C121" s="11"/>
      <c r="D121" s="11">
        <v>1</v>
      </c>
      <c r="E121" s="11">
        <v>1</v>
      </c>
    </row>
    <row r="122" spans="1:5" x14ac:dyDescent="0.2">
      <c r="A122" s="15" t="s">
        <v>2977</v>
      </c>
      <c r="B122" s="11"/>
      <c r="C122" s="11"/>
      <c r="D122" s="11">
        <v>1</v>
      </c>
      <c r="E122" s="11">
        <v>1</v>
      </c>
    </row>
    <row r="123" spans="1:5" x14ac:dyDescent="0.2">
      <c r="A123" s="15" t="s">
        <v>3163</v>
      </c>
      <c r="B123" s="11"/>
      <c r="C123" s="11"/>
      <c r="D123" s="11">
        <v>1</v>
      </c>
      <c r="E123" s="11">
        <v>1</v>
      </c>
    </row>
    <row r="124" spans="1:5" x14ac:dyDescent="0.2">
      <c r="A124" s="15" t="s">
        <v>2810</v>
      </c>
      <c r="B124" s="11"/>
      <c r="C124" s="11"/>
      <c r="D124" s="11">
        <v>1</v>
      </c>
      <c r="E124" s="11">
        <v>1</v>
      </c>
    </row>
    <row r="125" spans="1:5" x14ac:dyDescent="0.2">
      <c r="A125" s="15" t="s">
        <v>3250</v>
      </c>
      <c r="B125" s="11"/>
      <c r="C125" s="11"/>
      <c r="D125" s="11">
        <v>1</v>
      </c>
      <c r="E125" s="11">
        <v>1</v>
      </c>
    </row>
    <row r="126" spans="1:5" x14ac:dyDescent="0.2">
      <c r="A126" s="15" t="s">
        <v>3710</v>
      </c>
      <c r="B126" s="11"/>
      <c r="C126" s="11"/>
      <c r="D126" s="11">
        <v>1</v>
      </c>
      <c r="E126" s="11">
        <v>1</v>
      </c>
    </row>
    <row r="127" spans="1:5" x14ac:dyDescent="0.2">
      <c r="A127" s="15" t="s">
        <v>2900</v>
      </c>
      <c r="B127" s="11">
        <v>1</v>
      </c>
      <c r="C127" s="11"/>
      <c r="D127" s="11"/>
      <c r="E127" s="11">
        <v>1</v>
      </c>
    </row>
    <row r="128" spans="1:5" x14ac:dyDescent="0.2">
      <c r="A128" s="15" t="s">
        <v>2902</v>
      </c>
      <c r="B128" s="11">
        <v>1</v>
      </c>
      <c r="C128" s="11"/>
      <c r="D128" s="11"/>
      <c r="E128" s="11">
        <v>1</v>
      </c>
    </row>
    <row r="129" spans="1:5" x14ac:dyDescent="0.2">
      <c r="A129" s="15" t="s">
        <v>3156</v>
      </c>
      <c r="B129" s="11"/>
      <c r="C129" s="11"/>
      <c r="D129" s="11">
        <v>1</v>
      </c>
      <c r="E129" s="11">
        <v>1</v>
      </c>
    </row>
    <row r="130" spans="1:5" x14ac:dyDescent="0.2">
      <c r="A130" s="15" t="s">
        <v>4001</v>
      </c>
      <c r="B130" s="11">
        <v>1</v>
      </c>
      <c r="C130" s="11"/>
      <c r="D130" s="11"/>
      <c r="E130" s="11">
        <v>1</v>
      </c>
    </row>
    <row r="131" spans="1:5" x14ac:dyDescent="0.2">
      <c r="A131" s="15" t="s">
        <v>3935</v>
      </c>
      <c r="B131" s="11">
        <v>1</v>
      </c>
      <c r="C131" s="11"/>
      <c r="D131" s="11"/>
      <c r="E131" s="11">
        <v>1</v>
      </c>
    </row>
    <row r="132" spans="1:5" x14ac:dyDescent="0.2">
      <c r="A132" s="15" t="s">
        <v>3818</v>
      </c>
      <c r="B132" s="11"/>
      <c r="C132" s="11"/>
      <c r="D132" s="11">
        <v>1</v>
      </c>
      <c r="E132" s="11">
        <v>1</v>
      </c>
    </row>
    <row r="133" spans="1:5" x14ac:dyDescent="0.2">
      <c r="A133" s="15" t="s">
        <v>3220</v>
      </c>
      <c r="B133" s="11"/>
      <c r="C133" s="11"/>
      <c r="D133" s="11">
        <v>1</v>
      </c>
      <c r="E133" s="11">
        <v>1</v>
      </c>
    </row>
    <row r="134" spans="1:5" x14ac:dyDescent="0.2">
      <c r="A134" s="15" t="s">
        <v>3904</v>
      </c>
      <c r="B134" s="11">
        <v>1</v>
      </c>
      <c r="C134" s="11"/>
      <c r="D134" s="11"/>
      <c r="E134" s="11">
        <v>1</v>
      </c>
    </row>
    <row r="135" spans="1:5" x14ac:dyDescent="0.2">
      <c r="A135" s="15" t="s">
        <v>3285</v>
      </c>
      <c r="B135" s="11"/>
      <c r="C135" s="11"/>
      <c r="D135" s="11">
        <v>1</v>
      </c>
      <c r="E135" s="11">
        <v>1</v>
      </c>
    </row>
    <row r="136" spans="1:5" x14ac:dyDescent="0.2">
      <c r="A136" s="15" t="s">
        <v>3942</v>
      </c>
      <c r="B136" s="11">
        <v>1</v>
      </c>
      <c r="C136" s="11"/>
      <c r="D136" s="11"/>
      <c r="E136" s="11">
        <v>1</v>
      </c>
    </row>
    <row r="137" spans="1:5" x14ac:dyDescent="0.2">
      <c r="A137" s="15" t="s">
        <v>3212</v>
      </c>
      <c r="B137" s="11"/>
      <c r="C137" s="11"/>
      <c r="D137" s="11">
        <v>1</v>
      </c>
      <c r="E137" s="11">
        <v>1</v>
      </c>
    </row>
    <row r="138" spans="1:5" x14ac:dyDescent="0.2">
      <c r="A138" s="15" t="s">
        <v>4082</v>
      </c>
      <c r="B138" s="11">
        <v>1</v>
      </c>
      <c r="C138" s="11"/>
      <c r="D138" s="11"/>
      <c r="E138" s="11">
        <v>1</v>
      </c>
    </row>
    <row r="139" spans="1:5" x14ac:dyDescent="0.2">
      <c r="A139" s="15" t="s">
        <v>3128</v>
      </c>
      <c r="B139" s="11"/>
      <c r="C139" s="11">
        <v>1</v>
      </c>
      <c r="D139" s="11"/>
      <c r="E139" s="11">
        <v>1</v>
      </c>
    </row>
    <row r="140" spans="1:5" x14ac:dyDescent="0.2">
      <c r="A140" s="15" t="s">
        <v>3681</v>
      </c>
      <c r="B140" s="11"/>
      <c r="C140" s="11"/>
      <c r="D140" s="11">
        <v>1</v>
      </c>
      <c r="E140" s="11">
        <v>1</v>
      </c>
    </row>
    <row r="141" spans="1:5" x14ac:dyDescent="0.2">
      <c r="A141" s="15" t="s">
        <v>3235</v>
      </c>
      <c r="B141" s="11"/>
      <c r="C141" s="11"/>
      <c r="D141" s="11">
        <v>1</v>
      </c>
      <c r="E141" s="11">
        <v>1</v>
      </c>
    </row>
    <row r="142" spans="1:5" x14ac:dyDescent="0.2">
      <c r="A142" s="15" t="s">
        <v>2897</v>
      </c>
      <c r="B142" s="11">
        <v>1</v>
      </c>
      <c r="C142" s="11"/>
      <c r="D142" s="11"/>
      <c r="E142" s="11">
        <v>1</v>
      </c>
    </row>
    <row r="143" spans="1:5" x14ac:dyDescent="0.2">
      <c r="A143" s="15" t="s">
        <v>3237</v>
      </c>
      <c r="B143" s="11"/>
      <c r="C143" s="11"/>
      <c r="D143" s="11">
        <v>1</v>
      </c>
      <c r="E143" s="11">
        <v>1</v>
      </c>
    </row>
    <row r="144" spans="1:5" x14ac:dyDescent="0.2">
      <c r="A144" s="15" t="s">
        <v>3956</v>
      </c>
      <c r="B144" s="11">
        <v>1</v>
      </c>
      <c r="C144" s="11"/>
      <c r="D144" s="11"/>
      <c r="E144" s="11">
        <v>1</v>
      </c>
    </row>
    <row r="145" spans="1:5" x14ac:dyDescent="0.2">
      <c r="A145" s="15" t="s">
        <v>3925</v>
      </c>
      <c r="B145" s="11">
        <v>1</v>
      </c>
      <c r="C145" s="11"/>
      <c r="D145" s="11"/>
      <c r="E145" s="11">
        <v>1</v>
      </c>
    </row>
    <row r="146" spans="1:5" x14ac:dyDescent="0.2">
      <c r="A146" s="15" t="s">
        <v>3388</v>
      </c>
      <c r="B146" s="11"/>
      <c r="C146" s="11"/>
      <c r="D146" s="11">
        <v>1</v>
      </c>
      <c r="E146" s="11">
        <v>1</v>
      </c>
    </row>
    <row r="147" spans="1:5" x14ac:dyDescent="0.2">
      <c r="A147" s="15" t="s">
        <v>3538</v>
      </c>
      <c r="B147" s="11"/>
      <c r="C147" s="11"/>
      <c r="D147" s="11">
        <v>1</v>
      </c>
      <c r="E147" s="11">
        <v>1</v>
      </c>
    </row>
    <row r="148" spans="1:5" x14ac:dyDescent="0.2">
      <c r="A148" s="15" t="s">
        <v>2866</v>
      </c>
      <c r="B148" s="11">
        <v>1</v>
      </c>
      <c r="C148" s="11"/>
      <c r="D148" s="11"/>
      <c r="E148" s="11">
        <v>1</v>
      </c>
    </row>
    <row r="149" spans="1:5" x14ac:dyDescent="0.2">
      <c r="A149" s="15" t="s">
        <v>4040</v>
      </c>
      <c r="B149" s="11">
        <v>1</v>
      </c>
      <c r="C149" s="11"/>
      <c r="D149" s="11"/>
      <c r="E149" s="11">
        <v>1</v>
      </c>
    </row>
    <row r="150" spans="1:5" x14ac:dyDescent="0.2">
      <c r="A150" s="15" t="s">
        <v>3597</v>
      </c>
      <c r="B150" s="11"/>
      <c r="C150" s="11"/>
      <c r="D150" s="11">
        <v>1</v>
      </c>
      <c r="E150" s="11">
        <v>1</v>
      </c>
    </row>
    <row r="151" spans="1:5" x14ac:dyDescent="0.2">
      <c r="A151" s="15" t="s">
        <v>3438</v>
      </c>
      <c r="B151" s="11"/>
      <c r="C151" s="11"/>
      <c r="D151" s="11">
        <v>1</v>
      </c>
      <c r="E151" s="11">
        <v>1</v>
      </c>
    </row>
    <row r="152" spans="1:5" x14ac:dyDescent="0.2">
      <c r="A152" s="15" t="s">
        <v>4073</v>
      </c>
      <c r="B152" s="11">
        <v>1</v>
      </c>
      <c r="C152" s="11"/>
      <c r="D152" s="11"/>
      <c r="E152" s="11">
        <v>1</v>
      </c>
    </row>
    <row r="153" spans="1:5" x14ac:dyDescent="0.2">
      <c r="A153" s="15" t="s">
        <v>2877</v>
      </c>
      <c r="B153" s="11">
        <v>1</v>
      </c>
      <c r="C153" s="11"/>
      <c r="D153" s="11"/>
      <c r="E153" s="11">
        <v>1</v>
      </c>
    </row>
    <row r="154" spans="1:5" x14ac:dyDescent="0.2">
      <c r="A154" s="15" t="s">
        <v>2847</v>
      </c>
      <c r="B154" s="11">
        <v>1</v>
      </c>
      <c r="C154" s="11"/>
      <c r="D154" s="11"/>
      <c r="E154" s="11">
        <v>1</v>
      </c>
    </row>
    <row r="155" spans="1:5" x14ac:dyDescent="0.2">
      <c r="A155" s="15" t="s">
        <v>3215</v>
      </c>
      <c r="B155" s="11"/>
      <c r="C155" s="11"/>
      <c r="D155" s="11">
        <v>1</v>
      </c>
      <c r="E155" s="11">
        <v>1</v>
      </c>
    </row>
    <row r="156" spans="1:5" x14ac:dyDescent="0.2">
      <c r="A156" s="15" t="s">
        <v>3926</v>
      </c>
      <c r="B156" s="11">
        <v>1</v>
      </c>
      <c r="C156" s="11"/>
      <c r="D156" s="11"/>
      <c r="E156" s="11">
        <v>1</v>
      </c>
    </row>
    <row r="157" spans="1:5" x14ac:dyDescent="0.2">
      <c r="A157" s="15" t="s">
        <v>3552</v>
      </c>
      <c r="B157" s="11"/>
      <c r="C157" s="11"/>
      <c r="D157" s="11">
        <v>1</v>
      </c>
      <c r="E157" s="11">
        <v>1</v>
      </c>
    </row>
    <row r="158" spans="1:5" x14ac:dyDescent="0.2">
      <c r="A158" s="15" t="s">
        <v>523</v>
      </c>
      <c r="B158" s="11"/>
      <c r="C158" s="11"/>
      <c r="D158" s="11">
        <v>1</v>
      </c>
      <c r="E158" s="11">
        <v>1</v>
      </c>
    </row>
    <row r="159" spans="1:5" x14ac:dyDescent="0.2">
      <c r="A159" s="15" t="s">
        <v>532</v>
      </c>
      <c r="B159" s="11"/>
      <c r="C159" s="11"/>
      <c r="D159" s="11">
        <v>1</v>
      </c>
      <c r="E159" s="11">
        <v>1</v>
      </c>
    </row>
    <row r="160" spans="1:5" x14ac:dyDescent="0.2">
      <c r="A160" s="15" t="s">
        <v>2909</v>
      </c>
      <c r="B160" s="11">
        <v>1</v>
      </c>
      <c r="C160" s="11"/>
      <c r="D160" s="11"/>
      <c r="E160" s="11">
        <v>1</v>
      </c>
    </row>
    <row r="161" spans="1:5" x14ac:dyDescent="0.2">
      <c r="A161" s="15" t="s">
        <v>3695</v>
      </c>
      <c r="B161" s="11"/>
      <c r="C161" s="11"/>
      <c r="D161" s="11">
        <v>1</v>
      </c>
      <c r="E161" s="11">
        <v>1</v>
      </c>
    </row>
    <row r="162" spans="1:5" x14ac:dyDescent="0.2">
      <c r="A162" s="15" t="s">
        <v>531</v>
      </c>
      <c r="B162" s="11"/>
      <c r="C162" s="11"/>
      <c r="D162" s="11">
        <v>1</v>
      </c>
      <c r="E162" s="11">
        <v>1</v>
      </c>
    </row>
    <row r="163" spans="1:5" x14ac:dyDescent="0.2">
      <c r="A163" s="15" t="s">
        <v>3332</v>
      </c>
      <c r="B163" s="11"/>
      <c r="C163" s="11"/>
      <c r="D163" s="11">
        <v>1</v>
      </c>
      <c r="E163" s="11">
        <v>1</v>
      </c>
    </row>
    <row r="164" spans="1:5" x14ac:dyDescent="0.2">
      <c r="A164" s="15" t="s">
        <v>3168</v>
      </c>
      <c r="B164" s="11"/>
      <c r="C164" s="11"/>
      <c r="D164" s="11">
        <v>1</v>
      </c>
      <c r="E164" s="11">
        <v>1</v>
      </c>
    </row>
    <row r="165" spans="1:5" x14ac:dyDescent="0.2">
      <c r="A165" s="15" t="s">
        <v>2973</v>
      </c>
      <c r="B165" s="11"/>
      <c r="C165" s="11"/>
      <c r="D165" s="11">
        <v>1</v>
      </c>
      <c r="E165" s="11">
        <v>1</v>
      </c>
    </row>
    <row r="166" spans="1:5" x14ac:dyDescent="0.2">
      <c r="A166" s="15" t="s">
        <v>3661</v>
      </c>
      <c r="B166" s="11"/>
      <c r="C166" s="11"/>
      <c r="D166" s="11">
        <v>1</v>
      </c>
      <c r="E166" s="11">
        <v>1</v>
      </c>
    </row>
    <row r="167" spans="1:5" x14ac:dyDescent="0.2">
      <c r="A167" s="15" t="s">
        <v>3471</v>
      </c>
      <c r="B167" s="11"/>
      <c r="C167" s="11"/>
      <c r="D167" s="11">
        <v>1</v>
      </c>
      <c r="E167" s="11">
        <v>1</v>
      </c>
    </row>
    <row r="168" spans="1:5" x14ac:dyDescent="0.2">
      <c r="A168" s="15" t="s">
        <v>3526</v>
      </c>
      <c r="B168" s="11"/>
      <c r="C168" s="11"/>
      <c r="D168" s="11">
        <v>1</v>
      </c>
      <c r="E168" s="11">
        <v>1</v>
      </c>
    </row>
    <row r="169" spans="1:5" x14ac:dyDescent="0.2">
      <c r="A169" s="15" t="s">
        <v>3737</v>
      </c>
      <c r="B169" s="11">
        <v>1</v>
      </c>
      <c r="C169" s="11"/>
      <c r="D169" s="11"/>
      <c r="E169" s="11">
        <v>1</v>
      </c>
    </row>
    <row r="170" spans="1:5" x14ac:dyDescent="0.2">
      <c r="A170" s="15" t="s">
        <v>4102</v>
      </c>
      <c r="B170" s="11">
        <v>1</v>
      </c>
      <c r="C170" s="11"/>
      <c r="D170" s="11"/>
      <c r="E170" s="11">
        <v>1</v>
      </c>
    </row>
    <row r="171" spans="1:5" x14ac:dyDescent="0.2">
      <c r="A171" s="15" t="s">
        <v>3898</v>
      </c>
      <c r="B171" s="11">
        <v>1</v>
      </c>
      <c r="C171" s="11"/>
      <c r="D171" s="11"/>
      <c r="E171" s="11">
        <v>1</v>
      </c>
    </row>
    <row r="172" spans="1:5" x14ac:dyDescent="0.2">
      <c r="A172" s="15" t="s">
        <v>3684</v>
      </c>
      <c r="B172" s="11"/>
      <c r="C172" s="11"/>
      <c r="D172" s="11">
        <v>1</v>
      </c>
      <c r="E172" s="11">
        <v>1</v>
      </c>
    </row>
    <row r="173" spans="1:5" x14ac:dyDescent="0.2">
      <c r="A173" s="15" t="s">
        <v>4079</v>
      </c>
      <c r="B173" s="11">
        <v>1</v>
      </c>
      <c r="C173" s="11"/>
      <c r="D173" s="11"/>
      <c r="E173" s="11">
        <v>1</v>
      </c>
    </row>
    <row r="174" spans="1:5" x14ac:dyDescent="0.2">
      <c r="A174" s="15" t="s">
        <v>4035</v>
      </c>
      <c r="B174" s="11">
        <v>1</v>
      </c>
      <c r="C174" s="11"/>
      <c r="D174" s="11"/>
      <c r="E174" s="11">
        <v>1</v>
      </c>
    </row>
    <row r="175" spans="1:5" x14ac:dyDescent="0.2">
      <c r="A175" s="15" t="s">
        <v>3167</v>
      </c>
      <c r="B175" s="11"/>
      <c r="C175" s="11"/>
      <c r="D175" s="11">
        <v>1</v>
      </c>
      <c r="E175" s="11">
        <v>1</v>
      </c>
    </row>
    <row r="176" spans="1:5" x14ac:dyDescent="0.2">
      <c r="A176" s="15" t="s">
        <v>529</v>
      </c>
      <c r="B176" s="11"/>
      <c r="C176" s="11"/>
      <c r="D176" s="11">
        <v>1</v>
      </c>
      <c r="E176" s="11">
        <v>1</v>
      </c>
    </row>
    <row r="177" spans="1:5" x14ac:dyDescent="0.2">
      <c r="A177" s="15" t="s">
        <v>2905</v>
      </c>
      <c r="B177" s="11">
        <v>1</v>
      </c>
      <c r="C177" s="11"/>
      <c r="D177" s="11"/>
      <c r="E177" s="11">
        <v>1</v>
      </c>
    </row>
    <row r="178" spans="1:5" x14ac:dyDescent="0.2">
      <c r="A178" s="15" t="s">
        <v>3501</v>
      </c>
      <c r="B178" s="11"/>
      <c r="C178" s="11"/>
      <c r="D178" s="11">
        <v>1</v>
      </c>
      <c r="E178" s="11">
        <v>1</v>
      </c>
    </row>
    <row r="179" spans="1:5" x14ac:dyDescent="0.2">
      <c r="A179" s="15" t="s">
        <v>4062</v>
      </c>
      <c r="B179" s="11">
        <v>1</v>
      </c>
      <c r="C179" s="11"/>
      <c r="D179" s="11"/>
      <c r="E179" s="11">
        <v>1</v>
      </c>
    </row>
    <row r="180" spans="1:5" x14ac:dyDescent="0.2">
      <c r="A180" s="15" t="s">
        <v>3683</v>
      </c>
      <c r="B180" s="11"/>
      <c r="C180" s="11"/>
      <c r="D180" s="11">
        <v>1</v>
      </c>
      <c r="E180" s="11">
        <v>1</v>
      </c>
    </row>
    <row r="181" spans="1:5" x14ac:dyDescent="0.2">
      <c r="A181" s="15" t="s">
        <v>3676</v>
      </c>
      <c r="B181" s="11"/>
      <c r="C181" s="11"/>
      <c r="D181" s="11">
        <v>1</v>
      </c>
      <c r="E181" s="11">
        <v>1</v>
      </c>
    </row>
    <row r="182" spans="1:5" x14ac:dyDescent="0.2">
      <c r="A182" s="15" t="s">
        <v>3740</v>
      </c>
      <c r="B182" s="11">
        <v>1</v>
      </c>
      <c r="C182" s="11"/>
      <c r="D182" s="11"/>
      <c r="E182" s="11">
        <v>1</v>
      </c>
    </row>
    <row r="183" spans="1:5" x14ac:dyDescent="0.2">
      <c r="A183" s="15" t="s">
        <v>3943</v>
      </c>
      <c r="B183" s="11">
        <v>1</v>
      </c>
      <c r="C183" s="11"/>
      <c r="D183" s="11"/>
      <c r="E183" s="11">
        <v>1</v>
      </c>
    </row>
    <row r="184" spans="1:5" x14ac:dyDescent="0.2">
      <c r="A184" s="15" t="s">
        <v>3412</v>
      </c>
      <c r="B184" s="11"/>
      <c r="C184" s="11"/>
      <c r="D184" s="11">
        <v>1</v>
      </c>
      <c r="E184" s="11">
        <v>1</v>
      </c>
    </row>
    <row r="185" spans="1:5" x14ac:dyDescent="0.2">
      <c r="A185" s="15" t="s">
        <v>3268</v>
      </c>
      <c r="B185" s="11"/>
      <c r="C185" s="11"/>
      <c r="D185" s="11">
        <v>1</v>
      </c>
      <c r="E185" s="11">
        <v>1</v>
      </c>
    </row>
    <row r="186" spans="1:5" x14ac:dyDescent="0.2">
      <c r="A186" s="15" t="s">
        <v>3836</v>
      </c>
      <c r="B186" s="11"/>
      <c r="C186" s="11"/>
      <c r="D186" s="11">
        <v>1</v>
      </c>
      <c r="E186" s="11">
        <v>1</v>
      </c>
    </row>
    <row r="187" spans="1:5" x14ac:dyDescent="0.2">
      <c r="A187" s="15" t="s">
        <v>2917</v>
      </c>
      <c r="B187" s="11">
        <v>1</v>
      </c>
      <c r="C187" s="11"/>
      <c r="D187" s="11"/>
      <c r="E187" s="11">
        <v>1</v>
      </c>
    </row>
    <row r="188" spans="1:5" x14ac:dyDescent="0.2">
      <c r="A188" s="15" t="s">
        <v>3253</v>
      </c>
      <c r="B188" s="11"/>
      <c r="C188" s="11"/>
      <c r="D188" s="11">
        <v>1</v>
      </c>
      <c r="E188" s="11">
        <v>1</v>
      </c>
    </row>
    <row r="189" spans="1:5" x14ac:dyDescent="0.2">
      <c r="A189" s="15" t="s">
        <v>3933</v>
      </c>
      <c r="B189" s="11">
        <v>1</v>
      </c>
      <c r="C189" s="11"/>
      <c r="D189" s="11"/>
      <c r="E189" s="11">
        <v>1</v>
      </c>
    </row>
    <row r="190" spans="1:5" x14ac:dyDescent="0.2">
      <c r="A190" s="15" t="s">
        <v>1292</v>
      </c>
      <c r="B190" s="11"/>
      <c r="C190" s="11"/>
      <c r="D190" s="11">
        <v>1</v>
      </c>
      <c r="E190" s="11">
        <v>1</v>
      </c>
    </row>
    <row r="191" spans="1:5" x14ac:dyDescent="0.2">
      <c r="A191" s="15" t="s">
        <v>3939</v>
      </c>
      <c r="B191" s="11">
        <v>1</v>
      </c>
      <c r="C191" s="11"/>
      <c r="D191" s="11"/>
      <c r="E191" s="11">
        <v>1</v>
      </c>
    </row>
    <row r="192" spans="1:5" x14ac:dyDescent="0.2">
      <c r="A192" s="15" t="s">
        <v>2863</v>
      </c>
      <c r="B192" s="11">
        <v>1</v>
      </c>
      <c r="C192" s="11"/>
      <c r="D192" s="11"/>
      <c r="E192" s="11">
        <v>1</v>
      </c>
    </row>
    <row r="193" spans="1:5" x14ac:dyDescent="0.2">
      <c r="A193" s="15" t="s">
        <v>3184</v>
      </c>
      <c r="B193" s="11"/>
      <c r="C193" s="11"/>
      <c r="D193" s="11">
        <v>1</v>
      </c>
      <c r="E193" s="11">
        <v>1</v>
      </c>
    </row>
    <row r="194" spans="1:5" x14ac:dyDescent="0.2">
      <c r="A194" s="15" t="s">
        <v>526</v>
      </c>
      <c r="B194" s="11"/>
      <c r="C194" s="11"/>
      <c r="D194" s="11">
        <v>1</v>
      </c>
      <c r="E194" s="11">
        <v>1</v>
      </c>
    </row>
    <row r="195" spans="1:5" x14ac:dyDescent="0.2">
      <c r="A195" s="15" t="s">
        <v>3619</v>
      </c>
      <c r="B195" s="11"/>
      <c r="C195" s="11"/>
      <c r="D195" s="11">
        <v>1</v>
      </c>
      <c r="E195" s="11">
        <v>1</v>
      </c>
    </row>
    <row r="196" spans="1:5" x14ac:dyDescent="0.2">
      <c r="A196" s="15" t="s">
        <v>3711</v>
      </c>
      <c r="B196" s="11"/>
      <c r="C196" s="11"/>
      <c r="D196" s="11">
        <v>1</v>
      </c>
      <c r="E196" s="11">
        <v>1</v>
      </c>
    </row>
    <row r="197" spans="1:5" x14ac:dyDescent="0.2">
      <c r="A197" s="15" t="s">
        <v>3219</v>
      </c>
      <c r="B197" s="11"/>
      <c r="C197" s="11"/>
      <c r="D197" s="11">
        <v>1</v>
      </c>
      <c r="E197" s="11">
        <v>1</v>
      </c>
    </row>
    <row r="198" spans="1:5" x14ac:dyDescent="0.2">
      <c r="A198" s="15" t="s">
        <v>3811</v>
      </c>
      <c r="B198" s="11"/>
      <c r="C198" s="11"/>
      <c r="D198" s="11">
        <v>1</v>
      </c>
      <c r="E198" s="11">
        <v>1</v>
      </c>
    </row>
    <row r="199" spans="1:5" x14ac:dyDescent="0.2">
      <c r="A199" s="15" t="s">
        <v>3528</v>
      </c>
      <c r="B199" s="11"/>
      <c r="C199" s="11"/>
      <c r="D199" s="11">
        <v>1</v>
      </c>
      <c r="E199" s="11">
        <v>1</v>
      </c>
    </row>
    <row r="200" spans="1:5" x14ac:dyDescent="0.2">
      <c r="A200" s="15" t="s">
        <v>2912</v>
      </c>
      <c r="B200" s="11">
        <v>1</v>
      </c>
      <c r="C200" s="11"/>
      <c r="D200" s="11"/>
      <c r="E200" s="11">
        <v>1</v>
      </c>
    </row>
    <row r="201" spans="1:5" x14ac:dyDescent="0.2">
      <c r="A201" s="15" t="s">
        <v>3322</v>
      </c>
      <c r="B201" s="11"/>
      <c r="C201" s="11"/>
      <c r="D201" s="11">
        <v>1</v>
      </c>
      <c r="E201" s="11">
        <v>1</v>
      </c>
    </row>
    <row r="202" spans="1:5" x14ac:dyDescent="0.2">
      <c r="A202" s="15" t="s">
        <v>2966</v>
      </c>
      <c r="B202" s="11"/>
      <c r="C202" s="11"/>
      <c r="D202" s="11">
        <v>1</v>
      </c>
      <c r="E202" s="11">
        <v>1</v>
      </c>
    </row>
    <row r="203" spans="1:5" x14ac:dyDescent="0.2">
      <c r="A203" s="15" t="s">
        <v>3820</v>
      </c>
      <c r="B203" s="11"/>
      <c r="C203" s="11"/>
      <c r="D203" s="11">
        <v>1</v>
      </c>
      <c r="E203" s="11">
        <v>1</v>
      </c>
    </row>
    <row r="204" spans="1:5" x14ac:dyDescent="0.2">
      <c r="A204" s="15" t="s">
        <v>3498</v>
      </c>
      <c r="B204" s="11"/>
      <c r="C204" s="11"/>
      <c r="D204" s="11">
        <v>1</v>
      </c>
      <c r="E204" s="11">
        <v>1</v>
      </c>
    </row>
    <row r="205" spans="1:5" x14ac:dyDescent="0.2">
      <c r="A205" s="15" t="s">
        <v>3934</v>
      </c>
      <c r="B205" s="11">
        <v>1</v>
      </c>
      <c r="C205" s="11"/>
      <c r="D205" s="11"/>
      <c r="E205" s="11">
        <v>1</v>
      </c>
    </row>
    <row r="206" spans="1:5" x14ac:dyDescent="0.2">
      <c r="A206" s="15" t="s">
        <v>3952</v>
      </c>
      <c r="B206" s="11">
        <v>1</v>
      </c>
      <c r="C206" s="11"/>
      <c r="D206" s="11"/>
      <c r="E206" s="11">
        <v>1</v>
      </c>
    </row>
    <row r="207" spans="1:5" x14ac:dyDescent="0.2">
      <c r="A207" s="15" t="s">
        <v>3242</v>
      </c>
      <c r="B207" s="11"/>
      <c r="C207" s="11"/>
      <c r="D207" s="11">
        <v>1</v>
      </c>
      <c r="E207" s="11">
        <v>1</v>
      </c>
    </row>
    <row r="208" spans="1:5" x14ac:dyDescent="0.2">
      <c r="A208" s="15" t="s">
        <v>3984</v>
      </c>
      <c r="B208" s="11">
        <v>1</v>
      </c>
      <c r="C208" s="11"/>
      <c r="D208" s="11"/>
      <c r="E208" s="11">
        <v>1</v>
      </c>
    </row>
    <row r="209" spans="1:5" x14ac:dyDescent="0.2">
      <c r="A209" s="15" t="s">
        <v>3460</v>
      </c>
      <c r="B209" s="11"/>
      <c r="C209" s="11"/>
      <c r="D209" s="11">
        <v>1</v>
      </c>
      <c r="E209" s="11">
        <v>1</v>
      </c>
    </row>
    <row r="210" spans="1:5" x14ac:dyDescent="0.2">
      <c r="A210" s="15" t="s">
        <v>3975</v>
      </c>
      <c r="B210" s="11">
        <v>1</v>
      </c>
      <c r="C210" s="11"/>
      <c r="D210" s="11"/>
      <c r="E210" s="11">
        <v>1</v>
      </c>
    </row>
    <row r="211" spans="1:5" x14ac:dyDescent="0.2">
      <c r="A211" s="15" t="s">
        <v>4019</v>
      </c>
      <c r="B211" s="11">
        <v>1</v>
      </c>
      <c r="C211" s="11"/>
      <c r="D211" s="11"/>
      <c r="E211" s="11">
        <v>1</v>
      </c>
    </row>
    <row r="212" spans="1:5" x14ac:dyDescent="0.2">
      <c r="A212" s="15" t="s">
        <v>3994</v>
      </c>
      <c r="B212" s="11">
        <v>1</v>
      </c>
      <c r="C212" s="11"/>
      <c r="D212" s="11"/>
      <c r="E212" s="11">
        <v>1</v>
      </c>
    </row>
    <row r="213" spans="1:5" x14ac:dyDescent="0.2">
      <c r="A213" s="15" t="s">
        <v>1285</v>
      </c>
      <c r="B213" s="11"/>
      <c r="C213" s="11"/>
      <c r="D213" s="11">
        <v>1</v>
      </c>
      <c r="E213" s="11">
        <v>1</v>
      </c>
    </row>
    <row r="214" spans="1:5" x14ac:dyDescent="0.2">
      <c r="A214" s="15" t="s">
        <v>2852</v>
      </c>
      <c r="B214" s="11">
        <v>1</v>
      </c>
      <c r="C214" s="11"/>
      <c r="D214" s="11"/>
      <c r="E214" s="11">
        <v>1</v>
      </c>
    </row>
    <row r="215" spans="1:5" x14ac:dyDescent="0.2">
      <c r="A215" s="15" t="s">
        <v>3339</v>
      </c>
      <c r="B215" s="11"/>
      <c r="C215" s="11"/>
      <c r="D215" s="11">
        <v>1</v>
      </c>
      <c r="E215" s="11">
        <v>1</v>
      </c>
    </row>
    <row r="216" spans="1:5" x14ac:dyDescent="0.2">
      <c r="A216" s="15" t="s">
        <v>2865</v>
      </c>
      <c r="B216" s="11">
        <v>1</v>
      </c>
      <c r="C216" s="11"/>
      <c r="D216" s="11"/>
      <c r="E216" s="11">
        <v>1</v>
      </c>
    </row>
    <row r="217" spans="1:5" x14ac:dyDescent="0.2">
      <c r="A217" s="15" t="s">
        <v>3962</v>
      </c>
      <c r="B217" s="11">
        <v>1</v>
      </c>
      <c r="C217" s="11"/>
      <c r="D217" s="11"/>
      <c r="E217" s="11">
        <v>1</v>
      </c>
    </row>
    <row r="218" spans="1:5" x14ac:dyDescent="0.2">
      <c r="A218" s="15" t="s">
        <v>3333</v>
      </c>
      <c r="B218" s="11"/>
      <c r="C218" s="11"/>
      <c r="D218" s="11">
        <v>1</v>
      </c>
      <c r="E218" s="11">
        <v>1</v>
      </c>
    </row>
    <row r="219" spans="1:5" x14ac:dyDescent="0.2">
      <c r="A219" s="15" t="s">
        <v>3364</v>
      </c>
      <c r="B219" s="11"/>
      <c r="C219" s="11"/>
      <c r="D219" s="11">
        <v>1</v>
      </c>
      <c r="E219" s="11">
        <v>1</v>
      </c>
    </row>
    <row r="220" spans="1:5" x14ac:dyDescent="0.2">
      <c r="A220" s="15" t="s">
        <v>3416</v>
      </c>
      <c r="B220" s="11"/>
      <c r="C220" s="11"/>
      <c r="D220" s="11">
        <v>1</v>
      </c>
      <c r="E220" s="11">
        <v>1</v>
      </c>
    </row>
    <row r="221" spans="1:5" x14ac:dyDescent="0.2">
      <c r="A221" s="15" t="s">
        <v>2898</v>
      </c>
      <c r="B221" s="11">
        <v>1</v>
      </c>
      <c r="C221" s="11"/>
      <c r="D221" s="11"/>
      <c r="E221" s="11">
        <v>1</v>
      </c>
    </row>
    <row r="222" spans="1:5" x14ac:dyDescent="0.2">
      <c r="A222" s="15" t="s">
        <v>3573</v>
      </c>
      <c r="B222" s="11"/>
      <c r="C222" s="11"/>
      <c r="D222" s="11">
        <v>1</v>
      </c>
      <c r="E222" s="11">
        <v>1</v>
      </c>
    </row>
    <row r="223" spans="1:5" x14ac:dyDescent="0.2">
      <c r="A223" s="15" t="s">
        <v>3967</v>
      </c>
      <c r="B223" s="11">
        <v>1</v>
      </c>
      <c r="C223" s="11"/>
      <c r="D223" s="11"/>
      <c r="E223" s="11">
        <v>1</v>
      </c>
    </row>
    <row r="224" spans="1:5" x14ac:dyDescent="0.2">
      <c r="A224" s="15" t="s">
        <v>3697</v>
      </c>
      <c r="B224" s="11"/>
      <c r="C224" s="11"/>
      <c r="D224" s="11">
        <v>1</v>
      </c>
      <c r="E224" s="11">
        <v>1</v>
      </c>
    </row>
    <row r="225" spans="1:5" x14ac:dyDescent="0.2">
      <c r="A225" s="15" t="s">
        <v>3479</v>
      </c>
      <c r="B225" s="11"/>
      <c r="C225" s="11"/>
      <c r="D225" s="11">
        <v>1</v>
      </c>
      <c r="E225" s="11">
        <v>1</v>
      </c>
    </row>
    <row r="226" spans="1:5" x14ac:dyDescent="0.2">
      <c r="A226" s="15" t="s">
        <v>3841</v>
      </c>
      <c r="B226" s="11">
        <v>1</v>
      </c>
      <c r="C226" s="11"/>
      <c r="D226" s="11"/>
      <c r="E226" s="11">
        <v>1</v>
      </c>
    </row>
    <row r="227" spans="1:5" x14ac:dyDescent="0.2">
      <c r="A227" s="15" t="s">
        <v>2862</v>
      </c>
      <c r="B227" s="11">
        <v>1</v>
      </c>
      <c r="C227" s="11"/>
      <c r="D227" s="11"/>
      <c r="E227" s="11">
        <v>1</v>
      </c>
    </row>
    <row r="228" spans="1:5" x14ac:dyDescent="0.2">
      <c r="A228" s="15" t="s">
        <v>3298</v>
      </c>
      <c r="B228" s="11"/>
      <c r="C228" s="11"/>
      <c r="D228" s="11">
        <v>1</v>
      </c>
      <c r="E228" s="11">
        <v>1</v>
      </c>
    </row>
    <row r="229" spans="1:5" x14ac:dyDescent="0.2">
      <c r="A229" s="15" t="s">
        <v>2903</v>
      </c>
      <c r="B229" s="11">
        <v>1</v>
      </c>
      <c r="C229" s="11"/>
      <c r="D229" s="11"/>
      <c r="E229" s="11">
        <v>1</v>
      </c>
    </row>
    <row r="230" spans="1:5" x14ac:dyDescent="0.2">
      <c r="A230" s="15" t="s">
        <v>3966</v>
      </c>
      <c r="B230" s="11">
        <v>1</v>
      </c>
      <c r="C230" s="11"/>
      <c r="D230" s="11"/>
      <c r="E230" s="11">
        <v>1</v>
      </c>
    </row>
    <row r="231" spans="1:5" x14ac:dyDescent="0.2">
      <c r="A231" s="15" t="s">
        <v>3541</v>
      </c>
      <c r="B231" s="11"/>
      <c r="C231" s="11"/>
      <c r="D231" s="11">
        <v>1</v>
      </c>
      <c r="E231" s="11">
        <v>1</v>
      </c>
    </row>
    <row r="232" spans="1:5" x14ac:dyDescent="0.2">
      <c r="A232" s="15" t="s">
        <v>2879</v>
      </c>
      <c r="B232" s="11">
        <v>1</v>
      </c>
      <c r="C232" s="11"/>
      <c r="D232" s="11"/>
      <c r="E232" s="11">
        <v>1</v>
      </c>
    </row>
    <row r="233" spans="1:5" x14ac:dyDescent="0.2">
      <c r="A233" s="15" t="s">
        <v>4042</v>
      </c>
      <c r="B233" s="11">
        <v>1</v>
      </c>
      <c r="C233" s="11"/>
      <c r="D233" s="11"/>
      <c r="E233" s="11">
        <v>1</v>
      </c>
    </row>
    <row r="234" spans="1:5" x14ac:dyDescent="0.2">
      <c r="A234" s="15" t="s">
        <v>3588</v>
      </c>
      <c r="B234" s="11"/>
      <c r="C234" s="11"/>
      <c r="D234" s="11">
        <v>1</v>
      </c>
      <c r="E234" s="11">
        <v>1</v>
      </c>
    </row>
    <row r="235" spans="1:5" x14ac:dyDescent="0.2">
      <c r="A235" s="15" t="s">
        <v>3385</v>
      </c>
      <c r="B235" s="11"/>
      <c r="C235" s="11"/>
      <c r="D235" s="11">
        <v>1</v>
      </c>
      <c r="E235" s="11">
        <v>1</v>
      </c>
    </row>
    <row r="236" spans="1:5" x14ac:dyDescent="0.2">
      <c r="A236" s="15" t="s">
        <v>3674</v>
      </c>
      <c r="B236" s="11"/>
      <c r="C236" s="11"/>
      <c r="D236" s="11">
        <v>1</v>
      </c>
      <c r="E236" s="11">
        <v>1</v>
      </c>
    </row>
    <row r="237" spans="1:5" x14ac:dyDescent="0.2">
      <c r="A237" s="15" t="s">
        <v>3556</v>
      </c>
      <c r="B237" s="11"/>
      <c r="C237" s="11"/>
      <c r="D237" s="11">
        <v>1</v>
      </c>
      <c r="E237" s="11">
        <v>1</v>
      </c>
    </row>
    <row r="238" spans="1:5" x14ac:dyDescent="0.2">
      <c r="A238" s="15" t="s">
        <v>2795</v>
      </c>
      <c r="B238" s="11"/>
      <c r="C238" s="11"/>
      <c r="D238" s="11">
        <v>1</v>
      </c>
      <c r="E238" s="11">
        <v>1</v>
      </c>
    </row>
    <row r="239" spans="1:5" x14ac:dyDescent="0.2">
      <c r="A239" s="15" t="s">
        <v>3279</v>
      </c>
      <c r="B239" s="11"/>
      <c r="C239" s="11"/>
      <c r="D239" s="11">
        <v>1</v>
      </c>
      <c r="E239" s="11">
        <v>1</v>
      </c>
    </row>
    <row r="240" spans="1:5" x14ac:dyDescent="0.2">
      <c r="A240" s="15" t="s">
        <v>3223</v>
      </c>
      <c r="B240" s="11"/>
      <c r="C240" s="11"/>
      <c r="D240" s="11">
        <v>1</v>
      </c>
      <c r="E240" s="11">
        <v>1</v>
      </c>
    </row>
    <row r="241" spans="1:5" x14ac:dyDescent="0.2">
      <c r="A241" s="15" t="s">
        <v>3382</v>
      </c>
      <c r="B241" s="11"/>
      <c r="C241" s="11"/>
      <c r="D241" s="11">
        <v>1</v>
      </c>
      <c r="E241" s="11">
        <v>1</v>
      </c>
    </row>
    <row r="242" spans="1:5" x14ac:dyDescent="0.2">
      <c r="A242" s="15" t="s">
        <v>3487</v>
      </c>
      <c r="B242" s="11"/>
      <c r="C242" s="11"/>
      <c r="D242" s="11">
        <v>1</v>
      </c>
      <c r="E242" s="11">
        <v>1</v>
      </c>
    </row>
    <row r="243" spans="1:5" x14ac:dyDescent="0.2">
      <c r="A243" s="15" t="s">
        <v>3861</v>
      </c>
      <c r="B243" s="11">
        <v>1</v>
      </c>
      <c r="C243" s="11"/>
      <c r="D243" s="11"/>
      <c r="E243" s="11">
        <v>1</v>
      </c>
    </row>
    <row r="244" spans="1:5" x14ac:dyDescent="0.2">
      <c r="A244" s="15" t="s">
        <v>2962</v>
      </c>
      <c r="B244" s="11"/>
      <c r="C244" s="11"/>
      <c r="D244" s="11">
        <v>1</v>
      </c>
      <c r="E244" s="11">
        <v>1</v>
      </c>
    </row>
    <row r="245" spans="1:5" x14ac:dyDescent="0.2">
      <c r="A245" s="15" t="s">
        <v>3568</v>
      </c>
      <c r="B245" s="11"/>
      <c r="C245" s="11"/>
      <c r="D245" s="11">
        <v>1</v>
      </c>
      <c r="E245" s="11">
        <v>1</v>
      </c>
    </row>
    <row r="246" spans="1:5" x14ac:dyDescent="0.2">
      <c r="A246" s="15" t="s">
        <v>3280</v>
      </c>
      <c r="B246" s="11"/>
      <c r="C246" s="11"/>
      <c r="D246" s="11">
        <v>1</v>
      </c>
      <c r="E246" s="11">
        <v>1</v>
      </c>
    </row>
    <row r="247" spans="1:5" x14ac:dyDescent="0.2">
      <c r="A247" s="15" t="s">
        <v>3439</v>
      </c>
      <c r="B247" s="11"/>
      <c r="C247" s="11"/>
      <c r="D247" s="11">
        <v>2</v>
      </c>
      <c r="E247" s="11">
        <v>2</v>
      </c>
    </row>
    <row r="248" spans="1:5" x14ac:dyDescent="0.2">
      <c r="A248" s="15" t="s">
        <v>3543</v>
      </c>
      <c r="B248" s="11"/>
      <c r="C248" s="11"/>
      <c r="D248" s="11">
        <v>1</v>
      </c>
      <c r="E248" s="11">
        <v>1</v>
      </c>
    </row>
    <row r="249" spans="1:5" x14ac:dyDescent="0.2">
      <c r="A249" s="15" t="s">
        <v>3361</v>
      </c>
      <c r="B249" s="11"/>
      <c r="C249" s="11"/>
      <c r="D249" s="11">
        <v>1</v>
      </c>
      <c r="E249" s="11">
        <v>1</v>
      </c>
    </row>
    <row r="250" spans="1:5" x14ac:dyDescent="0.2">
      <c r="A250" s="15" t="s">
        <v>2845</v>
      </c>
      <c r="B250" s="11">
        <v>1</v>
      </c>
      <c r="C250" s="11"/>
      <c r="D250" s="11"/>
      <c r="E250" s="11">
        <v>1</v>
      </c>
    </row>
    <row r="251" spans="1:5" x14ac:dyDescent="0.2">
      <c r="A251" s="15" t="s">
        <v>2889</v>
      </c>
      <c r="B251" s="11">
        <v>1</v>
      </c>
      <c r="C251" s="11"/>
      <c r="D251" s="11"/>
      <c r="E251" s="11">
        <v>1</v>
      </c>
    </row>
    <row r="252" spans="1:5" x14ac:dyDescent="0.2">
      <c r="A252" s="15" t="s">
        <v>4009</v>
      </c>
      <c r="B252" s="11">
        <v>1</v>
      </c>
      <c r="C252" s="11"/>
      <c r="D252" s="11"/>
      <c r="E252" s="11">
        <v>1</v>
      </c>
    </row>
    <row r="253" spans="1:5" x14ac:dyDescent="0.2">
      <c r="A253" s="15" t="s">
        <v>3228</v>
      </c>
      <c r="B253" s="11"/>
      <c r="C253" s="11"/>
      <c r="D253" s="11">
        <v>1</v>
      </c>
      <c r="E253" s="11">
        <v>1</v>
      </c>
    </row>
    <row r="254" spans="1:5" x14ac:dyDescent="0.2">
      <c r="A254" s="15" t="s">
        <v>3593</v>
      </c>
      <c r="B254" s="11"/>
      <c r="C254" s="11"/>
      <c r="D254" s="11">
        <v>1</v>
      </c>
      <c r="E254" s="11">
        <v>1</v>
      </c>
    </row>
    <row r="255" spans="1:5" x14ac:dyDescent="0.2">
      <c r="A255" s="15" t="s">
        <v>1303</v>
      </c>
      <c r="B255" s="11"/>
      <c r="C255" s="11"/>
      <c r="D255" s="11">
        <v>1</v>
      </c>
      <c r="E255" s="11">
        <v>1</v>
      </c>
    </row>
    <row r="256" spans="1:5" x14ac:dyDescent="0.2">
      <c r="A256" s="15" t="s">
        <v>3284</v>
      </c>
      <c r="B256" s="11"/>
      <c r="C256" s="11"/>
      <c r="D256" s="11">
        <v>1</v>
      </c>
      <c r="E256" s="11">
        <v>1</v>
      </c>
    </row>
    <row r="257" spans="1:5" x14ac:dyDescent="0.2">
      <c r="A257" s="15" t="s">
        <v>3822</v>
      </c>
      <c r="B257" s="11"/>
      <c r="C257" s="11"/>
      <c r="D257" s="11">
        <v>1</v>
      </c>
      <c r="E257" s="11">
        <v>1</v>
      </c>
    </row>
    <row r="258" spans="1:5" x14ac:dyDescent="0.2">
      <c r="A258" s="15" t="s">
        <v>3922</v>
      </c>
      <c r="B258" s="11">
        <v>1</v>
      </c>
      <c r="C258" s="11"/>
      <c r="D258" s="11"/>
      <c r="E258" s="11">
        <v>1</v>
      </c>
    </row>
    <row r="259" spans="1:5" x14ac:dyDescent="0.2">
      <c r="A259" s="15" t="s">
        <v>4063</v>
      </c>
      <c r="B259" s="11">
        <v>1</v>
      </c>
      <c r="C259" s="11"/>
      <c r="D259" s="11"/>
      <c r="E259" s="11">
        <v>1</v>
      </c>
    </row>
    <row r="260" spans="1:5" x14ac:dyDescent="0.2">
      <c r="A260" s="15" t="s">
        <v>2790</v>
      </c>
      <c r="B260" s="11"/>
      <c r="C260" s="11"/>
      <c r="D260" s="11">
        <v>1</v>
      </c>
      <c r="E260" s="11">
        <v>1</v>
      </c>
    </row>
    <row r="261" spans="1:5" x14ac:dyDescent="0.2">
      <c r="A261" s="15" t="s">
        <v>2785</v>
      </c>
      <c r="B261" s="11"/>
      <c r="C261" s="11"/>
      <c r="D261" s="11">
        <v>1</v>
      </c>
      <c r="E261" s="11">
        <v>1</v>
      </c>
    </row>
    <row r="262" spans="1:5" x14ac:dyDescent="0.2">
      <c r="A262" s="15" t="s">
        <v>2813</v>
      </c>
      <c r="B262" s="11"/>
      <c r="C262" s="11"/>
      <c r="D262" s="11">
        <v>1</v>
      </c>
      <c r="E262" s="11">
        <v>1</v>
      </c>
    </row>
    <row r="263" spans="1:5" x14ac:dyDescent="0.2">
      <c r="A263" s="15" t="s">
        <v>3612</v>
      </c>
      <c r="B263" s="11"/>
      <c r="C263" s="11"/>
      <c r="D263" s="11">
        <v>1</v>
      </c>
      <c r="E263" s="11">
        <v>1</v>
      </c>
    </row>
    <row r="264" spans="1:5" x14ac:dyDescent="0.2">
      <c r="A264" s="15" t="s">
        <v>3425</v>
      </c>
      <c r="B264" s="11"/>
      <c r="C264" s="11"/>
      <c r="D264" s="11">
        <v>1</v>
      </c>
      <c r="E264" s="11">
        <v>1</v>
      </c>
    </row>
    <row r="265" spans="1:5" x14ac:dyDescent="0.2">
      <c r="A265" s="15" t="s">
        <v>3833</v>
      </c>
      <c r="B265" s="11"/>
      <c r="C265" s="11"/>
      <c r="D265" s="11">
        <v>1</v>
      </c>
      <c r="E265" s="11">
        <v>1</v>
      </c>
    </row>
    <row r="266" spans="1:5" x14ac:dyDescent="0.2">
      <c r="A266" s="15" t="s">
        <v>3248</v>
      </c>
      <c r="B266" s="11"/>
      <c r="C266" s="11"/>
      <c r="D266" s="11">
        <v>1</v>
      </c>
      <c r="E266" s="11">
        <v>1</v>
      </c>
    </row>
    <row r="267" spans="1:5" x14ac:dyDescent="0.2">
      <c r="A267" s="15" t="s">
        <v>3232</v>
      </c>
      <c r="B267" s="11"/>
      <c r="C267" s="11"/>
      <c r="D267" s="11">
        <v>1</v>
      </c>
      <c r="E267" s="11">
        <v>1</v>
      </c>
    </row>
    <row r="268" spans="1:5" x14ac:dyDescent="0.2">
      <c r="A268" s="15" t="s">
        <v>2894</v>
      </c>
      <c r="B268" s="11">
        <v>1</v>
      </c>
      <c r="C268" s="11"/>
      <c r="D268" s="11"/>
      <c r="E268" s="11">
        <v>1</v>
      </c>
    </row>
    <row r="269" spans="1:5" x14ac:dyDescent="0.2">
      <c r="A269" s="15" t="s">
        <v>3560</v>
      </c>
      <c r="B269" s="11"/>
      <c r="C269" s="11"/>
      <c r="D269" s="11">
        <v>1</v>
      </c>
      <c r="E269" s="11">
        <v>1</v>
      </c>
    </row>
    <row r="270" spans="1:5" x14ac:dyDescent="0.2">
      <c r="A270" s="15" t="s">
        <v>3723</v>
      </c>
      <c r="B270" s="11"/>
      <c r="C270" s="11"/>
      <c r="D270" s="11">
        <v>1</v>
      </c>
      <c r="E270" s="11">
        <v>1</v>
      </c>
    </row>
    <row r="271" spans="1:5" x14ac:dyDescent="0.2">
      <c r="A271" s="15" t="s">
        <v>3897</v>
      </c>
      <c r="B271" s="11">
        <v>1</v>
      </c>
      <c r="C271" s="11"/>
      <c r="D271" s="11"/>
      <c r="E271" s="11">
        <v>1</v>
      </c>
    </row>
    <row r="272" spans="1:5" x14ac:dyDescent="0.2">
      <c r="A272" s="15" t="s">
        <v>3525</v>
      </c>
      <c r="B272" s="11"/>
      <c r="C272" s="11"/>
      <c r="D272" s="11">
        <v>1</v>
      </c>
      <c r="E272" s="11">
        <v>1</v>
      </c>
    </row>
    <row r="273" spans="1:5" x14ac:dyDescent="0.2">
      <c r="A273" s="15" t="s">
        <v>2848</v>
      </c>
      <c r="B273" s="11">
        <v>1</v>
      </c>
      <c r="C273" s="11"/>
      <c r="D273" s="11"/>
      <c r="E273" s="11">
        <v>1</v>
      </c>
    </row>
    <row r="274" spans="1:5" x14ac:dyDescent="0.2">
      <c r="A274" s="15" t="s">
        <v>3304</v>
      </c>
      <c r="B274" s="11"/>
      <c r="C274" s="11"/>
      <c r="D274" s="11">
        <v>1</v>
      </c>
      <c r="E274" s="11">
        <v>1</v>
      </c>
    </row>
    <row r="275" spans="1:5" x14ac:dyDescent="0.2">
      <c r="A275" s="15" t="s">
        <v>1291</v>
      </c>
      <c r="B275" s="11"/>
      <c r="C275" s="11"/>
      <c r="D275" s="11">
        <v>1</v>
      </c>
      <c r="E275" s="11">
        <v>1</v>
      </c>
    </row>
    <row r="276" spans="1:5" x14ac:dyDescent="0.2">
      <c r="A276" s="15" t="s">
        <v>3179</v>
      </c>
      <c r="B276" s="11"/>
      <c r="C276" s="11"/>
      <c r="D276" s="11">
        <v>1</v>
      </c>
      <c r="E276" s="11">
        <v>1</v>
      </c>
    </row>
    <row r="277" spans="1:5" x14ac:dyDescent="0.2">
      <c r="A277" s="15" t="s">
        <v>3854</v>
      </c>
      <c r="B277" s="11">
        <v>1</v>
      </c>
      <c r="C277" s="11"/>
      <c r="D277" s="11"/>
      <c r="E277" s="11">
        <v>1</v>
      </c>
    </row>
    <row r="278" spans="1:5" x14ac:dyDescent="0.2">
      <c r="A278" s="15" t="s">
        <v>2882</v>
      </c>
      <c r="B278" s="11">
        <v>1</v>
      </c>
      <c r="C278" s="11"/>
      <c r="D278" s="11"/>
      <c r="E278" s="11">
        <v>1</v>
      </c>
    </row>
    <row r="279" spans="1:5" x14ac:dyDescent="0.2">
      <c r="A279" s="15" t="s">
        <v>2965</v>
      </c>
      <c r="B279" s="11"/>
      <c r="C279" s="11"/>
      <c r="D279" s="11">
        <v>1</v>
      </c>
      <c r="E279" s="11">
        <v>1</v>
      </c>
    </row>
    <row r="280" spans="1:5" x14ac:dyDescent="0.2">
      <c r="A280" s="15" t="s">
        <v>3929</v>
      </c>
      <c r="B280" s="11">
        <v>1</v>
      </c>
      <c r="C280" s="11"/>
      <c r="D280" s="11"/>
      <c r="E280" s="11">
        <v>1</v>
      </c>
    </row>
    <row r="281" spans="1:5" x14ac:dyDescent="0.2">
      <c r="A281" s="15" t="s">
        <v>3513</v>
      </c>
      <c r="B281" s="11"/>
      <c r="C281" s="11"/>
      <c r="D281" s="11">
        <v>1</v>
      </c>
      <c r="E281" s="11">
        <v>1</v>
      </c>
    </row>
    <row r="282" spans="1:5" x14ac:dyDescent="0.2">
      <c r="A282" s="15" t="s">
        <v>3957</v>
      </c>
      <c r="B282" s="11">
        <v>1</v>
      </c>
      <c r="C282" s="11"/>
      <c r="D282" s="11"/>
      <c r="E282" s="11">
        <v>1</v>
      </c>
    </row>
    <row r="283" spans="1:5" x14ac:dyDescent="0.2">
      <c r="A283" s="15" t="s">
        <v>2980</v>
      </c>
      <c r="B283" s="11"/>
      <c r="C283" s="11"/>
      <c r="D283" s="11">
        <v>1</v>
      </c>
      <c r="E283" s="11">
        <v>1</v>
      </c>
    </row>
    <row r="284" spans="1:5" x14ac:dyDescent="0.2">
      <c r="A284" s="15" t="s">
        <v>3989</v>
      </c>
      <c r="B284" s="11">
        <v>1</v>
      </c>
      <c r="C284" s="11"/>
      <c r="D284" s="11"/>
      <c r="E284" s="11">
        <v>1</v>
      </c>
    </row>
    <row r="285" spans="1:5" x14ac:dyDescent="0.2">
      <c r="A285" s="15" t="s">
        <v>3663</v>
      </c>
      <c r="B285" s="11"/>
      <c r="C285" s="11"/>
      <c r="D285" s="11">
        <v>1</v>
      </c>
      <c r="E285" s="11">
        <v>1</v>
      </c>
    </row>
    <row r="286" spans="1:5" x14ac:dyDescent="0.2">
      <c r="A286" s="15" t="s">
        <v>3709</v>
      </c>
      <c r="B286" s="11"/>
      <c r="C286" s="11"/>
      <c r="D286" s="11">
        <v>1</v>
      </c>
      <c r="E286" s="11">
        <v>1</v>
      </c>
    </row>
    <row r="287" spans="1:5" x14ac:dyDescent="0.2">
      <c r="A287" s="15" t="s">
        <v>3457</v>
      </c>
      <c r="B287" s="11"/>
      <c r="C287" s="11"/>
      <c r="D287" s="11">
        <v>1</v>
      </c>
      <c r="E287" s="11">
        <v>1</v>
      </c>
    </row>
    <row r="288" spans="1:5" x14ac:dyDescent="0.2">
      <c r="A288" s="15" t="s">
        <v>2818</v>
      </c>
      <c r="B288" s="11"/>
      <c r="C288" s="11"/>
      <c r="D288" s="11">
        <v>1</v>
      </c>
      <c r="E288" s="11">
        <v>1</v>
      </c>
    </row>
    <row r="289" spans="1:5" x14ac:dyDescent="0.2">
      <c r="A289" s="15" t="s">
        <v>3909</v>
      </c>
      <c r="B289" s="11">
        <v>1</v>
      </c>
      <c r="C289" s="11"/>
      <c r="D289" s="11"/>
      <c r="E289" s="11">
        <v>1</v>
      </c>
    </row>
    <row r="290" spans="1:5" x14ac:dyDescent="0.2">
      <c r="A290" s="15" t="s">
        <v>3149</v>
      </c>
      <c r="B290" s="11"/>
      <c r="C290" s="11"/>
      <c r="D290" s="11">
        <v>1</v>
      </c>
      <c r="E290" s="11">
        <v>1</v>
      </c>
    </row>
    <row r="291" spans="1:5" x14ac:dyDescent="0.2">
      <c r="A291" s="15" t="s">
        <v>3264</v>
      </c>
      <c r="B291" s="11"/>
      <c r="C291" s="11"/>
      <c r="D291" s="11">
        <v>1</v>
      </c>
      <c r="E291" s="11">
        <v>1</v>
      </c>
    </row>
    <row r="292" spans="1:5" x14ac:dyDescent="0.2">
      <c r="A292" s="15" t="s">
        <v>3260</v>
      </c>
      <c r="B292" s="11"/>
      <c r="C292" s="11"/>
      <c r="D292" s="11">
        <v>1</v>
      </c>
      <c r="E292" s="11">
        <v>1</v>
      </c>
    </row>
    <row r="293" spans="1:5" x14ac:dyDescent="0.2">
      <c r="A293" s="15" t="s">
        <v>3281</v>
      </c>
      <c r="B293" s="11"/>
      <c r="C293" s="11"/>
      <c r="D293" s="11">
        <v>1</v>
      </c>
      <c r="E293" s="11">
        <v>1</v>
      </c>
    </row>
    <row r="294" spans="1:5" x14ac:dyDescent="0.2">
      <c r="A294" s="15" t="s">
        <v>3209</v>
      </c>
      <c r="B294" s="11"/>
      <c r="C294" s="11"/>
      <c r="D294" s="11">
        <v>1</v>
      </c>
      <c r="E294" s="11">
        <v>1</v>
      </c>
    </row>
    <row r="295" spans="1:5" x14ac:dyDescent="0.2">
      <c r="A295" s="15" t="s">
        <v>3340</v>
      </c>
      <c r="B295" s="11"/>
      <c r="C295" s="11"/>
      <c r="D295" s="11">
        <v>1</v>
      </c>
      <c r="E295" s="11">
        <v>1</v>
      </c>
    </row>
    <row r="296" spans="1:5" x14ac:dyDescent="0.2">
      <c r="A296" s="15" t="s">
        <v>3472</v>
      </c>
      <c r="B296" s="11"/>
      <c r="C296" s="11"/>
      <c r="D296" s="11">
        <v>1</v>
      </c>
      <c r="E296" s="11">
        <v>1</v>
      </c>
    </row>
    <row r="297" spans="1:5" x14ac:dyDescent="0.2">
      <c r="A297" s="15" t="s">
        <v>3900</v>
      </c>
      <c r="B297" s="11">
        <v>1</v>
      </c>
      <c r="C297" s="11"/>
      <c r="D297" s="11"/>
      <c r="E297" s="11">
        <v>1</v>
      </c>
    </row>
    <row r="298" spans="1:5" x14ac:dyDescent="0.2">
      <c r="A298" s="15" t="s">
        <v>3668</v>
      </c>
      <c r="B298" s="11"/>
      <c r="C298" s="11"/>
      <c r="D298" s="11">
        <v>1</v>
      </c>
      <c r="E298" s="11">
        <v>1</v>
      </c>
    </row>
    <row r="299" spans="1:5" x14ac:dyDescent="0.2">
      <c r="A299" s="15" t="s">
        <v>4095</v>
      </c>
      <c r="B299" s="11">
        <v>1</v>
      </c>
      <c r="C299" s="11"/>
      <c r="D299" s="11"/>
      <c r="E299" s="11">
        <v>1</v>
      </c>
    </row>
    <row r="300" spans="1:5" x14ac:dyDescent="0.2">
      <c r="A300" s="15" t="s">
        <v>3717</v>
      </c>
      <c r="B300" s="11"/>
      <c r="C300" s="11"/>
      <c r="D300" s="11">
        <v>1</v>
      </c>
      <c r="E300" s="11">
        <v>1</v>
      </c>
    </row>
    <row r="301" spans="1:5" x14ac:dyDescent="0.2">
      <c r="A301" s="15" t="s">
        <v>3730</v>
      </c>
      <c r="B301" s="11">
        <v>1</v>
      </c>
      <c r="C301" s="11"/>
      <c r="D301" s="11"/>
      <c r="E301" s="11">
        <v>1</v>
      </c>
    </row>
    <row r="302" spans="1:5" x14ac:dyDescent="0.2">
      <c r="A302" s="15" t="s">
        <v>3259</v>
      </c>
      <c r="B302" s="11"/>
      <c r="C302" s="11"/>
      <c r="D302" s="11">
        <v>1</v>
      </c>
      <c r="E302" s="11">
        <v>1</v>
      </c>
    </row>
    <row r="303" spans="1:5" x14ac:dyDescent="0.2">
      <c r="A303" s="15" t="s">
        <v>2874</v>
      </c>
      <c r="B303" s="11">
        <v>1</v>
      </c>
      <c r="C303" s="11"/>
      <c r="D303" s="11"/>
      <c r="E303" s="11">
        <v>1</v>
      </c>
    </row>
    <row r="304" spans="1:5" x14ac:dyDescent="0.2">
      <c r="A304" s="15" t="s">
        <v>2970</v>
      </c>
      <c r="B304" s="11"/>
      <c r="C304" s="11"/>
      <c r="D304" s="11">
        <v>1</v>
      </c>
      <c r="E304" s="11">
        <v>1</v>
      </c>
    </row>
    <row r="305" spans="1:5" x14ac:dyDescent="0.2">
      <c r="A305" s="15" t="s">
        <v>3665</v>
      </c>
      <c r="B305" s="11"/>
      <c r="C305" s="11"/>
      <c r="D305" s="11">
        <v>1</v>
      </c>
      <c r="E305" s="11">
        <v>1</v>
      </c>
    </row>
    <row r="306" spans="1:5" x14ac:dyDescent="0.2">
      <c r="A306" s="15" t="s">
        <v>3401</v>
      </c>
      <c r="B306" s="11"/>
      <c r="C306" s="11"/>
      <c r="D306" s="11">
        <v>1</v>
      </c>
      <c r="E306" s="11">
        <v>1</v>
      </c>
    </row>
    <row r="307" spans="1:5" x14ac:dyDescent="0.2">
      <c r="A307" s="15" t="s">
        <v>3386</v>
      </c>
      <c r="B307" s="11"/>
      <c r="C307" s="11"/>
      <c r="D307" s="11">
        <v>1</v>
      </c>
      <c r="E307" s="11">
        <v>1</v>
      </c>
    </row>
    <row r="308" spans="1:5" x14ac:dyDescent="0.2">
      <c r="A308" s="15" t="s">
        <v>4094</v>
      </c>
      <c r="B308" s="11">
        <v>1</v>
      </c>
      <c r="C308" s="11"/>
      <c r="D308" s="11"/>
      <c r="E308" s="11">
        <v>1</v>
      </c>
    </row>
    <row r="309" spans="1:5" x14ac:dyDescent="0.2">
      <c r="A309" s="15" t="s">
        <v>4023</v>
      </c>
      <c r="B309" s="11">
        <v>1</v>
      </c>
      <c r="C309" s="11"/>
      <c r="D309" s="11"/>
      <c r="E309" s="11">
        <v>1</v>
      </c>
    </row>
    <row r="310" spans="1:5" x14ac:dyDescent="0.2">
      <c r="A310" s="15" t="s">
        <v>2891</v>
      </c>
      <c r="B310" s="11">
        <v>1</v>
      </c>
      <c r="C310" s="11"/>
      <c r="D310" s="11"/>
      <c r="E310" s="11">
        <v>1</v>
      </c>
    </row>
    <row r="311" spans="1:5" x14ac:dyDescent="0.2">
      <c r="A311" s="15" t="s">
        <v>2907</v>
      </c>
      <c r="B311" s="11">
        <v>1</v>
      </c>
      <c r="C311" s="11"/>
      <c r="D311" s="11"/>
      <c r="E311" s="11">
        <v>1</v>
      </c>
    </row>
    <row r="312" spans="1:5" x14ac:dyDescent="0.2">
      <c r="A312" s="15" t="s">
        <v>4090</v>
      </c>
      <c r="B312" s="11">
        <v>1</v>
      </c>
      <c r="C312" s="11"/>
      <c r="D312" s="11"/>
      <c r="E312" s="11">
        <v>1</v>
      </c>
    </row>
    <row r="313" spans="1:5" x14ac:dyDescent="0.2">
      <c r="A313" s="15" t="s">
        <v>3677</v>
      </c>
      <c r="B313" s="11"/>
      <c r="C313" s="11"/>
      <c r="D313" s="11">
        <v>1</v>
      </c>
      <c r="E313" s="11">
        <v>1</v>
      </c>
    </row>
    <row r="314" spans="1:5" x14ac:dyDescent="0.2">
      <c r="A314" s="15" t="s">
        <v>3430</v>
      </c>
      <c r="B314" s="11"/>
      <c r="C314" s="11"/>
      <c r="D314" s="11">
        <v>1</v>
      </c>
      <c r="E314" s="11">
        <v>1</v>
      </c>
    </row>
    <row r="315" spans="1:5" x14ac:dyDescent="0.2">
      <c r="A315" s="15" t="s">
        <v>3397</v>
      </c>
      <c r="B315" s="11"/>
      <c r="C315" s="11"/>
      <c r="D315" s="11">
        <v>1</v>
      </c>
      <c r="E315" s="11">
        <v>1</v>
      </c>
    </row>
    <row r="316" spans="1:5" x14ac:dyDescent="0.2">
      <c r="A316" s="15" t="s">
        <v>2872</v>
      </c>
      <c r="B316" s="11">
        <v>1</v>
      </c>
      <c r="C316" s="11"/>
      <c r="D316" s="11"/>
      <c r="E316" s="11">
        <v>1</v>
      </c>
    </row>
    <row r="317" spans="1:5" x14ac:dyDescent="0.2">
      <c r="A317" s="15" t="s">
        <v>3431</v>
      </c>
      <c r="B317" s="11"/>
      <c r="C317" s="11"/>
      <c r="D317" s="11">
        <v>1</v>
      </c>
      <c r="E317" s="11">
        <v>1</v>
      </c>
    </row>
    <row r="318" spans="1:5" x14ac:dyDescent="0.2">
      <c r="A318" s="15" t="s">
        <v>3448</v>
      </c>
      <c r="B318" s="11"/>
      <c r="C318" s="11"/>
      <c r="D318" s="11">
        <v>1</v>
      </c>
      <c r="E318" s="11">
        <v>1</v>
      </c>
    </row>
    <row r="319" spans="1:5" x14ac:dyDescent="0.2">
      <c r="A319" s="15" t="s">
        <v>3316</v>
      </c>
      <c r="B319" s="11"/>
      <c r="C319" s="11"/>
      <c r="D319" s="11">
        <v>1</v>
      </c>
      <c r="E319" s="11">
        <v>1</v>
      </c>
    </row>
    <row r="320" spans="1:5" x14ac:dyDescent="0.2">
      <c r="A320" s="15" t="s">
        <v>3266</v>
      </c>
      <c r="B320" s="11"/>
      <c r="C320" s="11"/>
      <c r="D320" s="11">
        <v>2</v>
      </c>
      <c r="E320" s="11">
        <v>2</v>
      </c>
    </row>
    <row r="321" spans="1:5" x14ac:dyDescent="0.2">
      <c r="A321" s="15" t="s">
        <v>2860</v>
      </c>
      <c r="B321" s="11">
        <v>1</v>
      </c>
      <c r="C321" s="11"/>
      <c r="D321" s="11"/>
      <c r="E321" s="11">
        <v>1</v>
      </c>
    </row>
    <row r="322" spans="1:5" x14ac:dyDescent="0.2">
      <c r="A322" s="15" t="s">
        <v>3483</v>
      </c>
      <c r="B322" s="11"/>
      <c r="C322" s="11"/>
      <c r="D322" s="11">
        <v>1</v>
      </c>
      <c r="E322" s="11">
        <v>1</v>
      </c>
    </row>
    <row r="323" spans="1:5" x14ac:dyDescent="0.2">
      <c r="A323" s="15" t="s">
        <v>3844</v>
      </c>
      <c r="B323" s="11">
        <v>1</v>
      </c>
      <c r="C323" s="11"/>
      <c r="D323" s="11"/>
      <c r="E323" s="11">
        <v>1</v>
      </c>
    </row>
    <row r="324" spans="1:5" x14ac:dyDescent="0.2">
      <c r="A324" s="15" t="s">
        <v>3891</v>
      </c>
      <c r="B324" s="11">
        <v>1</v>
      </c>
      <c r="C324" s="11"/>
      <c r="D324" s="11"/>
      <c r="E324" s="11">
        <v>1</v>
      </c>
    </row>
    <row r="325" spans="1:5" x14ac:dyDescent="0.2">
      <c r="A325" s="15" t="s">
        <v>3423</v>
      </c>
      <c r="B325" s="11"/>
      <c r="C325" s="11"/>
      <c r="D325" s="11">
        <v>1</v>
      </c>
      <c r="E325" s="11">
        <v>1</v>
      </c>
    </row>
    <row r="326" spans="1:5" x14ac:dyDescent="0.2">
      <c r="A326" s="15" t="s">
        <v>3362</v>
      </c>
      <c r="B326" s="11"/>
      <c r="C326" s="11"/>
      <c r="D326" s="11">
        <v>1</v>
      </c>
      <c r="E326" s="11">
        <v>1</v>
      </c>
    </row>
    <row r="327" spans="1:5" x14ac:dyDescent="0.2">
      <c r="A327" s="15" t="s">
        <v>3999</v>
      </c>
      <c r="B327" s="11">
        <v>1</v>
      </c>
      <c r="C327" s="11"/>
      <c r="D327" s="11"/>
      <c r="E327" s="11">
        <v>1</v>
      </c>
    </row>
    <row r="328" spans="1:5" x14ac:dyDescent="0.2">
      <c r="A328" s="15" t="s">
        <v>3320</v>
      </c>
      <c r="B328" s="11"/>
      <c r="C328" s="11"/>
      <c r="D328" s="11">
        <v>1</v>
      </c>
      <c r="E328" s="11">
        <v>1</v>
      </c>
    </row>
    <row r="329" spans="1:5" x14ac:dyDescent="0.2">
      <c r="A329" s="15" t="s">
        <v>3961</v>
      </c>
      <c r="B329" s="11">
        <v>1</v>
      </c>
      <c r="C329" s="11"/>
      <c r="D329" s="11"/>
      <c r="E329" s="11">
        <v>1</v>
      </c>
    </row>
    <row r="330" spans="1:5" x14ac:dyDescent="0.2">
      <c r="A330" s="15" t="s">
        <v>3718</v>
      </c>
      <c r="B330" s="11"/>
      <c r="C330" s="11"/>
      <c r="D330" s="11">
        <v>1</v>
      </c>
      <c r="E330" s="11">
        <v>1</v>
      </c>
    </row>
    <row r="331" spans="1:5" x14ac:dyDescent="0.2">
      <c r="A331" s="15" t="s">
        <v>3129</v>
      </c>
      <c r="B331" s="11"/>
      <c r="C331" s="11">
        <v>1</v>
      </c>
      <c r="D331" s="11"/>
      <c r="E331" s="11">
        <v>1</v>
      </c>
    </row>
    <row r="332" spans="1:5" x14ac:dyDescent="0.2">
      <c r="A332" s="15" t="s">
        <v>3842</v>
      </c>
      <c r="B332" s="11">
        <v>1</v>
      </c>
      <c r="C332" s="11"/>
      <c r="D332" s="11"/>
      <c r="E332" s="11">
        <v>1</v>
      </c>
    </row>
    <row r="333" spans="1:5" x14ac:dyDescent="0.2">
      <c r="A333" s="15" t="s">
        <v>3727</v>
      </c>
      <c r="B333" s="11">
        <v>1</v>
      </c>
      <c r="C333" s="11"/>
      <c r="D333" s="11"/>
      <c r="E333" s="11">
        <v>1</v>
      </c>
    </row>
    <row r="334" spans="1:5" x14ac:dyDescent="0.2">
      <c r="A334" s="15" t="s">
        <v>3553</v>
      </c>
      <c r="B334" s="11"/>
      <c r="C334" s="11"/>
      <c r="D334" s="11">
        <v>1</v>
      </c>
      <c r="E334" s="11">
        <v>1</v>
      </c>
    </row>
    <row r="335" spans="1:5" x14ac:dyDescent="0.2">
      <c r="A335" s="15" t="s">
        <v>3300</v>
      </c>
      <c r="B335" s="11"/>
      <c r="C335" s="11"/>
      <c r="D335" s="11">
        <v>1</v>
      </c>
      <c r="E335" s="11">
        <v>1</v>
      </c>
    </row>
    <row r="336" spans="1:5" x14ac:dyDescent="0.2">
      <c r="A336" s="15" t="s">
        <v>3326</v>
      </c>
      <c r="B336" s="11"/>
      <c r="C336" s="11"/>
      <c r="D336" s="11">
        <v>1</v>
      </c>
      <c r="E336" s="11">
        <v>1</v>
      </c>
    </row>
    <row r="337" spans="1:5" x14ac:dyDescent="0.2">
      <c r="A337" s="15" t="s">
        <v>3477</v>
      </c>
      <c r="B337" s="11">
        <v>1</v>
      </c>
      <c r="C337" s="11"/>
      <c r="D337" s="11">
        <v>1</v>
      </c>
      <c r="E337" s="11">
        <v>2</v>
      </c>
    </row>
    <row r="338" spans="1:5" x14ac:dyDescent="0.2">
      <c r="A338" s="15" t="s">
        <v>3348</v>
      </c>
      <c r="B338" s="11"/>
      <c r="C338" s="11"/>
      <c r="D338" s="11">
        <v>1</v>
      </c>
      <c r="E338" s="11">
        <v>1</v>
      </c>
    </row>
    <row r="339" spans="1:5" x14ac:dyDescent="0.2">
      <c r="A339" s="15" t="s">
        <v>3130</v>
      </c>
      <c r="B339" s="11"/>
      <c r="C339" s="11">
        <v>1</v>
      </c>
      <c r="D339" s="11"/>
      <c r="E339" s="11">
        <v>1</v>
      </c>
    </row>
    <row r="340" spans="1:5" x14ac:dyDescent="0.2">
      <c r="A340" s="15" t="s">
        <v>4097</v>
      </c>
      <c r="B340" s="11">
        <v>1</v>
      </c>
      <c r="C340" s="11"/>
      <c r="D340" s="11"/>
      <c r="E340" s="11">
        <v>1</v>
      </c>
    </row>
    <row r="341" spans="1:5" x14ac:dyDescent="0.2">
      <c r="A341" s="15" t="s">
        <v>3313</v>
      </c>
      <c r="B341" s="11"/>
      <c r="C341" s="11"/>
      <c r="D341" s="11">
        <v>1</v>
      </c>
      <c r="E341" s="11">
        <v>1</v>
      </c>
    </row>
    <row r="342" spans="1:5" x14ac:dyDescent="0.2">
      <c r="A342" s="15" t="s">
        <v>3173</v>
      </c>
      <c r="B342" s="11"/>
      <c r="C342" s="11"/>
      <c r="D342" s="11">
        <v>1</v>
      </c>
      <c r="E342" s="11">
        <v>1</v>
      </c>
    </row>
    <row r="343" spans="1:5" x14ac:dyDescent="0.2">
      <c r="A343" s="15" t="s">
        <v>4038</v>
      </c>
      <c r="B343" s="11">
        <v>1</v>
      </c>
      <c r="C343" s="11"/>
      <c r="D343" s="11"/>
      <c r="E343" s="11">
        <v>1</v>
      </c>
    </row>
    <row r="344" spans="1:5" x14ac:dyDescent="0.2">
      <c r="A344" s="15" t="s">
        <v>2826</v>
      </c>
      <c r="B344" s="11"/>
      <c r="C344" s="11"/>
      <c r="D344" s="11">
        <v>1</v>
      </c>
      <c r="E344" s="11">
        <v>1</v>
      </c>
    </row>
    <row r="345" spans="1:5" x14ac:dyDescent="0.2">
      <c r="A345" s="15" t="s">
        <v>3485</v>
      </c>
      <c r="B345" s="11"/>
      <c r="C345" s="11"/>
      <c r="D345" s="11">
        <v>1</v>
      </c>
      <c r="E345" s="11">
        <v>1</v>
      </c>
    </row>
    <row r="346" spans="1:5" x14ac:dyDescent="0.2">
      <c r="A346" s="15" t="s">
        <v>3908</v>
      </c>
      <c r="B346" s="11">
        <v>1</v>
      </c>
      <c r="C346" s="11"/>
      <c r="D346" s="11"/>
      <c r="E346" s="11">
        <v>1</v>
      </c>
    </row>
    <row r="347" spans="1:5" x14ac:dyDescent="0.2">
      <c r="A347" s="15" t="s">
        <v>4010</v>
      </c>
      <c r="B347" s="11">
        <v>1</v>
      </c>
      <c r="C347" s="11"/>
      <c r="D347" s="11"/>
      <c r="E347" s="11">
        <v>1</v>
      </c>
    </row>
    <row r="348" spans="1:5" x14ac:dyDescent="0.2">
      <c r="A348" s="15" t="s">
        <v>3365</v>
      </c>
      <c r="B348" s="11"/>
      <c r="C348" s="11"/>
      <c r="D348" s="11">
        <v>1</v>
      </c>
      <c r="E348" s="11">
        <v>1</v>
      </c>
    </row>
    <row r="349" spans="1:5" x14ac:dyDescent="0.2">
      <c r="A349" s="15" t="s">
        <v>3403</v>
      </c>
      <c r="B349" s="11"/>
      <c r="C349" s="11"/>
      <c r="D349" s="11">
        <v>1</v>
      </c>
      <c r="E349" s="11">
        <v>1</v>
      </c>
    </row>
    <row r="350" spans="1:5" x14ac:dyDescent="0.2">
      <c r="A350" s="15" t="s">
        <v>3972</v>
      </c>
      <c r="B350" s="11">
        <v>1</v>
      </c>
      <c r="C350" s="11"/>
      <c r="D350" s="11"/>
      <c r="E350" s="11">
        <v>1</v>
      </c>
    </row>
    <row r="351" spans="1:5" x14ac:dyDescent="0.2">
      <c r="A351" s="15" t="s">
        <v>3963</v>
      </c>
      <c r="B351" s="11">
        <v>1</v>
      </c>
      <c r="C351" s="11"/>
      <c r="D351" s="11"/>
      <c r="E351" s="11">
        <v>1</v>
      </c>
    </row>
    <row r="352" spans="1:5" x14ac:dyDescent="0.2">
      <c r="A352" s="15" t="s">
        <v>3688</v>
      </c>
      <c r="B352" s="11"/>
      <c r="C352" s="11"/>
      <c r="D352" s="11">
        <v>1</v>
      </c>
      <c r="E352" s="11">
        <v>1</v>
      </c>
    </row>
    <row r="353" spans="1:5" x14ac:dyDescent="0.2">
      <c r="A353" s="15" t="s">
        <v>3646</v>
      </c>
      <c r="B353" s="11"/>
      <c r="C353" s="11"/>
      <c r="D353" s="11">
        <v>1</v>
      </c>
      <c r="E353" s="11">
        <v>1</v>
      </c>
    </row>
    <row r="354" spans="1:5" x14ac:dyDescent="0.2">
      <c r="A354" s="15" t="s">
        <v>4058</v>
      </c>
      <c r="B354" s="11">
        <v>1</v>
      </c>
      <c r="C354" s="11"/>
      <c r="D354" s="11"/>
      <c r="E354" s="11">
        <v>1</v>
      </c>
    </row>
    <row r="355" spans="1:5" x14ac:dyDescent="0.2">
      <c r="A355" s="15" t="s">
        <v>3655</v>
      </c>
      <c r="B355" s="11"/>
      <c r="C355" s="11"/>
      <c r="D355" s="11">
        <v>1</v>
      </c>
      <c r="E355" s="11">
        <v>1</v>
      </c>
    </row>
    <row r="356" spans="1:5" x14ac:dyDescent="0.2">
      <c r="A356" s="15" t="s">
        <v>3705</v>
      </c>
      <c r="B356" s="11"/>
      <c r="C356" s="11"/>
      <c r="D356" s="11">
        <v>1</v>
      </c>
      <c r="E356" s="11">
        <v>1</v>
      </c>
    </row>
    <row r="357" spans="1:5" x14ac:dyDescent="0.2">
      <c r="A357" s="15" t="s">
        <v>3843</v>
      </c>
      <c r="B357" s="11">
        <v>1</v>
      </c>
      <c r="C357" s="11"/>
      <c r="D357" s="11"/>
      <c r="E357" s="11">
        <v>1</v>
      </c>
    </row>
    <row r="358" spans="1:5" x14ac:dyDescent="0.2">
      <c r="A358" s="15" t="s">
        <v>3890</v>
      </c>
      <c r="B358" s="11">
        <v>1</v>
      </c>
      <c r="C358" s="11"/>
      <c r="D358" s="11"/>
      <c r="E358" s="11">
        <v>1</v>
      </c>
    </row>
    <row r="359" spans="1:5" x14ac:dyDescent="0.2">
      <c r="A359" s="15" t="s">
        <v>2830</v>
      </c>
      <c r="B359" s="11"/>
      <c r="C359" s="11"/>
      <c r="D359" s="11">
        <v>1</v>
      </c>
      <c r="E359" s="11">
        <v>1</v>
      </c>
    </row>
    <row r="360" spans="1:5" x14ac:dyDescent="0.2">
      <c r="A360" s="15" t="s">
        <v>3420</v>
      </c>
      <c r="B360" s="11"/>
      <c r="C360" s="11"/>
      <c r="D360" s="11">
        <v>1</v>
      </c>
      <c r="E360" s="11">
        <v>1</v>
      </c>
    </row>
    <row r="361" spans="1:5" x14ac:dyDescent="0.2">
      <c r="A361" s="15" t="s">
        <v>4025</v>
      </c>
      <c r="B361" s="11">
        <v>1</v>
      </c>
      <c r="C361" s="11"/>
      <c r="D361" s="11"/>
      <c r="E361" s="11">
        <v>1</v>
      </c>
    </row>
    <row r="362" spans="1:5" x14ac:dyDescent="0.2">
      <c r="A362" s="15" t="s">
        <v>3533</v>
      </c>
      <c r="B362" s="11"/>
      <c r="C362" s="11"/>
      <c r="D362" s="11">
        <v>1</v>
      </c>
      <c r="E362" s="11">
        <v>1</v>
      </c>
    </row>
    <row r="363" spans="1:5" x14ac:dyDescent="0.2">
      <c r="A363" s="15" t="s">
        <v>1290</v>
      </c>
      <c r="B363" s="11"/>
      <c r="C363" s="11"/>
      <c r="D363" s="11">
        <v>1</v>
      </c>
      <c r="E363" s="11">
        <v>1</v>
      </c>
    </row>
    <row r="364" spans="1:5" x14ac:dyDescent="0.2">
      <c r="A364" s="15" t="s">
        <v>2906</v>
      </c>
      <c r="B364" s="11">
        <v>1</v>
      </c>
      <c r="C364" s="11"/>
      <c r="D364" s="11"/>
      <c r="E364" s="11">
        <v>1</v>
      </c>
    </row>
    <row r="365" spans="1:5" x14ac:dyDescent="0.2">
      <c r="A365" s="15" t="s">
        <v>3282</v>
      </c>
      <c r="B365" s="11"/>
      <c r="C365" s="11"/>
      <c r="D365" s="11">
        <v>1</v>
      </c>
      <c r="E365" s="11">
        <v>1</v>
      </c>
    </row>
    <row r="366" spans="1:5" x14ac:dyDescent="0.2">
      <c r="A366" s="15" t="s">
        <v>3492</v>
      </c>
      <c r="B366" s="11"/>
      <c r="C366" s="11"/>
      <c r="D366" s="11">
        <v>1</v>
      </c>
      <c r="E366" s="11">
        <v>1</v>
      </c>
    </row>
    <row r="367" spans="1:5" x14ac:dyDescent="0.2">
      <c r="A367" s="15" t="s">
        <v>3987</v>
      </c>
      <c r="B367" s="11">
        <v>1</v>
      </c>
      <c r="C367" s="11"/>
      <c r="D367" s="11"/>
      <c r="E367" s="11">
        <v>1</v>
      </c>
    </row>
    <row r="368" spans="1:5" x14ac:dyDescent="0.2">
      <c r="A368" s="15" t="s">
        <v>3158</v>
      </c>
      <c r="B368" s="11"/>
      <c r="C368" s="11"/>
      <c r="D368" s="11">
        <v>1</v>
      </c>
      <c r="E368" s="11">
        <v>1</v>
      </c>
    </row>
    <row r="369" spans="1:5" x14ac:dyDescent="0.2">
      <c r="A369" s="15" t="s">
        <v>4046</v>
      </c>
      <c r="B369" s="11">
        <v>1</v>
      </c>
      <c r="C369" s="11"/>
      <c r="D369" s="11"/>
      <c r="E369" s="11">
        <v>1</v>
      </c>
    </row>
    <row r="370" spans="1:5" x14ac:dyDescent="0.2">
      <c r="A370" s="15" t="s">
        <v>3187</v>
      </c>
      <c r="B370" s="11"/>
      <c r="C370" s="11"/>
      <c r="D370" s="11">
        <v>1</v>
      </c>
      <c r="E370" s="11">
        <v>1</v>
      </c>
    </row>
    <row r="371" spans="1:5" x14ac:dyDescent="0.2">
      <c r="A371" s="15" t="s">
        <v>528</v>
      </c>
      <c r="B371" s="11"/>
      <c r="C371" s="11"/>
      <c r="D371" s="11">
        <v>1</v>
      </c>
      <c r="E371" s="11">
        <v>1</v>
      </c>
    </row>
    <row r="372" spans="1:5" x14ac:dyDescent="0.2">
      <c r="A372" s="15" t="s">
        <v>3451</v>
      </c>
      <c r="B372" s="11"/>
      <c r="C372" s="11"/>
      <c r="D372" s="11">
        <v>1</v>
      </c>
      <c r="E372" s="11">
        <v>1</v>
      </c>
    </row>
    <row r="373" spans="1:5" x14ac:dyDescent="0.2">
      <c r="A373" s="15" t="s">
        <v>2963</v>
      </c>
      <c r="B373" s="11"/>
      <c r="C373" s="11"/>
      <c r="D373" s="11">
        <v>1</v>
      </c>
      <c r="E373" s="11">
        <v>1</v>
      </c>
    </row>
    <row r="374" spans="1:5" x14ac:dyDescent="0.2">
      <c r="A374" s="15" t="s">
        <v>3625</v>
      </c>
      <c r="B374" s="11"/>
      <c r="C374" s="11"/>
      <c r="D374" s="11">
        <v>1</v>
      </c>
      <c r="E374" s="11">
        <v>1</v>
      </c>
    </row>
    <row r="375" spans="1:5" x14ac:dyDescent="0.2">
      <c r="A375" s="15" t="s">
        <v>3357</v>
      </c>
      <c r="B375" s="11"/>
      <c r="C375" s="11"/>
      <c r="D375" s="11">
        <v>1</v>
      </c>
      <c r="E375" s="11">
        <v>1</v>
      </c>
    </row>
    <row r="376" spans="1:5" x14ac:dyDescent="0.2">
      <c r="A376" s="15" t="s">
        <v>3738</v>
      </c>
      <c r="B376" s="11">
        <v>1</v>
      </c>
      <c r="C376" s="11"/>
      <c r="D376" s="11"/>
      <c r="E376" s="11">
        <v>1</v>
      </c>
    </row>
    <row r="377" spans="1:5" x14ac:dyDescent="0.2">
      <c r="A377" s="15" t="s">
        <v>3267</v>
      </c>
      <c r="B377" s="11"/>
      <c r="C377" s="11"/>
      <c r="D377" s="11">
        <v>1</v>
      </c>
      <c r="E377" s="11">
        <v>1</v>
      </c>
    </row>
    <row r="378" spans="1:5" x14ac:dyDescent="0.2">
      <c r="A378" s="15" t="s">
        <v>2787</v>
      </c>
      <c r="B378" s="11"/>
      <c r="C378" s="11"/>
      <c r="D378" s="11">
        <v>1</v>
      </c>
      <c r="E378" s="11">
        <v>1</v>
      </c>
    </row>
    <row r="379" spans="1:5" x14ac:dyDescent="0.2">
      <c r="A379" s="15" t="s">
        <v>3274</v>
      </c>
      <c r="B379" s="11"/>
      <c r="C379" s="11"/>
      <c r="D379" s="11">
        <v>1</v>
      </c>
      <c r="E379" s="11">
        <v>1</v>
      </c>
    </row>
    <row r="380" spans="1:5" x14ac:dyDescent="0.2">
      <c r="A380" s="15" t="s">
        <v>4069</v>
      </c>
      <c r="B380" s="11">
        <v>1</v>
      </c>
      <c r="C380" s="11"/>
      <c r="D380" s="11"/>
      <c r="E380" s="11">
        <v>1</v>
      </c>
    </row>
    <row r="381" spans="1:5" x14ac:dyDescent="0.2">
      <c r="A381" s="15" t="s">
        <v>3888</v>
      </c>
      <c r="B381" s="11">
        <v>1</v>
      </c>
      <c r="C381" s="11"/>
      <c r="D381" s="11"/>
      <c r="E381" s="11">
        <v>1</v>
      </c>
    </row>
    <row r="382" spans="1:5" x14ac:dyDescent="0.2">
      <c r="A382" s="15" t="s">
        <v>3172</v>
      </c>
      <c r="B382" s="11"/>
      <c r="C382" s="11"/>
      <c r="D382" s="11">
        <v>1</v>
      </c>
      <c r="E382" s="11">
        <v>1</v>
      </c>
    </row>
    <row r="383" spans="1:5" x14ac:dyDescent="0.2">
      <c r="A383" s="15" t="s">
        <v>3256</v>
      </c>
      <c r="B383" s="11"/>
      <c r="C383" s="11"/>
      <c r="D383" s="11">
        <v>1</v>
      </c>
      <c r="E383" s="11">
        <v>1</v>
      </c>
    </row>
    <row r="384" spans="1:5" x14ac:dyDescent="0.2">
      <c r="A384" s="15" t="s">
        <v>3599</v>
      </c>
      <c r="B384" s="11"/>
      <c r="C384" s="11"/>
      <c r="D384" s="11">
        <v>1</v>
      </c>
      <c r="E384" s="11">
        <v>1</v>
      </c>
    </row>
    <row r="385" spans="1:5" x14ac:dyDescent="0.2">
      <c r="A385" s="15" t="s">
        <v>3413</v>
      </c>
      <c r="B385" s="11"/>
      <c r="C385" s="11"/>
      <c r="D385" s="11">
        <v>1</v>
      </c>
      <c r="E385" s="11">
        <v>1</v>
      </c>
    </row>
    <row r="386" spans="1:5" x14ac:dyDescent="0.2">
      <c r="A386" s="15" t="s">
        <v>3476</v>
      </c>
      <c r="B386" s="11"/>
      <c r="C386" s="11"/>
      <c r="D386" s="11">
        <v>1</v>
      </c>
      <c r="E386" s="11">
        <v>1</v>
      </c>
    </row>
    <row r="387" spans="1:5" x14ac:dyDescent="0.2">
      <c r="A387" s="15" t="s">
        <v>3702</v>
      </c>
      <c r="B387" s="11"/>
      <c r="C387" s="11"/>
      <c r="D387" s="11">
        <v>1</v>
      </c>
      <c r="E387" s="11">
        <v>1</v>
      </c>
    </row>
    <row r="388" spans="1:5" x14ac:dyDescent="0.2">
      <c r="A388" s="15" t="s">
        <v>3367</v>
      </c>
      <c r="B388" s="11"/>
      <c r="C388" s="11"/>
      <c r="D388" s="11">
        <v>1</v>
      </c>
      <c r="E388" s="11">
        <v>1</v>
      </c>
    </row>
    <row r="389" spans="1:5" x14ac:dyDescent="0.2">
      <c r="A389" s="15" t="s">
        <v>4047</v>
      </c>
      <c r="B389" s="11">
        <v>1</v>
      </c>
      <c r="C389" s="11"/>
      <c r="D389" s="11"/>
      <c r="E389" s="11">
        <v>1</v>
      </c>
    </row>
    <row r="390" spans="1:5" x14ac:dyDescent="0.2">
      <c r="A390" s="15" t="s">
        <v>3726</v>
      </c>
      <c r="B390" s="11">
        <v>1</v>
      </c>
      <c r="C390" s="11"/>
      <c r="D390" s="11"/>
      <c r="E390" s="11">
        <v>1</v>
      </c>
    </row>
    <row r="391" spans="1:5" x14ac:dyDescent="0.2">
      <c r="A391" s="15" t="s">
        <v>2838</v>
      </c>
      <c r="B391" s="11"/>
      <c r="C391" s="11"/>
      <c r="D391" s="11">
        <v>1</v>
      </c>
      <c r="E391" s="11">
        <v>1</v>
      </c>
    </row>
    <row r="392" spans="1:5" x14ac:dyDescent="0.2">
      <c r="A392" s="15" t="s">
        <v>2808</v>
      </c>
      <c r="B392" s="11"/>
      <c r="C392" s="11"/>
      <c r="D392" s="11">
        <v>1</v>
      </c>
      <c r="E392" s="11">
        <v>1</v>
      </c>
    </row>
    <row r="393" spans="1:5" x14ac:dyDescent="0.2">
      <c r="A393" s="15" t="s">
        <v>3508</v>
      </c>
      <c r="B393" s="11"/>
      <c r="C393" s="11"/>
      <c r="D393" s="11">
        <v>1</v>
      </c>
      <c r="E393" s="11">
        <v>1</v>
      </c>
    </row>
    <row r="394" spans="1:5" x14ac:dyDescent="0.2">
      <c r="A394" s="15" t="s">
        <v>3331</v>
      </c>
      <c r="B394" s="11"/>
      <c r="C394" s="11"/>
      <c r="D394" s="11">
        <v>1</v>
      </c>
      <c r="E394" s="11">
        <v>1</v>
      </c>
    </row>
    <row r="395" spans="1:5" x14ac:dyDescent="0.2">
      <c r="A395" s="15" t="s">
        <v>3990</v>
      </c>
      <c r="B395" s="11">
        <v>2</v>
      </c>
      <c r="C395" s="11"/>
      <c r="D395" s="11"/>
      <c r="E395" s="11">
        <v>2</v>
      </c>
    </row>
    <row r="396" spans="1:5" x14ac:dyDescent="0.2">
      <c r="A396" s="15" t="s">
        <v>2803</v>
      </c>
      <c r="B396" s="11"/>
      <c r="C396" s="11"/>
      <c r="D396" s="11">
        <v>1</v>
      </c>
      <c r="E396" s="11">
        <v>1</v>
      </c>
    </row>
    <row r="397" spans="1:5" x14ac:dyDescent="0.2">
      <c r="A397" s="15" t="s">
        <v>3262</v>
      </c>
      <c r="B397" s="11"/>
      <c r="C397" s="11"/>
      <c r="D397" s="11">
        <v>1</v>
      </c>
      <c r="E397" s="11">
        <v>1</v>
      </c>
    </row>
    <row r="398" spans="1:5" x14ac:dyDescent="0.2">
      <c r="A398" s="15" t="s">
        <v>4064</v>
      </c>
      <c r="B398" s="11">
        <v>1</v>
      </c>
      <c r="C398" s="11"/>
      <c r="D398" s="11"/>
      <c r="E398" s="11">
        <v>1</v>
      </c>
    </row>
    <row r="399" spans="1:5" x14ac:dyDescent="0.2">
      <c r="A399" s="15" t="s">
        <v>4057</v>
      </c>
      <c r="B399" s="11">
        <v>1</v>
      </c>
      <c r="C399" s="11"/>
      <c r="D399" s="11"/>
      <c r="E399" s="11">
        <v>1</v>
      </c>
    </row>
    <row r="400" spans="1:5" x14ac:dyDescent="0.2">
      <c r="A400" s="15" t="s">
        <v>4075</v>
      </c>
      <c r="B400" s="11">
        <v>1</v>
      </c>
      <c r="C400" s="11"/>
      <c r="D400" s="11"/>
      <c r="E400" s="11">
        <v>1</v>
      </c>
    </row>
    <row r="401" spans="1:5" x14ac:dyDescent="0.2">
      <c r="A401" s="15" t="s">
        <v>3598</v>
      </c>
      <c r="B401" s="11"/>
      <c r="C401" s="11"/>
      <c r="D401" s="11">
        <v>1</v>
      </c>
      <c r="E401" s="11">
        <v>1</v>
      </c>
    </row>
    <row r="402" spans="1:5" x14ac:dyDescent="0.2">
      <c r="A402" s="15" t="s">
        <v>3467</v>
      </c>
      <c r="B402" s="11"/>
      <c r="C402" s="11"/>
      <c r="D402" s="11">
        <v>1</v>
      </c>
      <c r="E402" s="11">
        <v>1</v>
      </c>
    </row>
    <row r="403" spans="1:5" x14ac:dyDescent="0.2">
      <c r="A403" s="15" t="s">
        <v>2964</v>
      </c>
      <c r="B403" s="11"/>
      <c r="C403" s="11"/>
      <c r="D403" s="11">
        <v>1</v>
      </c>
      <c r="E403" s="11">
        <v>1</v>
      </c>
    </row>
    <row r="404" spans="1:5" x14ac:dyDescent="0.2">
      <c r="A404" s="15" t="s">
        <v>3440</v>
      </c>
      <c r="B404" s="11"/>
      <c r="C404" s="11"/>
      <c r="D404" s="11">
        <v>1</v>
      </c>
      <c r="E404" s="11">
        <v>1</v>
      </c>
    </row>
    <row r="405" spans="1:5" x14ac:dyDescent="0.2">
      <c r="A405" s="15" t="s">
        <v>3973</v>
      </c>
      <c r="B405" s="11">
        <v>1</v>
      </c>
      <c r="C405" s="11"/>
      <c r="D405" s="11"/>
      <c r="E405" s="11">
        <v>1</v>
      </c>
    </row>
    <row r="406" spans="1:5" x14ac:dyDescent="0.2">
      <c r="A406" s="15" t="s">
        <v>3896</v>
      </c>
      <c r="B406" s="11">
        <v>1</v>
      </c>
      <c r="C406" s="11"/>
      <c r="D406" s="11"/>
      <c r="E406" s="11">
        <v>1</v>
      </c>
    </row>
    <row r="407" spans="1:5" x14ac:dyDescent="0.2">
      <c r="A407" s="15" t="s">
        <v>3395</v>
      </c>
      <c r="B407" s="11"/>
      <c r="C407" s="11"/>
      <c r="D407" s="11">
        <v>1</v>
      </c>
      <c r="E407" s="11">
        <v>1</v>
      </c>
    </row>
    <row r="408" spans="1:5" x14ac:dyDescent="0.2">
      <c r="A408" s="15" t="s">
        <v>3686</v>
      </c>
      <c r="B408" s="11"/>
      <c r="C408" s="11"/>
      <c r="D408" s="11">
        <v>1</v>
      </c>
      <c r="E408" s="11">
        <v>1</v>
      </c>
    </row>
    <row r="409" spans="1:5" x14ac:dyDescent="0.2">
      <c r="A409" s="15" t="s">
        <v>3442</v>
      </c>
      <c r="B409" s="11"/>
      <c r="C409" s="11"/>
      <c r="D409" s="11">
        <v>1</v>
      </c>
      <c r="E409" s="11">
        <v>1</v>
      </c>
    </row>
    <row r="410" spans="1:5" x14ac:dyDescent="0.2">
      <c r="A410" s="15" t="s">
        <v>3858</v>
      </c>
      <c r="B410" s="11">
        <v>1</v>
      </c>
      <c r="C410" s="11"/>
      <c r="D410" s="11"/>
      <c r="E410" s="11">
        <v>1</v>
      </c>
    </row>
    <row r="411" spans="1:5" x14ac:dyDescent="0.2">
      <c r="A411" s="15" t="s">
        <v>3656</v>
      </c>
      <c r="B411" s="11"/>
      <c r="C411" s="11"/>
      <c r="D411" s="11">
        <v>1</v>
      </c>
      <c r="E411" s="11">
        <v>1</v>
      </c>
    </row>
    <row r="412" spans="1:5" x14ac:dyDescent="0.2">
      <c r="A412" s="15" t="s">
        <v>3581</v>
      </c>
      <c r="B412" s="11"/>
      <c r="C412" s="11"/>
      <c r="D412" s="11">
        <v>1</v>
      </c>
      <c r="E412" s="11">
        <v>1</v>
      </c>
    </row>
    <row r="413" spans="1:5" x14ac:dyDescent="0.2">
      <c r="A413" s="15" t="s">
        <v>3700</v>
      </c>
      <c r="B413" s="11"/>
      <c r="C413" s="11"/>
      <c r="D413" s="11">
        <v>1</v>
      </c>
      <c r="E413" s="11">
        <v>1</v>
      </c>
    </row>
    <row r="414" spans="1:5" x14ac:dyDescent="0.2">
      <c r="A414" s="15" t="s">
        <v>3475</v>
      </c>
      <c r="B414" s="11"/>
      <c r="C414" s="11"/>
      <c r="D414" s="11">
        <v>1</v>
      </c>
      <c r="E414" s="11">
        <v>1</v>
      </c>
    </row>
    <row r="415" spans="1:5" x14ac:dyDescent="0.2">
      <c r="A415" s="15" t="s">
        <v>4107</v>
      </c>
      <c r="B415" s="11">
        <v>1</v>
      </c>
      <c r="C415" s="11"/>
      <c r="D415" s="11"/>
      <c r="E415" s="11">
        <v>1</v>
      </c>
    </row>
    <row r="416" spans="1:5" x14ac:dyDescent="0.2">
      <c r="A416" s="15" t="s">
        <v>3601</v>
      </c>
      <c r="B416" s="11"/>
      <c r="C416" s="11"/>
      <c r="D416" s="11">
        <v>1</v>
      </c>
      <c r="E416" s="11">
        <v>1</v>
      </c>
    </row>
    <row r="417" spans="1:5" x14ac:dyDescent="0.2">
      <c r="A417" s="15" t="s">
        <v>3370</v>
      </c>
      <c r="B417" s="11"/>
      <c r="C417" s="11"/>
      <c r="D417" s="11">
        <v>1</v>
      </c>
      <c r="E417" s="11">
        <v>1</v>
      </c>
    </row>
    <row r="418" spans="1:5" x14ac:dyDescent="0.2">
      <c r="A418" s="15" t="s">
        <v>2893</v>
      </c>
      <c r="B418" s="11">
        <v>1</v>
      </c>
      <c r="C418" s="11"/>
      <c r="D418" s="11"/>
      <c r="E418" s="11">
        <v>1</v>
      </c>
    </row>
    <row r="419" spans="1:5" x14ac:dyDescent="0.2">
      <c r="A419" s="15" t="s">
        <v>3495</v>
      </c>
      <c r="B419" s="11"/>
      <c r="C419" s="11"/>
      <c r="D419" s="11">
        <v>1</v>
      </c>
      <c r="E419" s="11">
        <v>1</v>
      </c>
    </row>
    <row r="420" spans="1:5" x14ac:dyDescent="0.2">
      <c r="A420" s="15" t="s">
        <v>3826</v>
      </c>
      <c r="B420" s="11"/>
      <c r="C420" s="11"/>
      <c r="D420" s="11">
        <v>1</v>
      </c>
      <c r="E420" s="11">
        <v>1</v>
      </c>
    </row>
    <row r="421" spans="1:5" x14ac:dyDescent="0.2">
      <c r="A421" s="15" t="s">
        <v>3312</v>
      </c>
      <c r="B421" s="11"/>
      <c r="C421" s="11"/>
      <c r="D421" s="11">
        <v>1</v>
      </c>
      <c r="E421" s="11">
        <v>1</v>
      </c>
    </row>
    <row r="422" spans="1:5" x14ac:dyDescent="0.2">
      <c r="A422" s="15" t="s">
        <v>3137</v>
      </c>
      <c r="B422" s="11"/>
      <c r="C422" s="11">
        <v>1</v>
      </c>
      <c r="D422" s="11"/>
      <c r="E422" s="11">
        <v>1</v>
      </c>
    </row>
    <row r="423" spans="1:5" x14ac:dyDescent="0.2">
      <c r="A423" s="15" t="s">
        <v>3301</v>
      </c>
      <c r="B423" s="11"/>
      <c r="C423" s="11"/>
      <c r="D423" s="11">
        <v>1</v>
      </c>
      <c r="E423" s="11">
        <v>1</v>
      </c>
    </row>
    <row r="424" spans="1:5" x14ac:dyDescent="0.2">
      <c r="A424" s="15" t="s">
        <v>2875</v>
      </c>
      <c r="B424" s="11">
        <v>1</v>
      </c>
      <c r="C424" s="11"/>
      <c r="D424" s="11"/>
      <c r="E424" s="11">
        <v>1</v>
      </c>
    </row>
    <row r="425" spans="1:5" x14ac:dyDescent="0.2">
      <c r="A425" s="15" t="s">
        <v>3849</v>
      </c>
      <c r="B425" s="11">
        <v>1</v>
      </c>
      <c r="C425" s="11"/>
      <c r="D425" s="11"/>
      <c r="E425" s="11">
        <v>1</v>
      </c>
    </row>
    <row r="426" spans="1:5" x14ac:dyDescent="0.2">
      <c r="A426" s="15" t="s">
        <v>3807</v>
      </c>
      <c r="B426" s="11"/>
      <c r="C426" s="11"/>
      <c r="D426" s="11">
        <v>1</v>
      </c>
      <c r="E426" s="11">
        <v>1</v>
      </c>
    </row>
    <row r="427" spans="1:5" x14ac:dyDescent="0.2">
      <c r="A427" s="15" t="s">
        <v>3176</v>
      </c>
      <c r="B427" s="11"/>
      <c r="C427" s="11"/>
      <c r="D427" s="11">
        <v>1</v>
      </c>
      <c r="E427" s="11">
        <v>1</v>
      </c>
    </row>
    <row r="428" spans="1:5" x14ac:dyDescent="0.2">
      <c r="A428" s="15" t="s">
        <v>3977</v>
      </c>
      <c r="B428" s="11">
        <v>1</v>
      </c>
      <c r="C428" s="11"/>
      <c r="D428" s="11"/>
      <c r="E428" s="11">
        <v>1</v>
      </c>
    </row>
    <row r="429" spans="1:5" x14ac:dyDescent="0.2">
      <c r="A429" s="15" t="s">
        <v>2850</v>
      </c>
      <c r="B429" s="11">
        <v>1</v>
      </c>
      <c r="C429" s="11"/>
      <c r="D429" s="11"/>
      <c r="E429" s="11">
        <v>1</v>
      </c>
    </row>
    <row r="430" spans="1:5" x14ac:dyDescent="0.2">
      <c r="A430" s="15" t="s">
        <v>3245</v>
      </c>
      <c r="B430" s="11"/>
      <c r="C430" s="11"/>
      <c r="D430" s="11">
        <v>1</v>
      </c>
      <c r="E430" s="11">
        <v>1</v>
      </c>
    </row>
    <row r="431" spans="1:5" x14ac:dyDescent="0.2">
      <c r="A431" s="15" t="s">
        <v>3827</v>
      </c>
      <c r="B431" s="11"/>
      <c r="C431" s="11"/>
      <c r="D431" s="11">
        <v>1</v>
      </c>
      <c r="E431" s="11">
        <v>1</v>
      </c>
    </row>
    <row r="432" spans="1:5" x14ac:dyDescent="0.2">
      <c r="A432" s="15" t="s">
        <v>3864</v>
      </c>
      <c r="B432" s="11">
        <v>1</v>
      </c>
      <c r="C432" s="11"/>
      <c r="D432" s="11"/>
      <c r="E432" s="11">
        <v>1</v>
      </c>
    </row>
    <row r="433" spans="1:5" x14ac:dyDescent="0.2">
      <c r="A433" s="15" t="s">
        <v>4103</v>
      </c>
      <c r="B433" s="11">
        <v>1</v>
      </c>
      <c r="C433" s="11"/>
      <c r="D433" s="11"/>
      <c r="E433" s="11">
        <v>1</v>
      </c>
    </row>
    <row r="434" spans="1:5" x14ac:dyDescent="0.2">
      <c r="A434" s="15" t="s">
        <v>3829</v>
      </c>
      <c r="B434" s="11"/>
      <c r="C434" s="11"/>
      <c r="D434" s="11">
        <v>1</v>
      </c>
      <c r="E434" s="11">
        <v>1</v>
      </c>
    </row>
    <row r="435" spans="1:5" x14ac:dyDescent="0.2">
      <c r="A435" s="15" t="s">
        <v>3965</v>
      </c>
      <c r="B435" s="11">
        <v>1</v>
      </c>
      <c r="C435" s="11"/>
      <c r="D435" s="11"/>
      <c r="E435" s="11">
        <v>1</v>
      </c>
    </row>
    <row r="436" spans="1:5" x14ac:dyDescent="0.2">
      <c r="A436" s="15" t="s">
        <v>2967</v>
      </c>
      <c r="B436" s="11"/>
      <c r="C436" s="11"/>
      <c r="D436" s="11">
        <v>1</v>
      </c>
      <c r="E436" s="11">
        <v>1</v>
      </c>
    </row>
    <row r="437" spans="1:5" x14ac:dyDescent="0.2">
      <c r="A437" s="15" t="s">
        <v>3261</v>
      </c>
      <c r="B437" s="11"/>
      <c r="C437" s="11"/>
      <c r="D437" s="11">
        <v>1</v>
      </c>
      <c r="E437" s="11">
        <v>1</v>
      </c>
    </row>
    <row r="438" spans="1:5" x14ac:dyDescent="0.2">
      <c r="A438" s="15" t="s">
        <v>3504</v>
      </c>
      <c r="B438" s="11"/>
      <c r="C438" s="11"/>
      <c r="D438" s="11">
        <v>1</v>
      </c>
      <c r="E438" s="11">
        <v>1</v>
      </c>
    </row>
    <row r="439" spans="1:5" x14ac:dyDescent="0.2">
      <c r="A439" s="15" t="s">
        <v>4054</v>
      </c>
      <c r="B439" s="11">
        <v>1</v>
      </c>
      <c r="C439" s="11"/>
      <c r="D439" s="11"/>
      <c r="E439" s="11">
        <v>1</v>
      </c>
    </row>
    <row r="440" spans="1:5" x14ac:dyDescent="0.2">
      <c r="A440" s="15" t="s">
        <v>3496</v>
      </c>
      <c r="B440" s="11"/>
      <c r="C440" s="11"/>
      <c r="D440" s="11">
        <v>1</v>
      </c>
      <c r="E440" s="11">
        <v>1</v>
      </c>
    </row>
    <row r="441" spans="1:5" x14ac:dyDescent="0.2">
      <c r="A441" s="15" t="s">
        <v>3512</v>
      </c>
      <c r="B441" s="11"/>
      <c r="C441" s="11"/>
      <c r="D441" s="11">
        <v>1</v>
      </c>
      <c r="E441" s="11">
        <v>1</v>
      </c>
    </row>
    <row r="442" spans="1:5" x14ac:dyDescent="0.2">
      <c r="A442" s="15" t="s">
        <v>3317</v>
      </c>
      <c r="B442" s="11"/>
      <c r="C442" s="11"/>
      <c r="D442" s="11">
        <v>1</v>
      </c>
      <c r="E442" s="11">
        <v>1</v>
      </c>
    </row>
    <row r="443" spans="1:5" x14ac:dyDescent="0.2">
      <c r="A443" s="15" t="s">
        <v>3135</v>
      </c>
      <c r="B443" s="11"/>
      <c r="C443" s="11">
        <v>1</v>
      </c>
      <c r="D443" s="11"/>
      <c r="E443" s="11">
        <v>1</v>
      </c>
    </row>
    <row r="444" spans="1:5" x14ac:dyDescent="0.2">
      <c r="A444" s="15" t="s">
        <v>3222</v>
      </c>
      <c r="B444" s="11"/>
      <c r="C444" s="11"/>
      <c r="D444" s="11">
        <v>1</v>
      </c>
      <c r="E444" s="11">
        <v>1</v>
      </c>
    </row>
    <row r="445" spans="1:5" x14ac:dyDescent="0.2">
      <c r="A445" s="15" t="s">
        <v>3731</v>
      </c>
      <c r="B445" s="11">
        <v>1</v>
      </c>
      <c r="C445" s="11"/>
      <c r="D445" s="11"/>
      <c r="E445" s="11">
        <v>1</v>
      </c>
    </row>
    <row r="446" spans="1:5" x14ac:dyDescent="0.2">
      <c r="A446" s="15" t="s">
        <v>4011</v>
      </c>
      <c r="B446" s="11">
        <v>1</v>
      </c>
      <c r="C446" s="11"/>
      <c r="D446" s="11"/>
      <c r="E446" s="11">
        <v>1</v>
      </c>
    </row>
    <row r="447" spans="1:5" x14ac:dyDescent="0.2">
      <c r="A447" s="15" t="s">
        <v>3509</v>
      </c>
      <c r="B447" s="11"/>
      <c r="C447" s="11"/>
      <c r="D447" s="11">
        <v>1</v>
      </c>
      <c r="E447" s="11">
        <v>1</v>
      </c>
    </row>
    <row r="448" spans="1:5" x14ac:dyDescent="0.2">
      <c r="A448" s="15" t="s">
        <v>2961</v>
      </c>
      <c r="B448" s="11"/>
      <c r="C448" s="11"/>
      <c r="D448" s="11">
        <v>1</v>
      </c>
      <c r="E448" s="11">
        <v>1</v>
      </c>
    </row>
    <row r="449" spans="1:5" x14ac:dyDescent="0.2">
      <c r="A449" s="15" t="s">
        <v>539</v>
      </c>
      <c r="B449" s="11"/>
      <c r="C449" s="11"/>
      <c r="D449" s="11">
        <v>1</v>
      </c>
      <c r="E449" s="11">
        <v>1</v>
      </c>
    </row>
    <row r="450" spans="1:5" x14ac:dyDescent="0.2">
      <c r="A450" s="15" t="s">
        <v>3941</v>
      </c>
      <c r="B450" s="11">
        <v>1</v>
      </c>
      <c r="C450" s="11"/>
      <c r="D450" s="11"/>
      <c r="E450" s="11">
        <v>1</v>
      </c>
    </row>
    <row r="451" spans="1:5" x14ac:dyDescent="0.2">
      <c r="A451" s="15" t="s">
        <v>3955</v>
      </c>
      <c r="B451" s="11">
        <v>1</v>
      </c>
      <c r="C451" s="11"/>
      <c r="D451" s="11"/>
      <c r="E451" s="11">
        <v>1</v>
      </c>
    </row>
    <row r="452" spans="1:5" x14ac:dyDescent="0.2">
      <c r="A452" s="15" t="s">
        <v>3544</v>
      </c>
      <c r="B452" s="11"/>
      <c r="C452" s="11"/>
      <c r="D452" s="11">
        <v>1</v>
      </c>
      <c r="E452" s="11">
        <v>1</v>
      </c>
    </row>
    <row r="453" spans="1:5" x14ac:dyDescent="0.2">
      <c r="A453" s="15" t="s">
        <v>3620</v>
      </c>
      <c r="B453" s="11"/>
      <c r="C453" s="11"/>
      <c r="D453" s="11">
        <v>1</v>
      </c>
      <c r="E453" s="11">
        <v>1</v>
      </c>
    </row>
    <row r="454" spans="1:5" x14ac:dyDescent="0.2">
      <c r="A454" s="15" t="s">
        <v>3346</v>
      </c>
      <c r="B454" s="11"/>
      <c r="C454" s="11"/>
      <c r="D454" s="11">
        <v>1</v>
      </c>
      <c r="E454" s="11">
        <v>1</v>
      </c>
    </row>
    <row r="455" spans="1:5" x14ac:dyDescent="0.2">
      <c r="A455" s="15" t="s">
        <v>3469</v>
      </c>
      <c r="B455" s="11"/>
      <c r="C455" s="11"/>
      <c r="D455" s="11">
        <v>1</v>
      </c>
      <c r="E455" s="11">
        <v>1</v>
      </c>
    </row>
    <row r="456" spans="1:5" x14ac:dyDescent="0.2">
      <c r="A456" s="15" t="s">
        <v>3463</v>
      </c>
      <c r="B456" s="11"/>
      <c r="C456" s="11"/>
      <c r="D456" s="11">
        <v>1</v>
      </c>
      <c r="E456" s="11">
        <v>1</v>
      </c>
    </row>
    <row r="457" spans="1:5" x14ac:dyDescent="0.2">
      <c r="A457" s="15" t="s">
        <v>3886</v>
      </c>
      <c r="B457" s="11">
        <v>1</v>
      </c>
      <c r="C457" s="11"/>
      <c r="D457" s="11"/>
      <c r="E457" s="11">
        <v>1</v>
      </c>
    </row>
    <row r="458" spans="1:5" x14ac:dyDescent="0.2">
      <c r="A458" s="15" t="s">
        <v>2846</v>
      </c>
      <c r="B458" s="11">
        <v>1</v>
      </c>
      <c r="C458" s="11"/>
      <c r="D458" s="11"/>
      <c r="E458" s="11">
        <v>1</v>
      </c>
    </row>
    <row r="459" spans="1:5" x14ac:dyDescent="0.2">
      <c r="A459" s="15" t="s">
        <v>3621</v>
      </c>
      <c r="B459" s="11"/>
      <c r="C459" s="11"/>
      <c r="D459" s="11">
        <v>1</v>
      </c>
      <c r="E459" s="11">
        <v>1</v>
      </c>
    </row>
    <row r="460" spans="1:5" x14ac:dyDescent="0.2">
      <c r="A460" s="15" t="s">
        <v>3131</v>
      </c>
      <c r="B460" s="11"/>
      <c r="C460" s="11">
        <v>1</v>
      </c>
      <c r="D460" s="11"/>
      <c r="E460" s="11">
        <v>1</v>
      </c>
    </row>
    <row r="461" spans="1:5" x14ac:dyDescent="0.2">
      <c r="A461" s="15" t="s">
        <v>2892</v>
      </c>
      <c r="B461" s="11">
        <v>1</v>
      </c>
      <c r="C461" s="11"/>
      <c r="D461" s="11"/>
      <c r="E461" s="11">
        <v>1</v>
      </c>
    </row>
    <row r="462" spans="1:5" x14ac:dyDescent="0.2">
      <c r="A462" s="15" t="s">
        <v>3887</v>
      </c>
      <c r="B462" s="11">
        <v>1</v>
      </c>
      <c r="C462" s="11"/>
      <c r="D462" s="11"/>
      <c r="E462" s="11">
        <v>1</v>
      </c>
    </row>
    <row r="463" spans="1:5" x14ac:dyDescent="0.2">
      <c r="A463" s="15" t="s">
        <v>4000</v>
      </c>
      <c r="B463" s="11">
        <v>1</v>
      </c>
      <c r="C463" s="11"/>
      <c r="D463" s="11"/>
      <c r="E463" s="11">
        <v>1</v>
      </c>
    </row>
    <row r="464" spans="1:5" x14ac:dyDescent="0.2">
      <c r="A464" s="15" t="s">
        <v>4066</v>
      </c>
      <c r="B464" s="11">
        <v>1</v>
      </c>
      <c r="C464" s="11"/>
      <c r="D464" s="11"/>
      <c r="E464" s="11">
        <v>1</v>
      </c>
    </row>
    <row r="465" spans="1:5" x14ac:dyDescent="0.2">
      <c r="A465" s="15" t="s">
        <v>4022</v>
      </c>
      <c r="B465" s="11">
        <v>1</v>
      </c>
      <c r="C465" s="11"/>
      <c r="D465" s="11"/>
      <c r="E465" s="11">
        <v>1</v>
      </c>
    </row>
    <row r="466" spans="1:5" x14ac:dyDescent="0.2">
      <c r="A466" s="15" t="s">
        <v>3493</v>
      </c>
      <c r="B466" s="11"/>
      <c r="C466" s="11"/>
      <c r="D466" s="11">
        <v>1</v>
      </c>
      <c r="E466" s="11">
        <v>1</v>
      </c>
    </row>
    <row r="467" spans="1:5" x14ac:dyDescent="0.2">
      <c r="A467" s="15" t="s">
        <v>3465</v>
      </c>
      <c r="B467" s="11"/>
      <c r="C467" s="11"/>
      <c r="D467" s="11">
        <v>1</v>
      </c>
      <c r="E467" s="11">
        <v>1</v>
      </c>
    </row>
    <row r="468" spans="1:5" x14ac:dyDescent="0.2">
      <c r="A468" s="15" t="s">
        <v>3743</v>
      </c>
      <c r="B468" s="11">
        <v>1</v>
      </c>
      <c r="C468" s="11"/>
      <c r="D468" s="11"/>
      <c r="E468" s="11">
        <v>1</v>
      </c>
    </row>
    <row r="469" spans="1:5" x14ac:dyDescent="0.2">
      <c r="A469" s="15" t="s">
        <v>4083</v>
      </c>
      <c r="B469" s="11">
        <v>1</v>
      </c>
      <c r="C469" s="11"/>
      <c r="D469" s="11"/>
      <c r="E469" s="11">
        <v>1</v>
      </c>
    </row>
    <row r="470" spans="1:5" x14ac:dyDescent="0.2">
      <c r="A470" s="15" t="s">
        <v>2855</v>
      </c>
      <c r="B470" s="11">
        <v>1</v>
      </c>
      <c r="C470" s="11"/>
      <c r="D470" s="11"/>
      <c r="E470" s="11">
        <v>1</v>
      </c>
    </row>
    <row r="471" spans="1:5" x14ac:dyDescent="0.2">
      <c r="A471" s="15" t="s">
        <v>3649</v>
      </c>
      <c r="B471" s="11"/>
      <c r="C471" s="11"/>
      <c r="D471" s="11">
        <v>1</v>
      </c>
      <c r="E471" s="11">
        <v>1</v>
      </c>
    </row>
    <row r="472" spans="1:5" x14ac:dyDescent="0.2">
      <c r="A472" s="15" t="s">
        <v>3970</v>
      </c>
      <c r="B472" s="11">
        <v>1</v>
      </c>
      <c r="C472" s="11"/>
      <c r="D472" s="11"/>
      <c r="E472" s="11">
        <v>1</v>
      </c>
    </row>
    <row r="473" spans="1:5" x14ac:dyDescent="0.2">
      <c r="A473" s="15" t="s">
        <v>2833</v>
      </c>
      <c r="B473" s="11"/>
      <c r="C473" s="11"/>
      <c r="D473" s="11">
        <v>1</v>
      </c>
      <c r="E473" s="11">
        <v>1</v>
      </c>
    </row>
    <row r="474" spans="1:5" x14ac:dyDescent="0.2">
      <c r="A474" s="15" t="s">
        <v>3724</v>
      </c>
      <c r="B474" s="11"/>
      <c r="C474" s="11"/>
      <c r="D474" s="11">
        <v>1</v>
      </c>
      <c r="E474" s="11">
        <v>1</v>
      </c>
    </row>
    <row r="475" spans="1:5" x14ac:dyDescent="0.2">
      <c r="A475" s="15" t="s">
        <v>3503</v>
      </c>
      <c r="B475" s="11"/>
      <c r="C475" s="11"/>
      <c r="D475" s="11">
        <v>1</v>
      </c>
      <c r="E475" s="11">
        <v>1</v>
      </c>
    </row>
    <row r="476" spans="1:5" x14ac:dyDescent="0.2">
      <c r="A476" s="15" t="s">
        <v>3928</v>
      </c>
      <c r="B476" s="11">
        <v>1</v>
      </c>
      <c r="C476" s="11"/>
      <c r="D476" s="11"/>
      <c r="E476" s="11">
        <v>1</v>
      </c>
    </row>
    <row r="477" spans="1:5" x14ac:dyDescent="0.2">
      <c r="A477" s="15" t="s">
        <v>3353</v>
      </c>
      <c r="B477" s="11"/>
      <c r="C477" s="11"/>
      <c r="D477" s="11">
        <v>1</v>
      </c>
      <c r="E477" s="11">
        <v>1</v>
      </c>
    </row>
    <row r="478" spans="1:5" x14ac:dyDescent="0.2">
      <c r="A478" s="15" t="s">
        <v>3231</v>
      </c>
      <c r="B478" s="11"/>
      <c r="C478" s="11"/>
      <c r="D478" s="11">
        <v>1</v>
      </c>
      <c r="E478" s="11">
        <v>1</v>
      </c>
    </row>
    <row r="479" spans="1:5" x14ac:dyDescent="0.2">
      <c r="A479" s="15" t="s">
        <v>3236</v>
      </c>
      <c r="B479" s="11"/>
      <c r="C479" s="11"/>
      <c r="D479" s="11">
        <v>1</v>
      </c>
      <c r="E479" s="11">
        <v>1</v>
      </c>
    </row>
    <row r="480" spans="1:5" x14ac:dyDescent="0.2">
      <c r="A480" s="15" t="s">
        <v>3810</v>
      </c>
      <c r="B480" s="11"/>
      <c r="C480" s="11"/>
      <c r="D480" s="11">
        <v>1</v>
      </c>
      <c r="E480" s="11">
        <v>1</v>
      </c>
    </row>
    <row r="481" spans="1:5" x14ac:dyDescent="0.2">
      <c r="A481" s="15" t="s">
        <v>3603</v>
      </c>
      <c r="B481" s="11"/>
      <c r="C481" s="11"/>
      <c r="D481" s="11">
        <v>1</v>
      </c>
      <c r="E481" s="11">
        <v>1</v>
      </c>
    </row>
    <row r="482" spans="1:5" x14ac:dyDescent="0.2">
      <c r="A482" s="15" t="s">
        <v>2809</v>
      </c>
      <c r="B482" s="11"/>
      <c r="C482" s="11"/>
      <c r="D482" s="11">
        <v>1</v>
      </c>
      <c r="E482" s="11">
        <v>1</v>
      </c>
    </row>
    <row r="483" spans="1:5" x14ac:dyDescent="0.2">
      <c r="A483" s="15" t="s">
        <v>2843</v>
      </c>
      <c r="B483" s="11">
        <v>1</v>
      </c>
      <c r="C483" s="11"/>
      <c r="D483" s="11"/>
      <c r="E483" s="11">
        <v>1</v>
      </c>
    </row>
    <row r="484" spans="1:5" x14ac:dyDescent="0.2">
      <c r="A484" s="15" t="s">
        <v>3157</v>
      </c>
      <c r="B484" s="11"/>
      <c r="C484" s="11"/>
      <c r="D484" s="11">
        <v>1</v>
      </c>
      <c r="E484" s="11">
        <v>1</v>
      </c>
    </row>
    <row r="485" spans="1:5" x14ac:dyDescent="0.2">
      <c r="A485" s="15" t="s">
        <v>4020</v>
      </c>
      <c r="B485" s="11">
        <v>1</v>
      </c>
      <c r="C485" s="11"/>
      <c r="D485" s="11"/>
      <c r="E485" s="11">
        <v>1</v>
      </c>
    </row>
    <row r="486" spans="1:5" x14ac:dyDescent="0.2">
      <c r="A486" s="15" t="s">
        <v>3389</v>
      </c>
      <c r="B486" s="11"/>
      <c r="C486" s="11"/>
      <c r="D486" s="11">
        <v>1</v>
      </c>
      <c r="E486" s="11">
        <v>1</v>
      </c>
    </row>
    <row r="487" spans="1:5" x14ac:dyDescent="0.2">
      <c r="A487" s="15" t="s">
        <v>3150</v>
      </c>
      <c r="B487" s="11"/>
      <c r="C487" s="11"/>
      <c r="D487" s="11">
        <v>1</v>
      </c>
      <c r="E487" s="11">
        <v>1</v>
      </c>
    </row>
    <row r="488" spans="1:5" x14ac:dyDescent="0.2">
      <c r="A488" s="15" t="s">
        <v>3523</v>
      </c>
      <c r="B488" s="11"/>
      <c r="C488" s="11"/>
      <c r="D488" s="11">
        <v>1</v>
      </c>
      <c r="E488" s="11">
        <v>1</v>
      </c>
    </row>
    <row r="489" spans="1:5" x14ac:dyDescent="0.2">
      <c r="A489" s="15" t="s">
        <v>3713</v>
      </c>
      <c r="B489" s="11"/>
      <c r="C489" s="11"/>
      <c r="D489" s="11">
        <v>1</v>
      </c>
      <c r="E489" s="11">
        <v>1</v>
      </c>
    </row>
    <row r="490" spans="1:5" x14ac:dyDescent="0.2">
      <c r="A490" s="15" t="s">
        <v>3380</v>
      </c>
      <c r="B490" s="11"/>
      <c r="C490" s="11"/>
      <c r="D490" s="11">
        <v>1</v>
      </c>
      <c r="E490" s="11">
        <v>1</v>
      </c>
    </row>
    <row r="491" spans="1:5" x14ac:dyDescent="0.2">
      <c r="A491" s="15" t="s">
        <v>2831</v>
      </c>
      <c r="B491" s="11"/>
      <c r="C491" s="11"/>
      <c r="D491" s="11">
        <v>1</v>
      </c>
      <c r="E491" s="11">
        <v>1</v>
      </c>
    </row>
    <row r="492" spans="1:5" x14ac:dyDescent="0.2">
      <c r="A492" s="15" t="s">
        <v>4034</v>
      </c>
      <c r="B492" s="11">
        <v>1</v>
      </c>
      <c r="C492" s="11"/>
      <c r="D492" s="11"/>
      <c r="E492" s="11">
        <v>1</v>
      </c>
    </row>
    <row r="493" spans="1:5" x14ac:dyDescent="0.2">
      <c r="A493" s="15" t="s">
        <v>3974</v>
      </c>
      <c r="B493" s="11">
        <v>1</v>
      </c>
      <c r="C493" s="11"/>
      <c r="D493" s="11"/>
      <c r="E493" s="11">
        <v>1</v>
      </c>
    </row>
    <row r="494" spans="1:5" x14ac:dyDescent="0.2">
      <c r="A494" s="15" t="s">
        <v>3524</v>
      </c>
      <c r="B494" s="11"/>
      <c r="C494" s="11"/>
      <c r="D494" s="11">
        <v>1</v>
      </c>
      <c r="E494" s="11">
        <v>1</v>
      </c>
    </row>
    <row r="495" spans="1:5" x14ac:dyDescent="0.2">
      <c r="A495" s="15" t="s">
        <v>3988</v>
      </c>
      <c r="B495" s="11">
        <v>1</v>
      </c>
      <c r="C495" s="11"/>
      <c r="D495" s="11"/>
      <c r="E495" s="11">
        <v>1</v>
      </c>
    </row>
    <row r="496" spans="1:5" x14ac:dyDescent="0.2">
      <c r="A496" s="15" t="s">
        <v>4030</v>
      </c>
      <c r="B496" s="11">
        <v>1</v>
      </c>
      <c r="C496" s="11"/>
      <c r="D496" s="11"/>
      <c r="E496" s="11">
        <v>1</v>
      </c>
    </row>
    <row r="497" spans="1:5" x14ac:dyDescent="0.2">
      <c r="A497" s="15" t="s">
        <v>3696</v>
      </c>
      <c r="B497" s="11"/>
      <c r="C497" s="11"/>
      <c r="D497" s="11">
        <v>1</v>
      </c>
      <c r="E497" s="11">
        <v>1</v>
      </c>
    </row>
    <row r="498" spans="1:5" x14ac:dyDescent="0.2">
      <c r="A498" s="15" t="s">
        <v>3944</v>
      </c>
      <c r="B498" s="11">
        <v>1</v>
      </c>
      <c r="C498" s="11"/>
      <c r="D498" s="11"/>
      <c r="E498" s="11">
        <v>1</v>
      </c>
    </row>
    <row r="499" spans="1:5" x14ac:dyDescent="0.2">
      <c r="A499" s="15" t="s">
        <v>3857</v>
      </c>
      <c r="B499" s="11">
        <v>1</v>
      </c>
      <c r="C499" s="11"/>
      <c r="D499" s="11"/>
      <c r="E499" s="11">
        <v>1</v>
      </c>
    </row>
    <row r="500" spans="1:5" x14ac:dyDescent="0.2">
      <c r="A500" s="15" t="s">
        <v>3153</v>
      </c>
      <c r="B500" s="11"/>
      <c r="C500" s="11"/>
      <c r="D500" s="11">
        <v>1</v>
      </c>
      <c r="E500" s="11">
        <v>1</v>
      </c>
    </row>
    <row r="501" spans="1:5" x14ac:dyDescent="0.2">
      <c r="A501" s="15" t="s">
        <v>3998</v>
      </c>
      <c r="B501" s="11">
        <v>1</v>
      </c>
      <c r="C501" s="11"/>
      <c r="D501" s="11"/>
      <c r="E501" s="11">
        <v>1</v>
      </c>
    </row>
    <row r="502" spans="1:5" x14ac:dyDescent="0.2">
      <c r="A502" s="15" t="s">
        <v>3949</v>
      </c>
      <c r="B502" s="11">
        <v>1</v>
      </c>
      <c r="C502" s="11"/>
      <c r="D502" s="11"/>
      <c r="E502" s="11">
        <v>1</v>
      </c>
    </row>
    <row r="503" spans="1:5" x14ac:dyDescent="0.2">
      <c r="A503" s="15" t="s">
        <v>3602</v>
      </c>
      <c r="B503" s="11"/>
      <c r="C503" s="11"/>
      <c r="D503" s="11">
        <v>1</v>
      </c>
      <c r="E503" s="11">
        <v>1</v>
      </c>
    </row>
    <row r="504" spans="1:5" x14ac:dyDescent="0.2">
      <c r="A504" s="15" t="s">
        <v>2792</v>
      </c>
      <c r="B504" s="11"/>
      <c r="C504" s="11"/>
      <c r="D504" s="11">
        <v>1</v>
      </c>
      <c r="E504" s="11">
        <v>1</v>
      </c>
    </row>
    <row r="505" spans="1:5" x14ac:dyDescent="0.2">
      <c r="A505" s="15" t="s">
        <v>4087</v>
      </c>
      <c r="B505" s="11">
        <v>1</v>
      </c>
      <c r="C505" s="11"/>
      <c r="D505" s="11"/>
      <c r="E505" s="11">
        <v>1</v>
      </c>
    </row>
    <row r="506" spans="1:5" x14ac:dyDescent="0.2">
      <c r="A506" s="15" t="s">
        <v>1300</v>
      </c>
      <c r="B506" s="11"/>
      <c r="C506" s="11"/>
      <c r="D506" s="11">
        <v>1</v>
      </c>
      <c r="E506" s="11">
        <v>1</v>
      </c>
    </row>
    <row r="507" spans="1:5" x14ac:dyDescent="0.2">
      <c r="A507" s="15" t="s">
        <v>2789</v>
      </c>
      <c r="B507" s="11"/>
      <c r="C507" s="11"/>
      <c r="D507" s="11">
        <v>1</v>
      </c>
      <c r="E507" s="11">
        <v>1</v>
      </c>
    </row>
    <row r="508" spans="1:5" x14ac:dyDescent="0.2">
      <c r="A508" s="15" t="s">
        <v>3815</v>
      </c>
      <c r="B508" s="11"/>
      <c r="C508" s="11"/>
      <c r="D508" s="11">
        <v>1</v>
      </c>
      <c r="E508" s="11">
        <v>1</v>
      </c>
    </row>
    <row r="509" spans="1:5" x14ac:dyDescent="0.2">
      <c r="A509" s="15" t="s">
        <v>3148</v>
      </c>
      <c r="B509" s="11"/>
      <c r="C509" s="11"/>
      <c r="D509" s="11">
        <v>1</v>
      </c>
      <c r="E509" s="11">
        <v>1</v>
      </c>
    </row>
    <row r="510" spans="1:5" x14ac:dyDescent="0.2">
      <c r="A510" s="15" t="s">
        <v>2871</v>
      </c>
      <c r="B510" s="11">
        <v>1</v>
      </c>
      <c r="C510" s="11"/>
      <c r="D510" s="11"/>
      <c r="E510" s="11">
        <v>1</v>
      </c>
    </row>
    <row r="511" spans="1:5" x14ac:dyDescent="0.2">
      <c r="A511" s="15" t="s">
        <v>3673</v>
      </c>
      <c r="B511" s="11"/>
      <c r="C511" s="11"/>
      <c r="D511" s="11">
        <v>1</v>
      </c>
      <c r="E511" s="11">
        <v>1</v>
      </c>
    </row>
    <row r="512" spans="1:5" x14ac:dyDescent="0.2">
      <c r="A512" s="15" t="s">
        <v>4104</v>
      </c>
      <c r="B512" s="11">
        <v>1</v>
      </c>
      <c r="C512" s="11"/>
      <c r="D512" s="11"/>
      <c r="E512" s="11">
        <v>1</v>
      </c>
    </row>
    <row r="513" spans="1:5" x14ac:dyDescent="0.2">
      <c r="A513" s="15" t="s">
        <v>3208</v>
      </c>
      <c r="B513" s="11"/>
      <c r="C513" s="11"/>
      <c r="D513" s="11">
        <v>1</v>
      </c>
      <c r="E513" s="11">
        <v>1</v>
      </c>
    </row>
    <row r="514" spans="1:5" x14ac:dyDescent="0.2">
      <c r="A514" s="15" t="s">
        <v>3590</v>
      </c>
      <c r="B514" s="11"/>
      <c r="C514" s="11"/>
      <c r="D514" s="11">
        <v>1</v>
      </c>
      <c r="E514" s="11">
        <v>1</v>
      </c>
    </row>
    <row r="515" spans="1:5" x14ac:dyDescent="0.2">
      <c r="A515" s="15" t="s">
        <v>4043</v>
      </c>
      <c r="B515" s="11">
        <v>1</v>
      </c>
      <c r="C515" s="11"/>
      <c r="D515" s="11"/>
      <c r="E515" s="11">
        <v>1</v>
      </c>
    </row>
    <row r="516" spans="1:5" x14ac:dyDescent="0.2">
      <c r="A516" s="15" t="s">
        <v>2975</v>
      </c>
      <c r="B516" s="11"/>
      <c r="C516" s="11"/>
      <c r="D516" s="11">
        <v>1</v>
      </c>
      <c r="E516" s="11">
        <v>1</v>
      </c>
    </row>
    <row r="517" spans="1:5" x14ac:dyDescent="0.2">
      <c r="A517" s="15" t="s">
        <v>3851</v>
      </c>
      <c r="B517" s="11">
        <v>1</v>
      </c>
      <c r="C517" s="11"/>
      <c r="D517" s="11"/>
      <c r="E517" s="11">
        <v>1</v>
      </c>
    </row>
    <row r="518" spans="1:5" x14ac:dyDescent="0.2">
      <c r="A518" s="15" t="s">
        <v>3506</v>
      </c>
      <c r="B518" s="11"/>
      <c r="C518" s="11"/>
      <c r="D518" s="11">
        <v>1</v>
      </c>
      <c r="E518" s="11">
        <v>1</v>
      </c>
    </row>
    <row r="519" spans="1:5" x14ac:dyDescent="0.2">
      <c r="A519" s="15" t="s">
        <v>2807</v>
      </c>
      <c r="B519" s="11"/>
      <c r="C519" s="11"/>
      <c r="D519" s="11">
        <v>1</v>
      </c>
      <c r="E519" s="11">
        <v>1</v>
      </c>
    </row>
    <row r="520" spans="1:5" x14ac:dyDescent="0.2">
      <c r="A520" s="15" t="s">
        <v>3306</v>
      </c>
      <c r="B520" s="11"/>
      <c r="C520" s="11"/>
      <c r="D520" s="11">
        <v>1</v>
      </c>
      <c r="E520" s="11">
        <v>1</v>
      </c>
    </row>
    <row r="521" spans="1:5" x14ac:dyDescent="0.2">
      <c r="A521" s="15" t="s">
        <v>4006</v>
      </c>
      <c r="B521" s="11">
        <v>1</v>
      </c>
      <c r="C521" s="11"/>
      <c r="D521" s="11"/>
      <c r="E521" s="11">
        <v>1</v>
      </c>
    </row>
    <row r="522" spans="1:5" x14ac:dyDescent="0.2">
      <c r="A522" s="15" t="s">
        <v>3859</v>
      </c>
      <c r="B522" s="11">
        <v>1</v>
      </c>
      <c r="C522" s="11"/>
      <c r="D522" s="11"/>
      <c r="E522" s="11">
        <v>1</v>
      </c>
    </row>
    <row r="523" spans="1:5" x14ac:dyDescent="0.2">
      <c r="A523" s="15" t="s">
        <v>3384</v>
      </c>
      <c r="B523" s="11"/>
      <c r="C523" s="11"/>
      <c r="D523" s="11">
        <v>1</v>
      </c>
      <c r="E523" s="11">
        <v>1</v>
      </c>
    </row>
    <row r="524" spans="1:5" x14ac:dyDescent="0.2">
      <c r="A524" s="15" t="s">
        <v>2968</v>
      </c>
      <c r="B524" s="11"/>
      <c r="C524" s="11"/>
      <c r="D524" s="11">
        <v>1</v>
      </c>
      <c r="E524" s="11">
        <v>1</v>
      </c>
    </row>
    <row r="525" spans="1:5" x14ac:dyDescent="0.2">
      <c r="A525" s="15" t="s">
        <v>3703</v>
      </c>
      <c r="B525" s="11"/>
      <c r="C525" s="11"/>
      <c r="D525" s="11">
        <v>1</v>
      </c>
      <c r="E525" s="11">
        <v>1</v>
      </c>
    </row>
    <row r="526" spans="1:5" x14ac:dyDescent="0.2">
      <c r="A526" s="15" t="s">
        <v>2911</v>
      </c>
      <c r="B526" s="11">
        <v>1</v>
      </c>
      <c r="C526" s="11"/>
      <c r="D526" s="11"/>
      <c r="E526" s="11">
        <v>1</v>
      </c>
    </row>
    <row r="527" spans="1:5" x14ac:dyDescent="0.2">
      <c r="A527" s="15" t="s">
        <v>1302</v>
      </c>
      <c r="B527" s="11"/>
      <c r="C527" s="11"/>
      <c r="D527" s="11">
        <v>1</v>
      </c>
      <c r="E527" s="11">
        <v>1</v>
      </c>
    </row>
    <row r="528" spans="1:5" x14ac:dyDescent="0.2">
      <c r="A528" s="15" t="s">
        <v>3291</v>
      </c>
      <c r="B528" s="11"/>
      <c r="C528" s="11"/>
      <c r="D528" s="11">
        <v>1</v>
      </c>
      <c r="E528" s="11">
        <v>1</v>
      </c>
    </row>
    <row r="529" spans="1:5" x14ac:dyDescent="0.2">
      <c r="A529" s="15" t="s">
        <v>3432</v>
      </c>
      <c r="B529" s="11"/>
      <c r="C529" s="11"/>
      <c r="D529" s="11">
        <v>1</v>
      </c>
      <c r="E529" s="11">
        <v>1</v>
      </c>
    </row>
    <row r="530" spans="1:5" x14ac:dyDescent="0.2">
      <c r="A530" s="15" t="s">
        <v>3424</v>
      </c>
      <c r="B530" s="11"/>
      <c r="C530" s="11"/>
      <c r="D530" s="11">
        <v>1</v>
      </c>
      <c r="E530" s="11">
        <v>1</v>
      </c>
    </row>
    <row r="531" spans="1:5" x14ac:dyDescent="0.2">
      <c r="A531" s="15" t="s">
        <v>3996</v>
      </c>
      <c r="B531" s="11">
        <v>1</v>
      </c>
      <c r="C531" s="11"/>
      <c r="D531" s="11"/>
      <c r="E531" s="11">
        <v>1</v>
      </c>
    </row>
    <row r="532" spans="1:5" x14ac:dyDescent="0.2">
      <c r="A532" s="15" t="s">
        <v>2899</v>
      </c>
      <c r="B532" s="11">
        <v>1</v>
      </c>
      <c r="C532" s="11"/>
      <c r="D532" s="11"/>
      <c r="E532" s="11">
        <v>1</v>
      </c>
    </row>
    <row r="533" spans="1:5" x14ac:dyDescent="0.2">
      <c r="A533" s="15" t="s">
        <v>3147</v>
      </c>
      <c r="B533" s="11"/>
      <c r="C533" s="11"/>
      <c r="D533" s="11">
        <v>1</v>
      </c>
      <c r="E533" s="11">
        <v>1</v>
      </c>
    </row>
    <row r="534" spans="1:5" x14ac:dyDescent="0.2">
      <c r="A534" s="15" t="s">
        <v>3482</v>
      </c>
      <c r="B534" s="11"/>
      <c r="C534" s="11"/>
      <c r="D534" s="11">
        <v>1</v>
      </c>
      <c r="E534" s="11">
        <v>1</v>
      </c>
    </row>
    <row r="535" spans="1:5" x14ac:dyDescent="0.2">
      <c r="A535" s="15" t="s">
        <v>3567</v>
      </c>
      <c r="B535" s="11"/>
      <c r="C535" s="11"/>
      <c r="D535" s="11">
        <v>1</v>
      </c>
      <c r="E535" s="11">
        <v>1</v>
      </c>
    </row>
    <row r="536" spans="1:5" x14ac:dyDescent="0.2">
      <c r="A536" s="15" t="s">
        <v>3286</v>
      </c>
      <c r="B536" s="11"/>
      <c r="C536" s="11"/>
      <c r="D536" s="11">
        <v>1</v>
      </c>
      <c r="E536" s="11">
        <v>1</v>
      </c>
    </row>
    <row r="537" spans="1:5" x14ac:dyDescent="0.2">
      <c r="A537" s="15" t="s">
        <v>2978</v>
      </c>
      <c r="B537" s="11"/>
      <c r="C537" s="11"/>
      <c r="D537" s="11">
        <v>1</v>
      </c>
      <c r="E537" s="11">
        <v>1</v>
      </c>
    </row>
    <row r="538" spans="1:5" x14ac:dyDescent="0.2">
      <c r="A538" s="15" t="s">
        <v>3594</v>
      </c>
      <c r="B538" s="11"/>
      <c r="C538" s="11"/>
      <c r="D538" s="11">
        <v>1</v>
      </c>
      <c r="E538" s="11">
        <v>1</v>
      </c>
    </row>
    <row r="539" spans="1:5" x14ac:dyDescent="0.2">
      <c r="A539" s="15" t="s">
        <v>3741</v>
      </c>
      <c r="B539" s="11">
        <v>1</v>
      </c>
      <c r="C539" s="11"/>
      <c r="D539" s="11"/>
      <c r="E539" s="11">
        <v>1</v>
      </c>
    </row>
    <row r="540" spans="1:5" x14ac:dyDescent="0.2">
      <c r="A540" s="15" t="s">
        <v>3499</v>
      </c>
      <c r="B540" s="11"/>
      <c r="C540" s="11"/>
      <c r="D540" s="11">
        <v>1</v>
      </c>
      <c r="E540" s="11">
        <v>1</v>
      </c>
    </row>
    <row r="541" spans="1:5" x14ac:dyDescent="0.2">
      <c r="A541" s="15" t="s">
        <v>3246</v>
      </c>
      <c r="B541" s="11"/>
      <c r="C541" s="11"/>
      <c r="D541" s="11">
        <v>1</v>
      </c>
      <c r="E541" s="11">
        <v>1</v>
      </c>
    </row>
    <row r="542" spans="1:5" x14ac:dyDescent="0.2">
      <c r="A542" s="15" t="s">
        <v>3947</v>
      </c>
      <c r="B542" s="11">
        <v>1</v>
      </c>
      <c r="C542" s="11"/>
      <c r="D542" s="11"/>
      <c r="E542" s="11">
        <v>1</v>
      </c>
    </row>
    <row r="543" spans="1:5" x14ac:dyDescent="0.2">
      <c r="A543" s="15" t="s">
        <v>3910</v>
      </c>
      <c r="B543" s="11">
        <v>1</v>
      </c>
      <c r="C543" s="11"/>
      <c r="D543" s="11"/>
      <c r="E543" s="11">
        <v>1</v>
      </c>
    </row>
    <row r="544" spans="1:5" x14ac:dyDescent="0.2">
      <c r="A544" s="15" t="s">
        <v>3852</v>
      </c>
      <c r="B544" s="11">
        <v>1</v>
      </c>
      <c r="C544" s="11"/>
      <c r="D544" s="11"/>
      <c r="E544" s="11">
        <v>1</v>
      </c>
    </row>
    <row r="545" spans="1:5" x14ac:dyDescent="0.2">
      <c r="A545" s="15" t="s">
        <v>3383</v>
      </c>
      <c r="B545" s="11"/>
      <c r="C545" s="11"/>
      <c r="D545" s="11">
        <v>1</v>
      </c>
      <c r="E545" s="11">
        <v>1</v>
      </c>
    </row>
    <row r="546" spans="1:5" x14ac:dyDescent="0.2">
      <c r="A546" s="15" t="s">
        <v>3692</v>
      </c>
      <c r="B546" s="11"/>
      <c r="C546" s="11"/>
      <c r="D546" s="11">
        <v>1</v>
      </c>
      <c r="E546" s="11">
        <v>1</v>
      </c>
    </row>
    <row r="547" spans="1:5" x14ac:dyDescent="0.2">
      <c r="A547" s="15" t="s">
        <v>3564</v>
      </c>
      <c r="B547" s="11"/>
      <c r="C547" s="11"/>
      <c r="D547" s="11">
        <v>1</v>
      </c>
      <c r="E547" s="11">
        <v>1</v>
      </c>
    </row>
    <row r="548" spans="1:5" x14ac:dyDescent="0.2">
      <c r="A548" s="15" t="s">
        <v>4045</v>
      </c>
      <c r="B548" s="11">
        <v>1</v>
      </c>
      <c r="C548" s="11"/>
      <c r="D548" s="11"/>
      <c r="E548" s="11">
        <v>1</v>
      </c>
    </row>
    <row r="549" spans="1:5" x14ac:dyDescent="0.2">
      <c r="A549" s="15" t="s">
        <v>3275</v>
      </c>
      <c r="B549" s="11"/>
      <c r="C549" s="11"/>
      <c r="D549" s="11">
        <v>1</v>
      </c>
      <c r="E549" s="11">
        <v>1</v>
      </c>
    </row>
    <row r="550" spans="1:5" x14ac:dyDescent="0.2">
      <c r="A550" s="15" t="s">
        <v>3456</v>
      </c>
      <c r="B550" s="11"/>
      <c r="C550" s="11"/>
      <c r="D550" s="11">
        <v>1</v>
      </c>
      <c r="E550" s="11">
        <v>1</v>
      </c>
    </row>
    <row r="551" spans="1:5" x14ac:dyDescent="0.2">
      <c r="A551" s="15" t="s">
        <v>3243</v>
      </c>
      <c r="B551" s="11"/>
      <c r="C551" s="11"/>
      <c r="D551" s="11">
        <v>1</v>
      </c>
      <c r="E551" s="11">
        <v>1</v>
      </c>
    </row>
    <row r="552" spans="1:5" x14ac:dyDescent="0.2">
      <c r="A552" s="15" t="s">
        <v>3618</v>
      </c>
      <c r="B552" s="11"/>
      <c r="C552" s="11"/>
      <c r="D552" s="11">
        <v>1</v>
      </c>
      <c r="E552" s="11">
        <v>1</v>
      </c>
    </row>
    <row r="553" spans="1:5" x14ac:dyDescent="0.2">
      <c r="A553" s="15" t="s">
        <v>3310</v>
      </c>
      <c r="B553" s="11"/>
      <c r="C553" s="11"/>
      <c r="D553" s="11">
        <v>1</v>
      </c>
      <c r="E553" s="11">
        <v>1</v>
      </c>
    </row>
    <row r="554" spans="1:5" x14ac:dyDescent="0.2">
      <c r="A554" s="15" t="s">
        <v>3739</v>
      </c>
      <c r="B554" s="11">
        <v>1</v>
      </c>
      <c r="C554" s="11"/>
      <c r="D554" s="11"/>
      <c r="E554" s="11">
        <v>1</v>
      </c>
    </row>
    <row r="555" spans="1:5" x14ac:dyDescent="0.2">
      <c r="A555" s="15" t="s">
        <v>2856</v>
      </c>
      <c r="B555" s="11">
        <v>1</v>
      </c>
      <c r="C555" s="11"/>
      <c r="D555" s="11"/>
      <c r="E555" s="11">
        <v>1</v>
      </c>
    </row>
    <row r="556" spans="1:5" x14ac:dyDescent="0.2">
      <c r="A556" s="15" t="s">
        <v>3305</v>
      </c>
      <c r="B556" s="11"/>
      <c r="C556" s="11"/>
      <c r="D556" s="11">
        <v>1</v>
      </c>
      <c r="E556" s="11">
        <v>1</v>
      </c>
    </row>
    <row r="557" spans="1:5" x14ac:dyDescent="0.2">
      <c r="A557" s="15" t="s">
        <v>3175</v>
      </c>
      <c r="B557" s="11"/>
      <c r="C557" s="11"/>
      <c r="D557" s="11">
        <v>1</v>
      </c>
      <c r="E557" s="11">
        <v>1</v>
      </c>
    </row>
    <row r="558" spans="1:5" x14ac:dyDescent="0.2">
      <c r="A558" s="15" t="s">
        <v>3576</v>
      </c>
      <c r="B558" s="11"/>
      <c r="C558" s="11"/>
      <c r="D558" s="11">
        <v>1</v>
      </c>
      <c r="E558" s="11">
        <v>1</v>
      </c>
    </row>
    <row r="559" spans="1:5" x14ac:dyDescent="0.2">
      <c r="A559" s="15" t="s">
        <v>3338</v>
      </c>
      <c r="B559" s="11"/>
      <c r="C559" s="11"/>
      <c r="D559" s="11">
        <v>1</v>
      </c>
      <c r="E559" s="11">
        <v>1</v>
      </c>
    </row>
    <row r="560" spans="1:5" x14ac:dyDescent="0.2">
      <c r="A560" s="15" t="s">
        <v>4036</v>
      </c>
      <c r="B560" s="11">
        <v>1</v>
      </c>
      <c r="C560" s="11"/>
      <c r="D560" s="11"/>
      <c r="E560" s="11">
        <v>1</v>
      </c>
    </row>
    <row r="561" spans="1:5" x14ac:dyDescent="0.2">
      <c r="A561" s="15" t="s">
        <v>4024</v>
      </c>
      <c r="B561" s="11">
        <v>1</v>
      </c>
      <c r="C561" s="11"/>
      <c r="D561" s="11"/>
      <c r="E561" s="11">
        <v>1</v>
      </c>
    </row>
    <row r="562" spans="1:5" x14ac:dyDescent="0.2">
      <c r="A562" s="15" t="s">
        <v>2884</v>
      </c>
      <c r="B562" s="11">
        <v>1</v>
      </c>
      <c r="C562" s="11"/>
      <c r="D562" s="11"/>
      <c r="E562" s="11">
        <v>1</v>
      </c>
    </row>
    <row r="563" spans="1:5" x14ac:dyDescent="0.2">
      <c r="A563" s="15" t="s">
        <v>4031</v>
      </c>
      <c r="B563" s="11">
        <v>1</v>
      </c>
      <c r="C563" s="11"/>
      <c r="D563" s="11"/>
      <c r="E563" s="11">
        <v>1</v>
      </c>
    </row>
    <row r="564" spans="1:5" x14ac:dyDescent="0.2">
      <c r="A564" s="15" t="s">
        <v>3584</v>
      </c>
      <c r="B564" s="11"/>
      <c r="C564" s="11"/>
      <c r="D564" s="11">
        <v>1</v>
      </c>
      <c r="E564" s="11">
        <v>1</v>
      </c>
    </row>
    <row r="565" spans="1:5" x14ac:dyDescent="0.2">
      <c r="A565" s="15" t="s">
        <v>3569</v>
      </c>
      <c r="B565" s="11"/>
      <c r="C565" s="11"/>
      <c r="D565" s="11">
        <v>1</v>
      </c>
      <c r="E565" s="11">
        <v>1</v>
      </c>
    </row>
    <row r="566" spans="1:5" x14ac:dyDescent="0.2">
      <c r="A566" s="15" t="s">
        <v>3921</v>
      </c>
      <c r="B566" s="11">
        <v>1</v>
      </c>
      <c r="C566" s="11"/>
      <c r="D566" s="11"/>
      <c r="E566" s="11">
        <v>1</v>
      </c>
    </row>
    <row r="567" spans="1:5" x14ac:dyDescent="0.2">
      <c r="A567" s="15" t="s">
        <v>3299</v>
      </c>
      <c r="B567" s="11"/>
      <c r="C567" s="11"/>
      <c r="D567" s="11">
        <v>1</v>
      </c>
      <c r="E567" s="11">
        <v>1</v>
      </c>
    </row>
    <row r="568" spans="1:5" x14ac:dyDescent="0.2">
      <c r="A568" s="15" t="s">
        <v>3392</v>
      </c>
      <c r="B568" s="11"/>
      <c r="C568" s="11"/>
      <c r="D568" s="11">
        <v>1</v>
      </c>
      <c r="E568" s="11">
        <v>1</v>
      </c>
    </row>
    <row r="569" spans="1:5" x14ac:dyDescent="0.2">
      <c r="A569" s="15" t="s">
        <v>3491</v>
      </c>
      <c r="B569" s="11"/>
      <c r="C569" s="11"/>
      <c r="D569" s="11">
        <v>1</v>
      </c>
      <c r="E569" s="11">
        <v>1</v>
      </c>
    </row>
    <row r="570" spans="1:5" x14ac:dyDescent="0.2">
      <c r="A570" s="15" t="s">
        <v>3515</v>
      </c>
      <c r="B570" s="11"/>
      <c r="C570" s="11"/>
      <c r="D570" s="11">
        <v>1</v>
      </c>
      <c r="E570" s="11">
        <v>1</v>
      </c>
    </row>
    <row r="571" spans="1:5" x14ac:dyDescent="0.2">
      <c r="A571" s="15" t="s">
        <v>4026</v>
      </c>
      <c r="B571" s="11">
        <v>1</v>
      </c>
      <c r="C571" s="11"/>
      <c r="D571" s="11"/>
      <c r="E571" s="11">
        <v>1</v>
      </c>
    </row>
    <row r="572" spans="1:5" x14ac:dyDescent="0.2">
      <c r="A572" s="15" t="s">
        <v>4018</v>
      </c>
      <c r="B572" s="11">
        <v>1</v>
      </c>
      <c r="C572" s="11"/>
      <c r="D572" s="11"/>
      <c r="E572" s="11">
        <v>1</v>
      </c>
    </row>
    <row r="573" spans="1:5" x14ac:dyDescent="0.2">
      <c r="A573" s="15" t="s">
        <v>3251</v>
      </c>
      <c r="B573" s="11"/>
      <c r="C573" s="11"/>
      <c r="D573" s="11">
        <v>1</v>
      </c>
      <c r="E573" s="11">
        <v>1</v>
      </c>
    </row>
    <row r="574" spans="1:5" x14ac:dyDescent="0.2">
      <c r="A574" s="15" t="s">
        <v>4028</v>
      </c>
      <c r="B574" s="11">
        <v>1</v>
      </c>
      <c r="C574" s="11"/>
      <c r="D574" s="11"/>
      <c r="E574" s="11">
        <v>1</v>
      </c>
    </row>
    <row r="575" spans="1:5" x14ac:dyDescent="0.2">
      <c r="A575" s="15" t="s">
        <v>3165</v>
      </c>
      <c r="B575" s="11"/>
      <c r="C575" s="11"/>
      <c r="D575" s="11">
        <v>1</v>
      </c>
      <c r="E575" s="11">
        <v>1</v>
      </c>
    </row>
    <row r="576" spans="1:5" x14ac:dyDescent="0.2">
      <c r="A576" s="15" t="s">
        <v>3447</v>
      </c>
      <c r="B576" s="11"/>
      <c r="C576" s="11"/>
      <c r="D576" s="11">
        <v>1</v>
      </c>
      <c r="E576" s="11">
        <v>1</v>
      </c>
    </row>
    <row r="577" spans="1:5" x14ac:dyDescent="0.2">
      <c r="A577" s="15" t="s">
        <v>1298</v>
      </c>
      <c r="B577" s="11"/>
      <c r="C577" s="11"/>
      <c r="D577" s="11">
        <v>1</v>
      </c>
      <c r="E577" s="11">
        <v>1</v>
      </c>
    </row>
    <row r="578" spans="1:5" x14ac:dyDescent="0.2">
      <c r="A578" s="15" t="s">
        <v>3850</v>
      </c>
      <c r="B578" s="11">
        <v>1</v>
      </c>
      <c r="C578" s="11"/>
      <c r="D578" s="11"/>
      <c r="E578" s="11">
        <v>1</v>
      </c>
    </row>
    <row r="579" spans="1:5" x14ac:dyDescent="0.2">
      <c r="A579" s="15" t="s">
        <v>3344</v>
      </c>
      <c r="B579" s="11"/>
      <c r="C579" s="11"/>
      <c r="D579" s="11">
        <v>1</v>
      </c>
      <c r="E579" s="11">
        <v>1</v>
      </c>
    </row>
    <row r="580" spans="1:5" x14ac:dyDescent="0.2">
      <c r="A580" s="15" t="s">
        <v>4033</v>
      </c>
      <c r="B580" s="11">
        <v>1</v>
      </c>
      <c r="C580" s="11"/>
      <c r="D580" s="11"/>
      <c r="E580" s="11">
        <v>1</v>
      </c>
    </row>
    <row r="581" spans="1:5" x14ac:dyDescent="0.2">
      <c r="A581" s="15" t="s">
        <v>2827</v>
      </c>
      <c r="B581" s="11"/>
      <c r="C581" s="11"/>
      <c r="D581" s="11">
        <v>1</v>
      </c>
      <c r="E581" s="11">
        <v>1</v>
      </c>
    </row>
    <row r="582" spans="1:5" x14ac:dyDescent="0.2">
      <c r="A582" s="15" t="s">
        <v>3728</v>
      </c>
      <c r="B582" s="11">
        <v>1</v>
      </c>
      <c r="C582" s="11"/>
      <c r="D582" s="11"/>
      <c r="E582" s="11">
        <v>1</v>
      </c>
    </row>
    <row r="583" spans="1:5" x14ac:dyDescent="0.2">
      <c r="A583" s="15" t="s">
        <v>3530</v>
      </c>
      <c r="B583" s="11"/>
      <c r="C583" s="11"/>
      <c r="D583" s="11">
        <v>1</v>
      </c>
      <c r="E583" s="11">
        <v>1</v>
      </c>
    </row>
    <row r="584" spans="1:5" x14ac:dyDescent="0.2">
      <c r="A584" s="15" t="s">
        <v>3307</v>
      </c>
      <c r="B584" s="11"/>
      <c r="C584" s="11"/>
      <c r="D584" s="11">
        <v>1</v>
      </c>
      <c r="E584" s="11">
        <v>1</v>
      </c>
    </row>
    <row r="585" spans="1:5" x14ac:dyDescent="0.2">
      <c r="A585" s="15" t="s">
        <v>4013</v>
      </c>
      <c r="B585" s="11">
        <v>1</v>
      </c>
      <c r="C585" s="11"/>
      <c r="D585" s="11"/>
      <c r="E585" s="11">
        <v>1</v>
      </c>
    </row>
    <row r="586" spans="1:5" x14ac:dyDescent="0.2">
      <c r="A586" s="15" t="s">
        <v>2824</v>
      </c>
      <c r="B586" s="11"/>
      <c r="C586" s="11"/>
      <c r="D586" s="11">
        <v>1</v>
      </c>
      <c r="E586" s="11">
        <v>1</v>
      </c>
    </row>
    <row r="587" spans="1:5" x14ac:dyDescent="0.2">
      <c r="A587" s="15" t="s">
        <v>2913</v>
      </c>
      <c r="B587" s="11">
        <v>1</v>
      </c>
      <c r="C587" s="11"/>
      <c r="D587" s="11"/>
      <c r="E587" s="11">
        <v>1</v>
      </c>
    </row>
    <row r="588" spans="1:5" x14ac:dyDescent="0.2">
      <c r="A588" s="15" t="s">
        <v>3334</v>
      </c>
      <c r="B588" s="11"/>
      <c r="C588" s="11"/>
      <c r="D588" s="11">
        <v>1</v>
      </c>
      <c r="E588" s="11">
        <v>1</v>
      </c>
    </row>
    <row r="589" spans="1:5" x14ac:dyDescent="0.2">
      <c r="A589" s="15" t="s">
        <v>2890</v>
      </c>
      <c r="B589" s="11">
        <v>1</v>
      </c>
      <c r="C589" s="11"/>
      <c r="D589" s="11"/>
      <c r="E589" s="11">
        <v>1</v>
      </c>
    </row>
    <row r="590" spans="1:5" x14ac:dyDescent="0.2">
      <c r="A590" s="15" t="s">
        <v>3889</v>
      </c>
      <c r="B590" s="11">
        <v>1</v>
      </c>
      <c r="C590" s="11"/>
      <c r="D590" s="11"/>
      <c r="E590" s="11">
        <v>1</v>
      </c>
    </row>
    <row r="591" spans="1:5" x14ac:dyDescent="0.2">
      <c r="A591" s="15" t="s">
        <v>3183</v>
      </c>
      <c r="B591" s="11"/>
      <c r="C591" s="11"/>
      <c r="D591" s="11">
        <v>1</v>
      </c>
      <c r="E591" s="11">
        <v>1</v>
      </c>
    </row>
    <row r="592" spans="1:5" x14ac:dyDescent="0.2">
      <c r="A592" s="15" t="s">
        <v>3229</v>
      </c>
      <c r="B592" s="11"/>
      <c r="C592" s="11"/>
      <c r="D592" s="11">
        <v>1</v>
      </c>
      <c r="E592" s="11">
        <v>1</v>
      </c>
    </row>
    <row r="593" spans="1:5" x14ac:dyDescent="0.2">
      <c r="A593" s="15" t="s">
        <v>3968</v>
      </c>
      <c r="B593" s="11">
        <v>1</v>
      </c>
      <c r="C593" s="11"/>
      <c r="D593" s="11"/>
      <c r="E593" s="11">
        <v>1</v>
      </c>
    </row>
    <row r="594" spans="1:5" x14ac:dyDescent="0.2">
      <c r="A594" s="15" t="s">
        <v>2876</v>
      </c>
      <c r="B594" s="11">
        <v>1</v>
      </c>
      <c r="C594" s="11"/>
      <c r="D594" s="11"/>
      <c r="E594" s="11">
        <v>1</v>
      </c>
    </row>
    <row r="595" spans="1:5" x14ac:dyDescent="0.2">
      <c r="A595" s="15" t="s">
        <v>3995</v>
      </c>
      <c r="B595" s="11">
        <v>1</v>
      </c>
      <c r="C595" s="11"/>
      <c r="D595" s="11"/>
      <c r="E595" s="11">
        <v>1</v>
      </c>
    </row>
    <row r="596" spans="1:5" x14ac:dyDescent="0.2">
      <c r="A596" s="15" t="s">
        <v>4085</v>
      </c>
      <c r="B596" s="11">
        <v>1</v>
      </c>
      <c r="C596" s="11"/>
      <c r="D596" s="11"/>
      <c r="E596" s="11">
        <v>1</v>
      </c>
    </row>
    <row r="597" spans="1:5" x14ac:dyDescent="0.2">
      <c r="A597" s="15" t="s">
        <v>3241</v>
      </c>
      <c r="B597" s="11"/>
      <c r="C597" s="11"/>
      <c r="D597" s="11">
        <v>1</v>
      </c>
      <c r="E597" s="11">
        <v>1</v>
      </c>
    </row>
    <row r="598" spans="1:5" x14ac:dyDescent="0.2">
      <c r="A598" s="15" t="s">
        <v>3409</v>
      </c>
      <c r="B598" s="11"/>
      <c r="C598" s="11"/>
      <c r="D598" s="11">
        <v>1</v>
      </c>
      <c r="E598" s="11">
        <v>1</v>
      </c>
    </row>
    <row r="599" spans="1:5" x14ac:dyDescent="0.2">
      <c r="A599" s="15" t="s">
        <v>4109</v>
      </c>
      <c r="B599" s="11">
        <v>1</v>
      </c>
      <c r="C599" s="11"/>
      <c r="D599" s="11"/>
      <c r="E599" s="11">
        <v>1</v>
      </c>
    </row>
    <row r="600" spans="1:5" x14ac:dyDescent="0.2">
      <c r="A600" s="15" t="s">
        <v>3582</v>
      </c>
      <c r="B600" s="11"/>
      <c r="C600" s="11"/>
      <c r="D600" s="11">
        <v>1</v>
      </c>
      <c r="E600" s="11">
        <v>1</v>
      </c>
    </row>
    <row r="601" spans="1:5" x14ac:dyDescent="0.2">
      <c r="A601" s="15" t="s">
        <v>3652</v>
      </c>
      <c r="B601" s="11"/>
      <c r="C601" s="11"/>
      <c r="D601" s="11">
        <v>1</v>
      </c>
      <c r="E601" s="11">
        <v>1</v>
      </c>
    </row>
    <row r="602" spans="1:5" x14ac:dyDescent="0.2">
      <c r="A602" s="15" t="s">
        <v>3375</v>
      </c>
      <c r="B602" s="11"/>
      <c r="C602" s="11"/>
      <c r="D602" s="11">
        <v>1</v>
      </c>
      <c r="E602" s="11">
        <v>1</v>
      </c>
    </row>
    <row r="603" spans="1:5" x14ac:dyDescent="0.2">
      <c r="A603" s="15" t="s">
        <v>3450</v>
      </c>
      <c r="B603" s="11"/>
      <c r="C603" s="11"/>
      <c r="D603" s="11">
        <v>1</v>
      </c>
      <c r="E603" s="11">
        <v>1</v>
      </c>
    </row>
    <row r="604" spans="1:5" x14ac:dyDescent="0.2">
      <c r="A604" s="15" t="s">
        <v>3547</v>
      </c>
      <c r="B604" s="11"/>
      <c r="C604" s="11"/>
      <c r="D604" s="11">
        <v>1</v>
      </c>
      <c r="E604" s="11">
        <v>1</v>
      </c>
    </row>
    <row r="605" spans="1:5" x14ac:dyDescent="0.2">
      <c r="A605" s="15" t="s">
        <v>3446</v>
      </c>
      <c r="B605" s="11"/>
      <c r="C605" s="11"/>
      <c r="D605" s="11">
        <v>1</v>
      </c>
      <c r="E605" s="11">
        <v>1</v>
      </c>
    </row>
    <row r="606" spans="1:5" x14ac:dyDescent="0.2">
      <c r="A606" s="15" t="s">
        <v>3847</v>
      </c>
      <c r="B606" s="11">
        <v>1</v>
      </c>
      <c r="C606" s="11"/>
      <c r="D606" s="11"/>
      <c r="E606" s="11">
        <v>1</v>
      </c>
    </row>
    <row r="607" spans="1:5" x14ac:dyDescent="0.2">
      <c r="A607" s="15" t="s">
        <v>4072</v>
      </c>
      <c r="B607" s="11">
        <v>1</v>
      </c>
      <c r="C607" s="11"/>
      <c r="D607" s="11"/>
      <c r="E607" s="11">
        <v>1</v>
      </c>
    </row>
    <row r="608" spans="1:5" x14ac:dyDescent="0.2">
      <c r="A608" s="15" t="s">
        <v>2885</v>
      </c>
      <c r="B608" s="11">
        <v>1</v>
      </c>
      <c r="C608" s="11"/>
      <c r="D608" s="11"/>
      <c r="E608" s="11">
        <v>1</v>
      </c>
    </row>
    <row r="609" spans="1:5" x14ac:dyDescent="0.2">
      <c r="A609" s="15" t="s">
        <v>3433</v>
      </c>
      <c r="B609" s="11"/>
      <c r="C609" s="11"/>
      <c r="D609" s="11">
        <v>1</v>
      </c>
      <c r="E609" s="11">
        <v>1</v>
      </c>
    </row>
    <row r="610" spans="1:5" x14ac:dyDescent="0.2">
      <c r="A610" s="15" t="s">
        <v>3169</v>
      </c>
      <c r="B610" s="11"/>
      <c r="C610" s="11"/>
      <c r="D610" s="11">
        <v>1</v>
      </c>
      <c r="E610" s="11">
        <v>1</v>
      </c>
    </row>
    <row r="611" spans="1:5" x14ac:dyDescent="0.2">
      <c r="A611" s="15" t="s">
        <v>3953</v>
      </c>
      <c r="B611" s="11">
        <v>1</v>
      </c>
      <c r="C611" s="11"/>
      <c r="D611" s="11"/>
      <c r="E611" s="11">
        <v>1</v>
      </c>
    </row>
    <row r="612" spans="1:5" x14ac:dyDescent="0.2">
      <c r="A612" s="15" t="s">
        <v>2974</v>
      </c>
      <c r="B612" s="11"/>
      <c r="C612" s="11"/>
      <c r="D612" s="11">
        <v>1</v>
      </c>
      <c r="E612" s="11">
        <v>1</v>
      </c>
    </row>
    <row r="613" spans="1:5" x14ac:dyDescent="0.2">
      <c r="A613" s="15" t="s">
        <v>3708</v>
      </c>
      <c r="B613" s="11"/>
      <c r="C613" s="11"/>
      <c r="D613" s="11">
        <v>1</v>
      </c>
      <c r="E613" s="11">
        <v>1</v>
      </c>
    </row>
    <row r="614" spans="1:5" x14ac:dyDescent="0.2">
      <c r="A614" s="15" t="s">
        <v>2822</v>
      </c>
      <c r="B614" s="11"/>
      <c r="C614" s="11"/>
      <c r="D614" s="11">
        <v>1</v>
      </c>
      <c r="E614" s="11">
        <v>1</v>
      </c>
    </row>
    <row r="615" spans="1:5" x14ac:dyDescent="0.2">
      <c r="A615" s="15" t="s">
        <v>2869</v>
      </c>
      <c r="B615" s="11">
        <v>1</v>
      </c>
      <c r="C615" s="11"/>
      <c r="D615" s="11"/>
      <c r="E615" s="11">
        <v>1</v>
      </c>
    </row>
    <row r="616" spans="1:5" x14ac:dyDescent="0.2">
      <c r="A616" s="15" t="s">
        <v>3455</v>
      </c>
      <c r="B616" s="11"/>
      <c r="C616" s="11"/>
      <c r="D616" s="11">
        <v>1</v>
      </c>
      <c r="E616" s="11">
        <v>1</v>
      </c>
    </row>
    <row r="617" spans="1:5" x14ac:dyDescent="0.2">
      <c r="A617" s="15" t="s">
        <v>4016</v>
      </c>
      <c r="B617" s="11">
        <v>1</v>
      </c>
      <c r="C617" s="11"/>
      <c r="D617" s="11"/>
      <c r="E617" s="11">
        <v>1</v>
      </c>
    </row>
    <row r="618" spans="1:5" x14ac:dyDescent="0.2">
      <c r="A618" s="15" t="s">
        <v>3691</v>
      </c>
      <c r="B618" s="11"/>
      <c r="C618" s="11"/>
      <c r="D618" s="11">
        <v>1</v>
      </c>
      <c r="E618" s="11">
        <v>1</v>
      </c>
    </row>
    <row r="619" spans="1:5" x14ac:dyDescent="0.2">
      <c r="A619" s="15" t="s">
        <v>3930</v>
      </c>
      <c r="B619" s="11">
        <v>1</v>
      </c>
      <c r="C619" s="11"/>
      <c r="D619" s="11"/>
      <c r="E619" s="11">
        <v>1</v>
      </c>
    </row>
    <row r="620" spans="1:5" x14ac:dyDescent="0.2">
      <c r="A620" s="15" t="s">
        <v>4048</v>
      </c>
      <c r="B620" s="11">
        <v>1</v>
      </c>
      <c r="C620" s="11"/>
      <c r="D620" s="11"/>
      <c r="E620" s="11">
        <v>1</v>
      </c>
    </row>
    <row r="621" spans="1:5" x14ac:dyDescent="0.2">
      <c r="A621" s="15" t="s">
        <v>3434</v>
      </c>
      <c r="B621" s="11"/>
      <c r="C621" s="11"/>
      <c r="D621" s="11">
        <v>1</v>
      </c>
      <c r="E621" s="11">
        <v>1</v>
      </c>
    </row>
    <row r="622" spans="1:5" x14ac:dyDescent="0.2">
      <c r="A622" s="15" t="s">
        <v>3177</v>
      </c>
      <c r="B622" s="11"/>
      <c r="C622" s="11"/>
      <c r="D622" s="11">
        <v>1</v>
      </c>
      <c r="E622" s="11">
        <v>1</v>
      </c>
    </row>
    <row r="623" spans="1:5" x14ac:dyDescent="0.2">
      <c r="A623" s="15" t="s">
        <v>3211</v>
      </c>
      <c r="B623" s="11"/>
      <c r="C623" s="11"/>
      <c r="D623" s="11">
        <v>1</v>
      </c>
      <c r="E623" s="11">
        <v>1</v>
      </c>
    </row>
    <row r="624" spans="1:5" x14ac:dyDescent="0.2">
      <c r="A624" s="15" t="s">
        <v>3263</v>
      </c>
      <c r="B624" s="11"/>
      <c r="C624" s="11"/>
      <c r="D624" s="11">
        <v>1</v>
      </c>
      <c r="E624" s="11">
        <v>1</v>
      </c>
    </row>
    <row r="625" spans="1:5" x14ac:dyDescent="0.2">
      <c r="A625" s="15" t="s">
        <v>3546</v>
      </c>
      <c r="B625" s="11"/>
      <c r="C625" s="11"/>
      <c r="D625" s="11">
        <v>1</v>
      </c>
      <c r="E625" s="11">
        <v>1</v>
      </c>
    </row>
    <row r="626" spans="1:5" x14ac:dyDescent="0.2">
      <c r="A626" s="15" t="s">
        <v>3273</v>
      </c>
      <c r="B626" s="11"/>
      <c r="C626" s="11"/>
      <c r="D626" s="11">
        <v>1</v>
      </c>
      <c r="E626" s="11">
        <v>1</v>
      </c>
    </row>
    <row r="627" spans="1:5" x14ac:dyDescent="0.2">
      <c r="A627" s="15" t="s">
        <v>3390</v>
      </c>
      <c r="B627" s="11"/>
      <c r="C627" s="11"/>
      <c r="D627" s="11">
        <v>1</v>
      </c>
      <c r="E627" s="11">
        <v>1</v>
      </c>
    </row>
    <row r="628" spans="1:5" x14ac:dyDescent="0.2">
      <c r="A628" s="15" t="s">
        <v>4050</v>
      </c>
      <c r="B628" s="11">
        <v>1</v>
      </c>
      <c r="C628" s="11"/>
      <c r="D628" s="11"/>
      <c r="E628" s="11">
        <v>1</v>
      </c>
    </row>
    <row r="629" spans="1:5" x14ac:dyDescent="0.2">
      <c r="A629" s="15" t="s">
        <v>3919</v>
      </c>
      <c r="B629" s="11">
        <v>1</v>
      </c>
      <c r="C629" s="11"/>
      <c r="D629" s="11"/>
      <c r="E629" s="11">
        <v>1</v>
      </c>
    </row>
    <row r="630" spans="1:5" x14ac:dyDescent="0.2">
      <c r="A630" s="15" t="s">
        <v>3514</v>
      </c>
      <c r="B630" s="11"/>
      <c r="C630" s="11"/>
      <c r="D630" s="11">
        <v>1</v>
      </c>
      <c r="E630" s="11">
        <v>1</v>
      </c>
    </row>
    <row r="631" spans="1:5" x14ac:dyDescent="0.2">
      <c r="A631" s="15" t="s">
        <v>3814</v>
      </c>
      <c r="B631" s="11"/>
      <c r="C631" s="11"/>
      <c r="D631" s="11">
        <v>1</v>
      </c>
      <c r="E631" s="11">
        <v>1</v>
      </c>
    </row>
    <row r="632" spans="1:5" x14ac:dyDescent="0.2">
      <c r="A632" s="15" t="s">
        <v>3225</v>
      </c>
      <c r="B632" s="11"/>
      <c r="C632" s="11"/>
      <c r="D632" s="11">
        <v>1</v>
      </c>
      <c r="E632" s="11">
        <v>1</v>
      </c>
    </row>
    <row r="633" spans="1:5" x14ac:dyDescent="0.2">
      <c r="A633" s="15" t="s">
        <v>3938</v>
      </c>
      <c r="B633" s="11">
        <v>1</v>
      </c>
      <c r="C633" s="11"/>
      <c r="D633" s="11"/>
      <c r="E633" s="11">
        <v>1</v>
      </c>
    </row>
    <row r="634" spans="1:5" x14ac:dyDescent="0.2">
      <c r="A634" s="15" t="s">
        <v>3682</v>
      </c>
      <c r="B634" s="11"/>
      <c r="C634" s="11"/>
      <c r="D634" s="11">
        <v>1</v>
      </c>
      <c r="E634" s="11">
        <v>1</v>
      </c>
    </row>
    <row r="635" spans="1:5" x14ac:dyDescent="0.2">
      <c r="A635" s="15" t="s">
        <v>3742</v>
      </c>
      <c r="B635" s="11">
        <v>1</v>
      </c>
      <c r="C635" s="11"/>
      <c r="D635" s="11"/>
      <c r="E635" s="11">
        <v>1</v>
      </c>
    </row>
    <row r="636" spans="1:5" x14ac:dyDescent="0.2">
      <c r="A636" s="15" t="s">
        <v>522</v>
      </c>
      <c r="B636" s="11"/>
      <c r="C636" s="11"/>
      <c r="D636" s="11">
        <v>1</v>
      </c>
      <c r="E636" s="11">
        <v>1</v>
      </c>
    </row>
    <row r="637" spans="1:5" x14ac:dyDescent="0.2">
      <c r="A637" s="15" t="s">
        <v>3345</v>
      </c>
      <c r="B637" s="11"/>
      <c r="C637" s="11"/>
      <c r="D637" s="11">
        <v>1</v>
      </c>
      <c r="E637" s="11">
        <v>1</v>
      </c>
    </row>
    <row r="638" spans="1:5" x14ac:dyDescent="0.2">
      <c r="A638" s="15" t="s">
        <v>3860</v>
      </c>
      <c r="B638" s="11">
        <v>1</v>
      </c>
      <c r="C638" s="11"/>
      <c r="D638" s="11"/>
      <c r="E638" s="11">
        <v>1</v>
      </c>
    </row>
    <row r="639" spans="1:5" x14ac:dyDescent="0.2">
      <c r="A639" s="15" t="s">
        <v>4076</v>
      </c>
      <c r="B639" s="11">
        <v>1</v>
      </c>
      <c r="C639" s="11"/>
      <c r="D639" s="11"/>
      <c r="E639" s="11">
        <v>1</v>
      </c>
    </row>
    <row r="640" spans="1:5" x14ac:dyDescent="0.2">
      <c r="A640" s="15" t="s">
        <v>3905</v>
      </c>
      <c r="B640" s="11">
        <v>1</v>
      </c>
      <c r="C640" s="11"/>
      <c r="D640" s="11"/>
      <c r="E640" s="11">
        <v>1</v>
      </c>
    </row>
    <row r="641" spans="1:5" x14ac:dyDescent="0.2">
      <c r="A641" s="15" t="s">
        <v>2781</v>
      </c>
      <c r="B641" s="11"/>
      <c r="C641" s="11"/>
      <c r="D641" s="11">
        <v>1</v>
      </c>
      <c r="E641" s="11">
        <v>1</v>
      </c>
    </row>
    <row r="642" spans="1:5" x14ac:dyDescent="0.2">
      <c r="A642" s="15" t="s">
        <v>3342</v>
      </c>
      <c r="B642" s="11"/>
      <c r="C642" s="11"/>
      <c r="D642" s="11">
        <v>1</v>
      </c>
      <c r="E642" s="11">
        <v>1</v>
      </c>
    </row>
    <row r="643" spans="1:5" x14ac:dyDescent="0.2">
      <c r="A643" s="15" t="s">
        <v>3461</v>
      </c>
      <c r="B643" s="11"/>
      <c r="C643" s="11"/>
      <c r="D643" s="11">
        <v>1</v>
      </c>
      <c r="E643" s="11">
        <v>1</v>
      </c>
    </row>
    <row r="644" spans="1:5" x14ac:dyDescent="0.2">
      <c r="A644" s="15" t="s">
        <v>3969</v>
      </c>
      <c r="B644" s="11">
        <v>1</v>
      </c>
      <c r="C644" s="11"/>
      <c r="D644" s="11"/>
      <c r="E644" s="11">
        <v>1</v>
      </c>
    </row>
    <row r="645" spans="1:5" x14ac:dyDescent="0.2">
      <c r="A645" s="15" t="s">
        <v>3840</v>
      </c>
      <c r="B645" s="11">
        <v>1</v>
      </c>
      <c r="C645" s="11"/>
      <c r="D645" s="11"/>
      <c r="E645" s="11">
        <v>1</v>
      </c>
    </row>
    <row r="646" spans="1:5" x14ac:dyDescent="0.2">
      <c r="A646" s="15" t="s">
        <v>3466</v>
      </c>
      <c r="B646" s="11"/>
      <c r="C646" s="11"/>
      <c r="D646" s="11">
        <v>1</v>
      </c>
      <c r="E646" s="11">
        <v>1</v>
      </c>
    </row>
    <row r="647" spans="1:5" x14ac:dyDescent="0.2">
      <c r="A647" s="15" t="s">
        <v>3166</v>
      </c>
      <c r="B647" s="11"/>
      <c r="C647" s="11"/>
      <c r="D647" s="11">
        <v>1</v>
      </c>
      <c r="E647" s="11">
        <v>1</v>
      </c>
    </row>
    <row r="648" spans="1:5" x14ac:dyDescent="0.2">
      <c r="A648" s="15" t="s">
        <v>3892</v>
      </c>
      <c r="B648" s="11">
        <v>1</v>
      </c>
      <c r="C648" s="11"/>
      <c r="D648" s="11"/>
      <c r="E648" s="11">
        <v>1</v>
      </c>
    </row>
    <row r="649" spans="1:5" x14ac:dyDescent="0.2">
      <c r="A649" s="15" t="s">
        <v>3360</v>
      </c>
      <c r="B649" s="11"/>
      <c r="C649" s="11"/>
      <c r="D649" s="11">
        <v>1</v>
      </c>
      <c r="E649" s="11">
        <v>1</v>
      </c>
    </row>
    <row r="650" spans="1:5" x14ac:dyDescent="0.2">
      <c r="A650" s="15" t="s">
        <v>3303</v>
      </c>
      <c r="B650" s="11"/>
      <c r="C650" s="11"/>
      <c r="D650" s="11">
        <v>1</v>
      </c>
      <c r="E650" s="11">
        <v>1</v>
      </c>
    </row>
    <row r="651" spans="1:5" x14ac:dyDescent="0.2">
      <c r="A651" s="15" t="s">
        <v>3405</v>
      </c>
      <c r="B651" s="11"/>
      <c r="C651" s="11"/>
      <c r="D651" s="11">
        <v>1</v>
      </c>
      <c r="E651" s="11">
        <v>1</v>
      </c>
    </row>
    <row r="652" spans="1:5" x14ac:dyDescent="0.2">
      <c r="A652" s="15" t="s">
        <v>3575</v>
      </c>
      <c r="B652" s="11"/>
      <c r="C652" s="11"/>
      <c r="D652" s="11">
        <v>1</v>
      </c>
      <c r="E652" s="11">
        <v>1</v>
      </c>
    </row>
    <row r="653" spans="1:5" x14ac:dyDescent="0.2">
      <c r="A653" s="15" t="s">
        <v>3617</v>
      </c>
      <c r="B653" s="11"/>
      <c r="C653" s="11"/>
      <c r="D653" s="11">
        <v>1</v>
      </c>
      <c r="E653" s="11">
        <v>1</v>
      </c>
    </row>
    <row r="654" spans="1:5" x14ac:dyDescent="0.2">
      <c r="A654" s="15" t="s">
        <v>3217</v>
      </c>
      <c r="B654" s="11"/>
      <c r="C654" s="11"/>
      <c r="D654" s="11">
        <v>1</v>
      </c>
      <c r="E654" s="11">
        <v>1</v>
      </c>
    </row>
    <row r="655" spans="1:5" x14ac:dyDescent="0.2">
      <c r="A655" s="15" t="s">
        <v>533</v>
      </c>
      <c r="B655" s="11"/>
      <c r="C655" s="11"/>
      <c r="D655" s="11">
        <v>1</v>
      </c>
      <c r="E655" s="11">
        <v>1</v>
      </c>
    </row>
    <row r="656" spans="1:5" x14ac:dyDescent="0.2">
      <c r="A656" s="15" t="s">
        <v>3159</v>
      </c>
      <c r="B656" s="11"/>
      <c r="C656" s="11"/>
      <c r="D656" s="11">
        <v>1</v>
      </c>
      <c r="E656" s="11">
        <v>1</v>
      </c>
    </row>
    <row r="657" spans="1:5" x14ac:dyDescent="0.2">
      <c r="A657" s="15" t="s">
        <v>4015</v>
      </c>
      <c r="B657" s="11">
        <v>1</v>
      </c>
      <c r="C657" s="11"/>
      <c r="D657" s="11"/>
      <c r="E657" s="11">
        <v>1</v>
      </c>
    </row>
    <row r="658" spans="1:5" x14ac:dyDescent="0.2">
      <c r="A658" s="15" t="s">
        <v>3160</v>
      </c>
      <c r="B658" s="11"/>
      <c r="C658" s="11"/>
      <c r="D658" s="11">
        <v>1</v>
      </c>
      <c r="E658" s="11">
        <v>1</v>
      </c>
    </row>
    <row r="659" spans="1:5" x14ac:dyDescent="0.2">
      <c r="A659" s="15" t="s">
        <v>3687</v>
      </c>
      <c r="B659" s="11"/>
      <c r="C659" s="11"/>
      <c r="D659" s="11">
        <v>1</v>
      </c>
      <c r="E659" s="11">
        <v>1</v>
      </c>
    </row>
    <row r="660" spans="1:5" x14ac:dyDescent="0.2">
      <c r="A660" s="15" t="s">
        <v>4099</v>
      </c>
      <c r="B660" s="11">
        <v>1</v>
      </c>
      <c r="C660" s="11"/>
      <c r="D660" s="11"/>
      <c r="E660" s="11">
        <v>1</v>
      </c>
    </row>
    <row r="661" spans="1:5" x14ac:dyDescent="0.2">
      <c r="A661" s="15" t="s">
        <v>3856</v>
      </c>
      <c r="B661" s="11">
        <v>1</v>
      </c>
      <c r="C661" s="11"/>
      <c r="D661" s="11"/>
      <c r="E661" s="11">
        <v>1</v>
      </c>
    </row>
    <row r="662" spans="1:5" x14ac:dyDescent="0.2">
      <c r="A662" s="15" t="s">
        <v>2918</v>
      </c>
      <c r="B662" s="11">
        <v>1</v>
      </c>
      <c r="C662" s="11"/>
      <c r="D662" s="11"/>
      <c r="E662" s="11">
        <v>1</v>
      </c>
    </row>
    <row r="663" spans="1:5" x14ac:dyDescent="0.2">
      <c r="A663" s="15" t="s">
        <v>2919</v>
      </c>
      <c r="B663" s="11">
        <v>1</v>
      </c>
      <c r="C663" s="11"/>
      <c r="D663" s="11"/>
      <c r="E663" s="11">
        <v>1</v>
      </c>
    </row>
    <row r="664" spans="1:5" x14ac:dyDescent="0.2">
      <c r="A664" s="15" t="s">
        <v>3490</v>
      </c>
      <c r="B664" s="11"/>
      <c r="C664" s="11"/>
      <c r="D664" s="11">
        <v>1</v>
      </c>
      <c r="E664" s="11">
        <v>1</v>
      </c>
    </row>
    <row r="665" spans="1:5" x14ac:dyDescent="0.2">
      <c r="A665" s="15" t="s">
        <v>3906</v>
      </c>
      <c r="B665" s="11">
        <v>1</v>
      </c>
      <c r="C665" s="11"/>
      <c r="D665" s="11"/>
      <c r="E665" s="11">
        <v>1</v>
      </c>
    </row>
    <row r="666" spans="1:5" x14ac:dyDescent="0.2">
      <c r="A666" s="15" t="s">
        <v>2971</v>
      </c>
      <c r="B666" s="11"/>
      <c r="C666" s="11"/>
      <c r="D666" s="11">
        <v>1</v>
      </c>
      <c r="E666" s="11">
        <v>1</v>
      </c>
    </row>
    <row r="667" spans="1:5" x14ac:dyDescent="0.2">
      <c r="A667" s="15" t="s">
        <v>1294</v>
      </c>
      <c r="B667" s="11"/>
      <c r="C667" s="11"/>
      <c r="D667" s="11">
        <v>1</v>
      </c>
      <c r="E667" s="11">
        <v>1</v>
      </c>
    </row>
    <row r="668" spans="1:5" x14ac:dyDescent="0.2">
      <c r="A668" s="15" t="s">
        <v>3954</v>
      </c>
      <c r="B668" s="11">
        <v>1</v>
      </c>
      <c r="C668" s="11"/>
      <c r="D668" s="11"/>
      <c r="E668" s="11">
        <v>1</v>
      </c>
    </row>
    <row r="669" spans="1:5" x14ac:dyDescent="0.2">
      <c r="A669" s="15" t="s">
        <v>3249</v>
      </c>
      <c r="B669" s="11"/>
      <c r="C669" s="11"/>
      <c r="D669" s="11">
        <v>1</v>
      </c>
      <c r="E669" s="11">
        <v>1</v>
      </c>
    </row>
    <row r="670" spans="1:5" x14ac:dyDescent="0.2">
      <c r="A670" s="15" t="s">
        <v>3893</v>
      </c>
      <c r="B670" s="11">
        <v>1</v>
      </c>
      <c r="C670" s="11"/>
      <c r="D670" s="11"/>
      <c r="E670" s="11">
        <v>1</v>
      </c>
    </row>
    <row r="671" spans="1:5" x14ac:dyDescent="0.2">
      <c r="A671" s="15" t="s">
        <v>3399</v>
      </c>
      <c r="B671" s="11"/>
      <c r="C671" s="11"/>
      <c r="D671" s="11">
        <v>1</v>
      </c>
      <c r="E671" s="11">
        <v>1</v>
      </c>
    </row>
    <row r="672" spans="1:5" x14ac:dyDescent="0.2">
      <c r="A672" s="15" t="s">
        <v>3532</v>
      </c>
      <c r="B672" s="11"/>
      <c r="C672" s="11"/>
      <c r="D672" s="11">
        <v>1</v>
      </c>
      <c r="E672" s="11">
        <v>1</v>
      </c>
    </row>
    <row r="673" spans="1:5" x14ac:dyDescent="0.2">
      <c r="A673" s="15" t="s">
        <v>3162</v>
      </c>
      <c r="B673" s="11"/>
      <c r="C673" s="11"/>
      <c r="D673" s="11">
        <v>1</v>
      </c>
      <c r="E673" s="11">
        <v>1</v>
      </c>
    </row>
    <row r="674" spans="1:5" x14ac:dyDescent="0.2">
      <c r="A674" s="15" t="s">
        <v>8362</v>
      </c>
      <c r="B674" s="11">
        <v>250</v>
      </c>
      <c r="C674" s="11">
        <v>9</v>
      </c>
      <c r="D674" s="11">
        <v>412</v>
      </c>
      <c r="E674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FCE-771F-884B-91D3-74DB9FFFD778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8222</v>
      </c>
      <c r="B2" t="s">
        <v>8224</v>
      </c>
    </row>
    <row r="3" spans="1:5" x14ac:dyDescent="0.2">
      <c r="A3" s="14" t="s">
        <v>8359</v>
      </c>
      <c r="B3" t="s">
        <v>8316</v>
      </c>
    </row>
    <row r="5" spans="1:5" x14ac:dyDescent="0.2">
      <c r="B5" s="14" t="s">
        <v>8363</v>
      </c>
    </row>
    <row r="6" spans="1:5" x14ac:dyDescent="0.2"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t="s">
        <v>8360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91DF-3D67-A449-803B-495BAEF30B6A}">
  <dimension ref="A3:F17"/>
  <sheetViews>
    <sheetView workbookViewId="0">
      <selection activeCell="N12" sqref="N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4" t="s">
        <v>8360</v>
      </c>
      <c r="B3" s="14" t="s">
        <v>8363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">
      <c r="A6" s="17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">
      <c r="A7" s="17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">
      <c r="A8" s="17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">
      <c r="A9" s="17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">
      <c r="A10" s="17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">
      <c r="A11" s="17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">
      <c r="A12" s="17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">
      <c r="A13" s="17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">
      <c r="A14" s="17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">
      <c r="A15" s="17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">
      <c r="A16" s="17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">
      <c r="A17" s="17" t="s">
        <v>8362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23EB9-6780-C74B-B615-2660C31C2E2F}">
  <dimension ref="A1:F6"/>
  <sheetViews>
    <sheetView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37.83203125" customWidth="1"/>
  </cols>
  <sheetData>
    <row r="1" spans="1:6" x14ac:dyDescent="0.2">
      <c r="A1" s="18" t="s">
        <v>8378</v>
      </c>
      <c r="B1" s="18" t="s">
        <v>4110</v>
      </c>
      <c r="C1" s="18" t="s">
        <v>8381</v>
      </c>
      <c r="D1" s="18" t="s">
        <v>8380</v>
      </c>
      <c r="E1" s="18" t="s">
        <v>8307</v>
      </c>
      <c r="F1" s="18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 3,FALSE)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8379</v>
      </c>
      <c r="B4" t="str">
        <f>VLOOKUP(A4, Kickstarter!B:C,2,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6B917-D127-5045-892F-7A6AE8A58FFD}">
  <dimension ref="A1:T413"/>
  <sheetViews>
    <sheetView zoomScale="60" zoomScaleNormal="60" workbookViewId="0">
      <selection activeCell="W3" sqref="W3"/>
    </sheetView>
  </sheetViews>
  <sheetFormatPr baseColWidth="10" defaultRowHeight="15" x14ac:dyDescent="0.2"/>
  <cols>
    <col min="20" max="20" width="22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8364</v>
      </c>
      <c r="T1" s="18" t="s">
        <v>8365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S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AB32-94F1-9842-9D92-9E2B6CF48F3C}">
  <dimension ref="A1:T251"/>
  <sheetViews>
    <sheetView workbookViewId="0">
      <selection activeCell="U2" sqref="U2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8383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19" t="s">
        <v>8364</v>
      </c>
      <c r="T1" s="24" t="s">
        <v>8365</v>
      </c>
    </row>
    <row r="2" spans="1:20" ht="224" x14ac:dyDescent="0.2">
      <c r="A2" s="24">
        <v>2843</v>
      </c>
      <c r="B2" s="25" t="s">
        <v>2843</v>
      </c>
      <c r="C2" s="25" t="s">
        <v>6953</v>
      </c>
      <c r="D2" s="26">
        <v>1200</v>
      </c>
      <c r="E2" s="27">
        <v>0</v>
      </c>
      <c r="F2" s="28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4" t="s">
        <v>8269</v>
      </c>
      <c r="O2" s="28">
        <v>0</v>
      </c>
      <c r="P2" s="24">
        <v>0</v>
      </c>
      <c r="Q2" s="29" t="s">
        <v>8315</v>
      </c>
      <c r="R2" s="24" t="s">
        <v>8316</v>
      </c>
      <c r="S2" s="30">
        <v>42492</v>
      </c>
      <c r="T2" s="30">
        <v>42534</v>
      </c>
    </row>
    <row r="3" spans="1:20" ht="192" x14ac:dyDescent="0.2">
      <c r="A3" s="24">
        <v>2845</v>
      </c>
      <c r="B3" s="25" t="s">
        <v>2845</v>
      </c>
      <c r="C3" s="25" t="s">
        <v>6955</v>
      </c>
      <c r="D3" s="26">
        <v>7500</v>
      </c>
      <c r="E3" s="27">
        <v>2366</v>
      </c>
      <c r="F3" s="28" t="s">
        <v>8220</v>
      </c>
      <c r="G3" s="24" t="s">
        <v>8223</v>
      </c>
      <c r="H3" s="24" t="s">
        <v>8245</v>
      </c>
      <c r="I3" s="24">
        <v>1433723033</v>
      </c>
      <c r="J3" s="24">
        <v>1428539033</v>
      </c>
      <c r="K3" s="24" t="b">
        <v>0</v>
      </c>
      <c r="L3" s="24">
        <v>39</v>
      </c>
      <c r="M3" s="24" t="b">
        <v>0</v>
      </c>
      <c r="N3" s="24" t="s">
        <v>8269</v>
      </c>
      <c r="O3" s="28">
        <v>32</v>
      </c>
      <c r="P3" s="24">
        <v>60.67</v>
      </c>
      <c r="Q3" s="29" t="s">
        <v>8315</v>
      </c>
      <c r="R3" s="24" t="s">
        <v>8316</v>
      </c>
      <c r="S3" s="30">
        <v>42103</v>
      </c>
      <c r="T3" s="30">
        <v>42163</v>
      </c>
    </row>
    <row r="4" spans="1:20" ht="224" x14ac:dyDescent="0.2">
      <c r="A4" s="24">
        <v>2846</v>
      </c>
      <c r="B4" s="25" t="s">
        <v>2846</v>
      </c>
      <c r="C4" s="25" t="s">
        <v>6956</v>
      </c>
      <c r="D4" s="26">
        <v>8000</v>
      </c>
      <c r="E4" s="27">
        <v>0</v>
      </c>
      <c r="F4" s="28" t="s">
        <v>8220</v>
      </c>
      <c r="G4" s="24" t="s">
        <v>8223</v>
      </c>
      <c r="H4" s="24" t="s">
        <v>8245</v>
      </c>
      <c r="I4" s="24">
        <v>1432917394</v>
      </c>
      <c r="J4" s="24">
        <v>1429029394</v>
      </c>
      <c r="K4" s="24" t="b">
        <v>0</v>
      </c>
      <c r="L4" s="24">
        <v>0</v>
      </c>
      <c r="M4" s="24" t="b">
        <v>0</v>
      </c>
      <c r="N4" s="24" t="s">
        <v>8269</v>
      </c>
      <c r="O4" s="28">
        <v>0</v>
      </c>
      <c r="P4" s="24">
        <v>0</v>
      </c>
      <c r="Q4" s="29" t="s">
        <v>8315</v>
      </c>
      <c r="R4" s="24" t="s">
        <v>8316</v>
      </c>
      <c r="S4" s="30">
        <v>42108</v>
      </c>
      <c r="T4" s="30">
        <v>42153</v>
      </c>
    </row>
    <row r="5" spans="1:20" ht="192" x14ac:dyDescent="0.2">
      <c r="A5" s="24">
        <v>2847</v>
      </c>
      <c r="B5" s="25" t="s">
        <v>2847</v>
      </c>
      <c r="C5" s="25" t="s">
        <v>6957</v>
      </c>
      <c r="D5" s="26">
        <v>2000</v>
      </c>
      <c r="E5" s="27">
        <v>0</v>
      </c>
      <c r="F5" s="28" t="s">
        <v>8220</v>
      </c>
      <c r="G5" s="24" t="s">
        <v>8223</v>
      </c>
      <c r="H5" s="24" t="s">
        <v>8245</v>
      </c>
      <c r="I5" s="24">
        <v>1464031265</v>
      </c>
      <c r="J5" s="24">
        <v>1458847265</v>
      </c>
      <c r="K5" s="24" t="b">
        <v>0</v>
      </c>
      <c r="L5" s="24">
        <v>0</v>
      </c>
      <c r="M5" s="24" t="b">
        <v>0</v>
      </c>
      <c r="N5" s="24" t="s">
        <v>8269</v>
      </c>
      <c r="O5" s="28">
        <v>0</v>
      </c>
      <c r="P5" s="24">
        <v>0</v>
      </c>
      <c r="Q5" s="29" t="s">
        <v>8315</v>
      </c>
      <c r="R5" s="24" t="s">
        <v>8316</v>
      </c>
      <c r="S5" s="30">
        <v>42453</v>
      </c>
      <c r="T5" s="30">
        <v>42513</v>
      </c>
    </row>
    <row r="6" spans="1:20" ht="224" x14ac:dyDescent="0.2">
      <c r="A6" s="24">
        <v>2848</v>
      </c>
      <c r="B6" s="25" t="s">
        <v>2848</v>
      </c>
      <c r="C6" s="25" t="s">
        <v>6958</v>
      </c>
      <c r="D6" s="26">
        <v>35000</v>
      </c>
      <c r="E6" s="27">
        <v>70</v>
      </c>
      <c r="F6" s="28" t="s">
        <v>8220</v>
      </c>
      <c r="G6" s="24" t="s">
        <v>8223</v>
      </c>
      <c r="H6" s="24" t="s">
        <v>8245</v>
      </c>
      <c r="I6" s="24">
        <v>1432913659</v>
      </c>
      <c r="J6" s="24">
        <v>1430321659</v>
      </c>
      <c r="K6" s="24" t="b">
        <v>0</v>
      </c>
      <c r="L6" s="24">
        <v>3</v>
      </c>
      <c r="M6" s="24" t="b">
        <v>0</v>
      </c>
      <c r="N6" s="24" t="s">
        <v>8269</v>
      </c>
      <c r="O6" s="28">
        <v>0</v>
      </c>
      <c r="P6" s="24">
        <v>23.33</v>
      </c>
      <c r="Q6" s="29" t="s">
        <v>8315</v>
      </c>
      <c r="R6" s="24" t="s">
        <v>8316</v>
      </c>
      <c r="S6" s="30">
        <v>42123</v>
      </c>
      <c r="T6" s="30">
        <v>42153</v>
      </c>
    </row>
    <row r="7" spans="1:20" ht="192" x14ac:dyDescent="0.2">
      <c r="A7" s="24">
        <v>2850</v>
      </c>
      <c r="B7" s="25" t="s">
        <v>2850</v>
      </c>
      <c r="C7" s="25" t="s">
        <v>6960</v>
      </c>
      <c r="D7" s="26">
        <v>8000</v>
      </c>
      <c r="E7" s="27">
        <v>311</v>
      </c>
      <c r="F7" s="28" t="s">
        <v>8220</v>
      </c>
      <c r="G7" s="24" t="s">
        <v>8223</v>
      </c>
      <c r="H7" s="24" t="s">
        <v>8245</v>
      </c>
      <c r="I7" s="24">
        <v>1409962211</v>
      </c>
      <c r="J7" s="24">
        <v>1407370211</v>
      </c>
      <c r="K7" s="24" t="b">
        <v>0</v>
      </c>
      <c r="L7" s="24">
        <v>13</v>
      </c>
      <c r="M7" s="24" t="b">
        <v>0</v>
      </c>
      <c r="N7" s="24" t="s">
        <v>8269</v>
      </c>
      <c r="O7" s="28">
        <v>4</v>
      </c>
      <c r="P7" s="24">
        <v>23.92</v>
      </c>
      <c r="Q7" s="29" t="s">
        <v>8315</v>
      </c>
      <c r="R7" s="24" t="s">
        <v>8316</v>
      </c>
      <c r="S7" s="30">
        <v>41858</v>
      </c>
      <c r="T7" s="30">
        <v>41888</v>
      </c>
    </row>
    <row r="8" spans="1:20" ht="176" x14ac:dyDescent="0.2">
      <c r="A8" s="24">
        <v>2852</v>
      </c>
      <c r="B8" s="25" t="s">
        <v>2852</v>
      </c>
      <c r="C8" s="25" t="s">
        <v>6962</v>
      </c>
      <c r="D8" s="26">
        <v>5000</v>
      </c>
      <c r="E8" s="27">
        <v>95</v>
      </c>
      <c r="F8" s="28" t="s">
        <v>8220</v>
      </c>
      <c r="G8" s="24" t="s">
        <v>8223</v>
      </c>
      <c r="H8" s="24" t="s">
        <v>8245</v>
      </c>
      <c r="I8" s="24">
        <v>1403312703</v>
      </c>
      <c r="J8" s="24">
        <v>1400720703</v>
      </c>
      <c r="K8" s="24" t="b">
        <v>0</v>
      </c>
      <c r="L8" s="24">
        <v>6</v>
      </c>
      <c r="M8" s="24" t="b">
        <v>0</v>
      </c>
      <c r="N8" s="24" t="s">
        <v>8269</v>
      </c>
      <c r="O8" s="28">
        <v>2</v>
      </c>
      <c r="P8" s="24">
        <v>15.83</v>
      </c>
      <c r="Q8" s="29" t="s">
        <v>8315</v>
      </c>
      <c r="R8" s="24" t="s">
        <v>8316</v>
      </c>
      <c r="S8" s="30">
        <v>41781</v>
      </c>
      <c r="T8" s="30">
        <v>41811</v>
      </c>
    </row>
    <row r="9" spans="1:20" ht="256" x14ac:dyDescent="0.2">
      <c r="A9" s="24">
        <v>2855</v>
      </c>
      <c r="B9" s="25" t="s">
        <v>2855</v>
      </c>
      <c r="C9" s="25" t="s">
        <v>6965</v>
      </c>
      <c r="D9" s="26">
        <v>600</v>
      </c>
      <c r="E9" s="27">
        <v>300</v>
      </c>
      <c r="F9" s="28" t="s">
        <v>8220</v>
      </c>
      <c r="G9" s="24" t="s">
        <v>8223</v>
      </c>
      <c r="H9" s="24" t="s">
        <v>8245</v>
      </c>
      <c r="I9" s="24">
        <v>1454110440</v>
      </c>
      <c r="J9" s="24">
        <v>1451607071</v>
      </c>
      <c r="K9" s="24" t="b">
        <v>0</v>
      </c>
      <c r="L9" s="24">
        <v>5</v>
      </c>
      <c r="M9" s="24" t="b">
        <v>0</v>
      </c>
      <c r="N9" s="24" t="s">
        <v>8269</v>
      </c>
      <c r="O9" s="28">
        <v>50</v>
      </c>
      <c r="P9" s="24">
        <v>60</v>
      </c>
      <c r="Q9" s="29" t="s">
        <v>8315</v>
      </c>
      <c r="R9" s="24" t="s">
        <v>8316</v>
      </c>
      <c r="S9" s="30">
        <v>42370</v>
      </c>
      <c r="T9" s="30">
        <v>42398</v>
      </c>
    </row>
    <row r="10" spans="1:20" ht="208" x14ac:dyDescent="0.2">
      <c r="A10" s="24">
        <v>2856</v>
      </c>
      <c r="B10" s="25" t="s">
        <v>2856</v>
      </c>
      <c r="C10" s="25" t="s">
        <v>6966</v>
      </c>
      <c r="D10" s="26">
        <v>3000</v>
      </c>
      <c r="E10" s="27">
        <v>146</v>
      </c>
      <c r="F10" s="28" t="s">
        <v>8220</v>
      </c>
      <c r="G10" s="24" t="s">
        <v>8223</v>
      </c>
      <c r="H10" s="24" t="s">
        <v>8245</v>
      </c>
      <c r="I10" s="24">
        <v>1439069640</v>
      </c>
      <c r="J10" s="24">
        <v>1433897647</v>
      </c>
      <c r="K10" s="24" t="b">
        <v>0</v>
      </c>
      <c r="L10" s="24">
        <v>6</v>
      </c>
      <c r="M10" s="24" t="b">
        <v>0</v>
      </c>
      <c r="N10" s="24" t="s">
        <v>8269</v>
      </c>
      <c r="O10" s="28">
        <v>5</v>
      </c>
      <c r="P10" s="24">
        <v>24.33</v>
      </c>
      <c r="Q10" s="29" t="s">
        <v>8315</v>
      </c>
      <c r="R10" s="24" t="s">
        <v>8316</v>
      </c>
      <c r="S10" s="30">
        <v>42165</v>
      </c>
      <c r="T10" s="30">
        <v>42224</v>
      </c>
    </row>
    <row r="11" spans="1:20" ht="208" x14ac:dyDescent="0.2">
      <c r="A11" s="24">
        <v>2860</v>
      </c>
      <c r="B11" s="25" t="s">
        <v>2860</v>
      </c>
      <c r="C11" s="25" t="s">
        <v>6970</v>
      </c>
      <c r="D11" s="26">
        <v>4000</v>
      </c>
      <c r="E11" s="27">
        <v>266</v>
      </c>
      <c r="F11" s="28" t="s">
        <v>8220</v>
      </c>
      <c r="G11" s="24" t="s">
        <v>8223</v>
      </c>
      <c r="H11" s="24" t="s">
        <v>8245</v>
      </c>
      <c r="I11" s="24">
        <v>1466363576</v>
      </c>
      <c r="J11" s="24">
        <v>1461179576</v>
      </c>
      <c r="K11" s="24" t="b">
        <v>0</v>
      </c>
      <c r="L11" s="24">
        <v>9</v>
      </c>
      <c r="M11" s="24" t="b">
        <v>0</v>
      </c>
      <c r="N11" s="24" t="s">
        <v>8269</v>
      </c>
      <c r="O11" s="28">
        <v>7</v>
      </c>
      <c r="P11" s="24">
        <v>29.56</v>
      </c>
      <c r="Q11" s="29" t="s">
        <v>8315</v>
      </c>
      <c r="R11" s="24" t="s">
        <v>8316</v>
      </c>
      <c r="S11" s="30">
        <v>42480</v>
      </c>
      <c r="T11" s="30">
        <v>42540</v>
      </c>
    </row>
    <row r="12" spans="1:20" ht="192" x14ac:dyDescent="0.2">
      <c r="A12" s="24">
        <v>2862</v>
      </c>
      <c r="B12" s="25" t="s">
        <v>2862</v>
      </c>
      <c r="C12" s="25" t="s">
        <v>6972</v>
      </c>
      <c r="D12" s="26">
        <v>12700</v>
      </c>
      <c r="E12" s="27">
        <v>55</v>
      </c>
      <c r="F12" s="28" t="s">
        <v>8220</v>
      </c>
      <c r="G12" s="24" t="s">
        <v>8223</v>
      </c>
      <c r="H12" s="24" t="s">
        <v>8245</v>
      </c>
      <c r="I12" s="24">
        <v>1403636229</v>
      </c>
      <c r="J12" s="24">
        <v>1401044229</v>
      </c>
      <c r="K12" s="24" t="b">
        <v>0</v>
      </c>
      <c r="L12" s="24">
        <v>3</v>
      </c>
      <c r="M12" s="24" t="b">
        <v>0</v>
      </c>
      <c r="N12" s="24" t="s">
        <v>8269</v>
      </c>
      <c r="O12" s="28">
        <v>0</v>
      </c>
      <c r="P12" s="24">
        <v>18.329999999999998</v>
      </c>
      <c r="Q12" s="29" t="s">
        <v>8315</v>
      </c>
      <c r="R12" s="24" t="s">
        <v>8316</v>
      </c>
      <c r="S12" s="30">
        <v>41784</v>
      </c>
      <c r="T12" s="30">
        <v>41814</v>
      </c>
    </row>
    <row r="13" spans="1:20" ht="224" x14ac:dyDescent="0.2">
      <c r="A13" s="24">
        <v>2863</v>
      </c>
      <c r="B13" s="25" t="s">
        <v>2863</v>
      </c>
      <c r="C13" s="25" t="s">
        <v>6973</v>
      </c>
      <c r="D13" s="26">
        <v>50000</v>
      </c>
      <c r="E13" s="27">
        <v>20</v>
      </c>
      <c r="F13" s="28" t="s">
        <v>8220</v>
      </c>
      <c r="G13" s="24" t="s">
        <v>8223</v>
      </c>
      <c r="H13" s="24" t="s">
        <v>8245</v>
      </c>
      <c r="I13" s="24">
        <v>1410279123</v>
      </c>
      <c r="J13" s="24">
        <v>1405095123</v>
      </c>
      <c r="K13" s="24" t="b">
        <v>0</v>
      </c>
      <c r="L13" s="24">
        <v>1</v>
      </c>
      <c r="M13" s="24" t="b">
        <v>0</v>
      </c>
      <c r="N13" s="24" t="s">
        <v>8269</v>
      </c>
      <c r="O13" s="28">
        <v>0</v>
      </c>
      <c r="P13" s="24">
        <v>20</v>
      </c>
      <c r="Q13" s="29" t="s">
        <v>8315</v>
      </c>
      <c r="R13" s="24" t="s">
        <v>8316</v>
      </c>
      <c r="S13" s="30">
        <v>41831</v>
      </c>
      <c r="T13" s="30">
        <v>41891</v>
      </c>
    </row>
    <row r="14" spans="1:20" ht="176" x14ac:dyDescent="0.2">
      <c r="A14" s="24">
        <v>2865</v>
      </c>
      <c r="B14" s="25" t="s">
        <v>2865</v>
      </c>
      <c r="C14" s="25" t="s">
        <v>6975</v>
      </c>
      <c r="D14" s="26">
        <v>2888</v>
      </c>
      <c r="E14" s="27">
        <v>0</v>
      </c>
      <c r="F14" s="28" t="s">
        <v>8220</v>
      </c>
      <c r="G14" s="24" t="s">
        <v>8223</v>
      </c>
      <c r="H14" s="24" t="s">
        <v>8245</v>
      </c>
      <c r="I14" s="24">
        <v>1420512259</v>
      </c>
      <c r="J14" s="24">
        <v>1415328259</v>
      </c>
      <c r="K14" s="24" t="b">
        <v>0</v>
      </c>
      <c r="L14" s="24">
        <v>0</v>
      </c>
      <c r="M14" s="24" t="b">
        <v>0</v>
      </c>
      <c r="N14" s="24" t="s">
        <v>8269</v>
      </c>
      <c r="O14" s="28">
        <v>0</v>
      </c>
      <c r="P14" s="24">
        <v>0</v>
      </c>
      <c r="Q14" s="29" t="s">
        <v>8315</v>
      </c>
      <c r="R14" s="24" t="s">
        <v>8316</v>
      </c>
      <c r="S14" s="30">
        <v>41950</v>
      </c>
      <c r="T14" s="30">
        <v>42010</v>
      </c>
    </row>
    <row r="15" spans="1:20" ht="192" x14ac:dyDescent="0.2">
      <c r="A15" s="24">
        <v>2866</v>
      </c>
      <c r="B15" s="25" t="s">
        <v>2866</v>
      </c>
      <c r="C15" s="25" t="s">
        <v>6976</v>
      </c>
      <c r="D15" s="26">
        <v>5000</v>
      </c>
      <c r="E15" s="27">
        <v>45</v>
      </c>
      <c r="F15" s="28" t="s">
        <v>8220</v>
      </c>
      <c r="G15" s="24" t="s">
        <v>8223</v>
      </c>
      <c r="H15" s="24" t="s">
        <v>8245</v>
      </c>
      <c r="I15" s="24">
        <v>1476482400</v>
      </c>
      <c r="J15" s="24">
        <v>1473893721</v>
      </c>
      <c r="K15" s="24" t="b">
        <v>0</v>
      </c>
      <c r="L15" s="24">
        <v>2</v>
      </c>
      <c r="M15" s="24" t="b">
        <v>0</v>
      </c>
      <c r="N15" s="24" t="s">
        <v>8269</v>
      </c>
      <c r="O15" s="28">
        <v>1</v>
      </c>
      <c r="P15" s="24">
        <v>22.5</v>
      </c>
      <c r="Q15" s="29" t="s">
        <v>8315</v>
      </c>
      <c r="R15" s="24" t="s">
        <v>8316</v>
      </c>
      <c r="S15" s="30">
        <v>42627</v>
      </c>
      <c r="T15" s="30">
        <v>42657</v>
      </c>
    </row>
    <row r="16" spans="1:20" ht="224" x14ac:dyDescent="0.2">
      <c r="A16" s="24">
        <v>2867</v>
      </c>
      <c r="B16" s="25" t="s">
        <v>2867</v>
      </c>
      <c r="C16" s="25" t="s">
        <v>6977</v>
      </c>
      <c r="D16" s="26">
        <v>2500</v>
      </c>
      <c r="E16" s="27">
        <v>504</v>
      </c>
      <c r="F16" s="28" t="s">
        <v>8220</v>
      </c>
      <c r="G16" s="24" t="s">
        <v>8223</v>
      </c>
      <c r="H16" s="24" t="s">
        <v>8245</v>
      </c>
      <c r="I16" s="24">
        <v>1467604800</v>
      </c>
      <c r="J16" s="24">
        <v>1465533672</v>
      </c>
      <c r="K16" s="24" t="b">
        <v>0</v>
      </c>
      <c r="L16" s="24">
        <v>10</v>
      </c>
      <c r="M16" s="24" t="b">
        <v>0</v>
      </c>
      <c r="N16" s="24" t="s">
        <v>8269</v>
      </c>
      <c r="O16" s="28">
        <v>20</v>
      </c>
      <c r="P16" s="24">
        <v>50.4</v>
      </c>
      <c r="Q16" s="29" t="s">
        <v>8315</v>
      </c>
      <c r="R16" s="24" t="s">
        <v>8316</v>
      </c>
      <c r="S16" s="30">
        <v>42531</v>
      </c>
      <c r="T16" s="30">
        <v>42555</v>
      </c>
    </row>
    <row r="17" spans="1:20" ht="224" x14ac:dyDescent="0.2">
      <c r="A17" s="24">
        <v>2868</v>
      </c>
      <c r="B17" s="25" t="s">
        <v>2868</v>
      </c>
      <c r="C17" s="25" t="s">
        <v>6978</v>
      </c>
      <c r="D17" s="26">
        <v>15000</v>
      </c>
      <c r="E17" s="27">
        <v>6301.76</v>
      </c>
      <c r="F17" s="28" t="s">
        <v>8220</v>
      </c>
      <c r="G17" s="24" t="s">
        <v>8223</v>
      </c>
      <c r="H17" s="24" t="s">
        <v>8245</v>
      </c>
      <c r="I17" s="24">
        <v>1475697054</v>
      </c>
      <c r="J17" s="24">
        <v>1473105054</v>
      </c>
      <c r="K17" s="24" t="b">
        <v>0</v>
      </c>
      <c r="L17" s="24">
        <v>60</v>
      </c>
      <c r="M17" s="24" t="b">
        <v>0</v>
      </c>
      <c r="N17" s="24" t="s">
        <v>8269</v>
      </c>
      <c r="O17" s="28">
        <v>42</v>
      </c>
      <c r="P17" s="24">
        <v>105.03</v>
      </c>
      <c r="Q17" s="29" t="s">
        <v>8315</v>
      </c>
      <c r="R17" s="24" t="s">
        <v>8316</v>
      </c>
      <c r="S17" s="30">
        <v>42618</v>
      </c>
      <c r="T17" s="30">
        <v>42648</v>
      </c>
    </row>
    <row r="18" spans="1:20" ht="224" x14ac:dyDescent="0.2">
      <c r="A18" s="24">
        <v>2869</v>
      </c>
      <c r="B18" s="25" t="s">
        <v>2869</v>
      </c>
      <c r="C18" s="25" t="s">
        <v>6979</v>
      </c>
      <c r="D18" s="26">
        <v>20000</v>
      </c>
      <c r="E18" s="27">
        <v>177</v>
      </c>
      <c r="F18" s="28" t="s">
        <v>8220</v>
      </c>
      <c r="G18" s="24" t="s">
        <v>8223</v>
      </c>
      <c r="H18" s="24" t="s">
        <v>8245</v>
      </c>
      <c r="I18" s="24">
        <v>1468937681</v>
      </c>
      <c r="J18" s="24">
        <v>1466345681</v>
      </c>
      <c r="K18" s="24" t="b">
        <v>0</v>
      </c>
      <c r="L18" s="24">
        <v>5</v>
      </c>
      <c r="M18" s="24" t="b">
        <v>0</v>
      </c>
      <c r="N18" s="24" t="s">
        <v>8269</v>
      </c>
      <c r="O18" s="28">
        <v>1</v>
      </c>
      <c r="P18" s="24">
        <v>35.4</v>
      </c>
      <c r="Q18" s="29" t="s">
        <v>8315</v>
      </c>
      <c r="R18" s="24" t="s">
        <v>8316</v>
      </c>
      <c r="S18" s="30">
        <v>42540</v>
      </c>
      <c r="T18" s="30">
        <v>42570</v>
      </c>
    </row>
    <row r="19" spans="1:20" ht="208" x14ac:dyDescent="0.2">
      <c r="A19" s="24">
        <v>2870</v>
      </c>
      <c r="B19" s="25" t="s">
        <v>2870</v>
      </c>
      <c r="C19" s="25" t="s">
        <v>6980</v>
      </c>
      <c r="D19" s="26">
        <v>5000</v>
      </c>
      <c r="E19" s="27">
        <v>750</v>
      </c>
      <c r="F19" s="28" t="s">
        <v>8220</v>
      </c>
      <c r="G19" s="24" t="s">
        <v>8223</v>
      </c>
      <c r="H19" s="24" t="s">
        <v>8245</v>
      </c>
      <c r="I19" s="24">
        <v>1400301165</v>
      </c>
      <c r="J19" s="24">
        <v>1397709165</v>
      </c>
      <c r="K19" s="24" t="b">
        <v>0</v>
      </c>
      <c r="L19" s="24">
        <v>9</v>
      </c>
      <c r="M19" s="24" t="b">
        <v>0</v>
      </c>
      <c r="N19" s="24" t="s">
        <v>8269</v>
      </c>
      <c r="O19" s="28">
        <v>15</v>
      </c>
      <c r="P19" s="24">
        <v>83.33</v>
      </c>
      <c r="Q19" s="29" t="s">
        <v>8315</v>
      </c>
      <c r="R19" s="24" t="s">
        <v>8316</v>
      </c>
      <c r="S19" s="30">
        <v>41746</v>
      </c>
      <c r="T19" s="30">
        <v>41776</v>
      </c>
    </row>
    <row r="20" spans="1:20" ht="176" x14ac:dyDescent="0.2">
      <c r="A20" s="24">
        <v>2871</v>
      </c>
      <c r="B20" s="25" t="s">
        <v>2871</v>
      </c>
      <c r="C20" s="25" t="s">
        <v>6981</v>
      </c>
      <c r="D20" s="26">
        <v>10000</v>
      </c>
      <c r="E20" s="27">
        <v>467</v>
      </c>
      <c r="F20" s="28" t="s">
        <v>8220</v>
      </c>
      <c r="G20" s="24" t="s">
        <v>8223</v>
      </c>
      <c r="H20" s="24" t="s">
        <v>8245</v>
      </c>
      <c r="I20" s="24">
        <v>1419183813</v>
      </c>
      <c r="J20" s="24">
        <v>1417455813</v>
      </c>
      <c r="K20" s="24" t="b">
        <v>0</v>
      </c>
      <c r="L20" s="24">
        <v>13</v>
      </c>
      <c r="M20" s="24" t="b">
        <v>0</v>
      </c>
      <c r="N20" s="24" t="s">
        <v>8269</v>
      </c>
      <c r="O20" s="28">
        <v>5</v>
      </c>
      <c r="P20" s="24">
        <v>35.92</v>
      </c>
      <c r="Q20" s="29" t="s">
        <v>8315</v>
      </c>
      <c r="R20" s="24" t="s">
        <v>8316</v>
      </c>
      <c r="S20" s="30">
        <v>41974</v>
      </c>
      <c r="T20" s="30">
        <v>41994</v>
      </c>
    </row>
    <row r="21" spans="1:20" ht="176" x14ac:dyDescent="0.2">
      <c r="A21" s="24">
        <v>2872</v>
      </c>
      <c r="B21" s="25" t="s">
        <v>2872</v>
      </c>
      <c r="C21" s="25" t="s">
        <v>6982</v>
      </c>
      <c r="D21" s="26">
        <v>3000</v>
      </c>
      <c r="E21" s="27">
        <v>0</v>
      </c>
      <c r="F21" s="28" t="s">
        <v>8220</v>
      </c>
      <c r="G21" s="24" t="s">
        <v>8223</v>
      </c>
      <c r="H21" s="24" t="s">
        <v>8245</v>
      </c>
      <c r="I21" s="24">
        <v>1434768438</v>
      </c>
      <c r="J21" s="24">
        <v>1429584438</v>
      </c>
      <c r="K21" s="24" t="b">
        <v>0</v>
      </c>
      <c r="L21" s="24">
        <v>0</v>
      </c>
      <c r="M21" s="24" t="b">
        <v>0</v>
      </c>
      <c r="N21" s="24" t="s">
        <v>8269</v>
      </c>
      <c r="O21" s="28">
        <v>0</v>
      </c>
      <c r="P21" s="24">
        <v>0</v>
      </c>
      <c r="Q21" s="29" t="s">
        <v>8315</v>
      </c>
      <c r="R21" s="24" t="s">
        <v>8316</v>
      </c>
      <c r="S21" s="30">
        <v>42115</v>
      </c>
      <c r="T21" s="30">
        <v>42175</v>
      </c>
    </row>
    <row r="22" spans="1:20" ht="224" x14ac:dyDescent="0.2">
      <c r="A22" s="24">
        <v>2873</v>
      </c>
      <c r="B22" s="25" t="s">
        <v>2873</v>
      </c>
      <c r="C22" s="25" t="s">
        <v>6983</v>
      </c>
      <c r="D22" s="26">
        <v>2500</v>
      </c>
      <c r="E22" s="27">
        <v>953</v>
      </c>
      <c r="F22" s="28" t="s">
        <v>8220</v>
      </c>
      <c r="G22" s="24" t="s">
        <v>8223</v>
      </c>
      <c r="H22" s="24" t="s">
        <v>8245</v>
      </c>
      <c r="I22" s="24">
        <v>1422473831</v>
      </c>
      <c r="J22" s="24">
        <v>1419881831</v>
      </c>
      <c r="K22" s="24" t="b">
        <v>0</v>
      </c>
      <c r="L22" s="24">
        <v>8</v>
      </c>
      <c r="M22" s="24" t="b">
        <v>0</v>
      </c>
      <c r="N22" s="24" t="s">
        <v>8269</v>
      </c>
      <c r="O22" s="28">
        <v>38</v>
      </c>
      <c r="P22" s="24">
        <v>119.13</v>
      </c>
      <c r="Q22" s="29" t="s">
        <v>8315</v>
      </c>
      <c r="R22" s="24" t="s">
        <v>8316</v>
      </c>
      <c r="S22" s="30">
        <v>42002</v>
      </c>
      <c r="T22" s="30">
        <v>42032</v>
      </c>
    </row>
    <row r="23" spans="1:20" ht="224" x14ac:dyDescent="0.2">
      <c r="A23" s="24">
        <v>2874</v>
      </c>
      <c r="B23" s="25" t="s">
        <v>2874</v>
      </c>
      <c r="C23" s="25" t="s">
        <v>6984</v>
      </c>
      <c r="D23" s="26">
        <v>5000</v>
      </c>
      <c r="E23" s="27">
        <v>271</v>
      </c>
      <c r="F23" s="28" t="s">
        <v>8220</v>
      </c>
      <c r="G23" s="24" t="s">
        <v>8223</v>
      </c>
      <c r="H23" s="24" t="s">
        <v>8245</v>
      </c>
      <c r="I23" s="24">
        <v>1484684186</v>
      </c>
      <c r="J23" s="24">
        <v>1482092186</v>
      </c>
      <c r="K23" s="24" t="b">
        <v>0</v>
      </c>
      <c r="L23" s="24">
        <v>3</v>
      </c>
      <c r="M23" s="24" t="b">
        <v>0</v>
      </c>
      <c r="N23" s="24" t="s">
        <v>8269</v>
      </c>
      <c r="O23" s="28">
        <v>5</v>
      </c>
      <c r="P23" s="24">
        <v>90.33</v>
      </c>
      <c r="Q23" s="29" t="s">
        <v>8315</v>
      </c>
      <c r="R23" s="24" t="s">
        <v>8316</v>
      </c>
      <c r="S23" s="30">
        <v>42722</v>
      </c>
      <c r="T23" s="30">
        <v>42752</v>
      </c>
    </row>
    <row r="24" spans="1:20" ht="208" x14ac:dyDescent="0.2">
      <c r="A24" s="24">
        <v>2875</v>
      </c>
      <c r="B24" s="25" t="s">
        <v>2875</v>
      </c>
      <c r="C24" s="25" t="s">
        <v>6985</v>
      </c>
      <c r="D24" s="26">
        <v>20000</v>
      </c>
      <c r="E24" s="27">
        <v>7</v>
      </c>
      <c r="F24" s="28" t="s">
        <v>8220</v>
      </c>
      <c r="G24" s="24" t="s">
        <v>8223</v>
      </c>
      <c r="H24" s="24" t="s">
        <v>8245</v>
      </c>
      <c r="I24" s="24">
        <v>1462417493</v>
      </c>
      <c r="J24" s="24">
        <v>1459825493</v>
      </c>
      <c r="K24" s="24" t="b">
        <v>0</v>
      </c>
      <c r="L24" s="24">
        <v>3</v>
      </c>
      <c r="M24" s="24" t="b">
        <v>0</v>
      </c>
      <c r="N24" s="24" t="s">
        <v>8269</v>
      </c>
      <c r="O24" s="28">
        <v>0</v>
      </c>
      <c r="P24" s="24">
        <v>2.33</v>
      </c>
      <c r="Q24" s="29" t="s">
        <v>8315</v>
      </c>
      <c r="R24" s="24" t="s">
        <v>8316</v>
      </c>
      <c r="S24" s="30">
        <v>42465</v>
      </c>
      <c r="T24" s="30">
        <v>42495</v>
      </c>
    </row>
    <row r="25" spans="1:20" ht="192" x14ac:dyDescent="0.2">
      <c r="A25" s="24">
        <v>2876</v>
      </c>
      <c r="B25" s="25" t="s">
        <v>2876</v>
      </c>
      <c r="C25" s="25" t="s">
        <v>6986</v>
      </c>
      <c r="D25" s="26">
        <v>150000</v>
      </c>
      <c r="E25" s="27">
        <v>0</v>
      </c>
      <c r="F25" s="28" t="s">
        <v>8220</v>
      </c>
      <c r="G25" s="24" t="s">
        <v>8223</v>
      </c>
      <c r="H25" s="24" t="s">
        <v>8245</v>
      </c>
      <c r="I25" s="24">
        <v>1437069079</v>
      </c>
      <c r="J25" s="24">
        <v>1434477079</v>
      </c>
      <c r="K25" s="24" t="b">
        <v>0</v>
      </c>
      <c r="L25" s="24">
        <v>0</v>
      </c>
      <c r="M25" s="24" t="b">
        <v>0</v>
      </c>
      <c r="N25" s="24" t="s">
        <v>8269</v>
      </c>
      <c r="O25" s="28">
        <v>0</v>
      </c>
      <c r="P25" s="24">
        <v>0</v>
      </c>
      <c r="Q25" s="29" t="s">
        <v>8315</v>
      </c>
      <c r="R25" s="24" t="s">
        <v>8316</v>
      </c>
      <c r="S25" s="30">
        <v>42171</v>
      </c>
      <c r="T25" s="30">
        <v>42201</v>
      </c>
    </row>
    <row r="26" spans="1:20" ht="192" x14ac:dyDescent="0.2">
      <c r="A26" s="24">
        <v>2877</v>
      </c>
      <c r="B26" s="25" t="s">
        <v>2877</v>
      </c>
      <c r="C26" s="25" t="s">
        <v>6987</v>
      </c>
      <c r="D26" s="26">
        <v>6000</v>
      </c>
      <c r="E26" s="27">
        <v>650</v>
      </c>
      <c r="F26" s="28" t="s">
        <v>8220</v>
      </c>
      <c r="G26" s="24" t="s">
        <v>8223</v>
      </c>
      <c r="H26" s="24" t="s">
        <v>8245</v>
      </c>
      <c r="I26" s="24">
        <v>1480525200</v>
      </c>
      <c r="J26" s="24">
        <v>1477781724</v>
      </c>
      <c r="K26" s="24" t="b">
        <v>0</v>
      </c>
      <c r="L26" s="24">
        <v>6</v>
      </c>
      <c r="M26" s="24" t="b">
        <v>0</v>
      </c>
      <c r="N26" s="24" t="s">
        <v>8269</v>
      </c>
      <c r="O26" s="28">
        <v>11</v>
      </c>
      <c r="P26" s="24">
        <v>108.33</v>
      </c>
      <c r="Q26" s="29" t="s">
        <v>8315</v>
      </c>
      <c r="R26" s="24" t="s">
        <v>8316</v>
      </c>
      <c r="S26" s="30">
        <v>42672</v>
      </c>
      <c r="T26" s="30">
        <v>42704</v>
      </c>
    </row>
    <row r="27" spans="1:20" ht="176" x14ac:dyDescent="0.2">
      <c r="A27" s="24">
        <v>2879</v>
      </c>
      <c r="B27" s="25" t="s">
        <v>2879</v>
      </c>
      <c r="C27" s="25" t="s">
        <v>6989</v>
      </c>
      <c r="D27" s="26">
        <v>11200</v>
      </c>
      <c r="E27" s="27">
        <v>29</v>
      </c>
      <c r="F27" s="28" t="s">
        <v>8220</v>
      </c>
      <c r="G27" s="24" t="s">
        <v>8223</v>
      </c>
      <c r="H27" s="24" t="s">
        <v>8245</v>
      </c>
      <c r="I27" s="24">
        <v>1453310661</v>
      </c>
      <c r="J27" s="24">
        <v>1450718661</v>
      </c>
      <c r="K27" s="24" t="b">
        <v>0</v>
      </c>
      <c r="L27" s="24">
        <v>1</v>
      </c>
      <c r="M27" s="24" t="b">
        <v>0</v>
      </c>
      <c r="N27" s="24" t="s">
        <v>8269</v>
      </c>
      <c r="O27" s="28">
        <v>0</v>
      </c>
      <c r="P27" s="24">
        <v>29</v>
      </c>
      <c r="Q27" s="29" t="s">
        <v>8315</v>
      </c>
      <c r="R27" s="24" t="s">
        <v>8316</v>
      </c>
      <c r="S27" s="30">
        <v>42359</v>
      </c>
      <c r="T27" s="30">
        <v>42389</v>
      </c>
    </row>
    <row r="28" spans="1:20" ht="224" x14ac:dyDescent="0.2">
      <c r="A28" s="24">
        <v>2880</v>
      </c>
      <c r="B28" s="25" t="s">
        <v>2880</v>
      </c>
      <c r="C28" s="25" t="s">
        <v>6990</v>
      </c>
      <c r="D28" s="26">
        <v>12000</v>
      </c>
      <c r="E28" s="27">
        <v>2800</v>
      </c>
      <c r="F28" s="28" t="s">
        <v>8220</v>
      </c>
      <c r="G28" s="24" t="s">
        <v>8223</v>
      </c>
      <c r="H28" s="24" t="s">
        <v>8245</v>
      </c>
      <c r="I28" s="24">
        <v>1440090300</v>
      </c>
      <c r="J28" s="24">
        <v>1436305452</v>
      </c>
      <c r="K28" s="24" t="b">
        <v>0</v>
      </c>
      <c r="L28" s="24">
        <v>29</v>
      </c>
      <c r="M28" s="24" t="b">
        <v>0</v>
      </c>
      <c r="N28" s="24" t="s">
        <v>8269</v>
      </c>
      <c r="O28" s="28">
        <v>23</v>
      </c>
      <c r="P28" s="24">
        <v>96.55</v>
      </c>
      <c r="Q28" s="29" t="s">
        <v>8315</v>
      </c>
      <c r="R28" s="24" t="s">
        <v>8316</v>
      </c>
      <c r="S28" s="30">
        <v>42192</v>
      </c>
      <c r="T28" s="30">
        <v>42236</v>
      </c>
    </row>
    <row r="29" spans="1:20" ht="208" x14ac:dyDescent="0.2">
      <c r="A29" s="24">
        <v>2881</v>
      </c>
      <c r="B29" s="25" t="s">
        <v>2881</v>
      </c>
      <c r="C29" s="25" t="s">
        <v>6991</v>
      </c>
      <c r="D29" s="26">
        <v>5500</v>
      </c>
      <c r="E29" s="27">
        <v>0</v>
      </c>
      <c r="F29" s="28" t="s">
        <v>8220</v>
      </c>
      <c r="G29" s="24" t="s">
        <v>8223</v>
      </c>
      <c r="H29" s="24" t="s">
        <v>8245</v>
      </c>
      <c r="I29" s="24">
        <v>1417620036</v>
      </c>
      <c r="J29" s="24">
        <v>1412432436</v>
      </c>
      <c r="K29" s="24" t="b">
        <v>0</v>
      </c>
      <c r="L29" s="24">
        <v>0</v>
      </c>
      <c r="M29" s="24" t="b">
        <v>0</v>
      </c>
      <c r="N29" s="24" t="s">
        <v>8269</v>
      </c>
      <c r="O29" s="28">
        <v>0</v>
      </c>
      <c r="P29" s="24">
        <v>0</v>
      </c>
      <c r="Q29" s="29" t="s">
        <v>8315</v>
      </c>
      <c r="R29" s="24" t="s">
        <v>8316</v>
      </c>
      <c r="S29" s="30">
        <v>41916</v>
      </c>
      <c r="T29" s="30">
        <v>41976</v>
      </c>
    </row>
    <row r="30" spans="1:20" ht="208" x14ac:dyDescent="0.2">
      <c r="A30" s="24">
        <v>2882</v>
      </c>
      <c r="B30" s="25" t="s">
        <v>2882</v>
      </c>
      <c r="C30" s="25" t="s">
        <v>6992</v>
      </c>
      <c r="D30" s="26">
        <v>750</v>
      </c>
      <c r="E30" s="27">
        <v>252</v>
      </c>
      <c r="F30" s="28" t="s">
        <v>8220</v>
      </c>
      <c r="G30" s="24" t="s">
        <v>8223</v>
      </c>
      <c r="H30" s="24" t="s">
        <v>8245</v>
      </c>
      <c r="I30" s="24">
        <v>1462112318</v>
      </c>
      <c r="J30" s="24">
        <v>1459520318</v>
      </c>
      <c r="K30" s="24" t="b">
        <v>0</v>
      </c>
      <c r="L30" s="24">
        <v>4</v>
      </c>
      <c r="M30" s="24" t="b">
        <v>0</v>
      </c>
      <c r="N30" s="24" t="s">
        <v>8269</v>
      </c>
      <c r="O30" s="28">
        <v>34</v>
      </c>
      <c r="P30" s="24">
        <v>63</v>
      </c>
      <c r="Q30" s="29" t="s">
        <v>8315</v>
      </c>
      <c r="R30" s="24" t="s">
        <v>8316</v>
      </c>
      <c r="S30" s="30">
        <v>42461</v>
      </c>
      <c r="T30" s="30">
        <v>42491</v>
      </c>
    </row>
    <row r="31" spans="1:20" ht="240" x14ac:dyDescent="0.2">
      <c r="A31" s="24">
        <v>2883</v>
      </c>
      <c r="B31" s="25" t="s">
        <v>2883</v>
      </c>
      <c r="C31" s="25" t="s">
        <v>6993</v>
      </c>
      <c r="D31" s="26">
        <v>10000</v>
      </c>
      <c r="E31" s="27">
        <v>1908</v>
      </c>
      <c r="F31" s="28" t="s">
        <v>8220</v>
      </c>
      <c r="G31" s="24" t="s">
        <v>8223</v>
      </c>
      <c r="H31" s="24" t="s">
        <v>8245</v>
      </c>
      <c r="I31" s="24">
        <v>1454734740</v>
      </c>
      <c r="J31" s="24">
        <v>1451684437</v>
      </c>
      <c r="K31" s="24" t="b">
        <v>0</v>
      </c>
      <c r="L31" s="24">
        <v>5</v>
      </c>
      <c r="M31" s="24" t="b">
        <v>0</v>
      </c>
      <c r="N31" s="24" t="s">
        <v>8269</v>
      </c>
      <c r="O31" s="28">
        <v>19</v>
      </c>
      <c r="P31" s="24">
        <v>381.6</v>
      </c>
      <c r="Q31" s="29" t="s">
        <v>8315</v>
      </c>
      <c r="R31" s="24" t="s">
        <v>8316</v>
      </c>
      <c r="S31" s="30">
        <v>42370</v>
      </c>
      <c r="T31" s="30">
        <v>42406</v>
      </c>
    </row>
    <row r="32" spans="1:20" ht="144" x14ac:dyDescent="0.2">
      <c r="A32" s="24">
        <v>2884</v>
      </c>
      <c r="B32" s="25" t="s">
        <v>2884</v>
      </c>
      <c r="C32" s="25" t="s">
        <v>6994</v>
      </c>
      <c r="D32" s="26">
        <v>45000</v>
      </c>
      <c r="E32" s="27">
        <v>185</v>
      </c>
      <c r="F32" s="28" t="s">
        <v>8220</v>
      </c>
      <c r="G32" s="24" t="s">
        <v>8223</v>
      </c>
      <c r="H32" s="24" t="s">
        <v>8245</v>
      </c>
      <c r="I32" s="24">
        <v>1417800435</v>
      </c>
      <c r="J32" s="24">
        <v>1415208435</v>
      </c>
      <c r="K32" s="24" t="b">
        <v>0</v>
      </c>
      <c r="L32" s="24">
        <v>4</v>
      </c>
      <c r="M32" s="24" t="b">
        <v>0</v>
      </c>
      <c r="N32" s="24" t="s">
        <v>8269</v>
      </c>
      <c r="O32" s="28">
        <v>0</v>
      </c>
      <c r="P32" s="24">
        <v>46.25</v>
      </c>
      <c r="Q32" s="29" t="s">
        <v>8315</v>
      </c>
      <c r="R32" s="24" t="s">
        <v>8316</v>
      </c>
      <c r="S32" s="30">
        <v>41948</v>
      </c>
      <c r="T32" s="30">
        <v>41978</v>
      </c>
    </row>
    <row r="33" spans="1:20" ht="128" x14ac:dyDescent="0.2">
      <c r="A33" s="24">
        <v>2885</v>
      </c>
      <c r="B33" s="25" t="s">
        <v>2885</v>
      </c>
      <c r="C33" s="25" t="s">
        <v>6995</v>
      </c>
      <c r="D33" s="26">
        <v>400</v>
      </c>
      <c r="E33" s="27">
        <v>130</v>
      </c>
      <c r="F33" s="28" t="s">
        <v>8220</v>
      </c>
      <c r="G33" s="24" t="s">
        <v>8223</v>
      </c>
      <c r="H33" s="24" t="s">
        <v>8245</v>
      </c>
      <c r="I33" s="24">
        <v>1426294201</v>
      </c>
      <c r="J33" s="24">
        <v>1423705801</v>
      </c>
      <c r="K33" s="24" t="b">
        <v>0</v>
      </c>
      <c r="L33" s="24">
        <v>5</v>
      </c>
      <c r="M33" s="24" t="b">
        <v>0</v>
      </c>
      <c r="N33" s="24" t="s">
        <v>8269</v>
      </c>
      <c r="O33" s="28">
        <v>33</v>
      </c>
      <c r="P33" s="24">
        <v>26</v>
      </c>
      <c r="Q33" s="29" t="s">
        <v>8315</v>
      </c>
      <c r="R33" s="24" t="s">
        <v>8316</v>
      </c>
      <c r="S33" s="30">
        <v>42047</v>
      </c>
      <c r="T33" s="30">
        <v>42077</v>
      </c>
    </row>
    <row r="34" spans="1:20" ht="208" x14ac:dyDescent="0.2">
      <c r="A34" s="24">
        <v>2886</v>
      </c>
      <c r="B34" s="25" t="s">
        <v>2886</v>
      </c>
      <c r="C34" s="25" t="s">
        <v>6996</v>
      </c>
      <c r="D34" s="26">
        <v>200</v>
      </c>
      <c r="E34" s="27">
        <v>10</v>
      </c>
      <c r="F34" s="28" t="s">
        <v>8220</v>
      </c>
      <c r="G34" s="24" t="s">
        <v>8223</v>
      </c>
      <c r="H34" s="24" t="s">
        <v>8245</v>
      </c>
      <c r="I34" s="24">
        <v>1442635140</v>
      </c>
      <c r="J34" s="24">
        <v>1442243484</v>
      </c>
      <c r="K34" s="24" t="b">
        <v>0</v>
      </c>
      <c r="L34" s="24">
        <v>1</v>
      </c>
      <c r="M34" s="24" t="b">
        <v>0</v>
      </c>
      <c r="N34" s="24" t="s">
        <v>8269</v>
      </c>
      <c r="O34" s="28">
        <v>5</v>
      </c>
      <c r="P34" s="24">
        <v>10</v>
      </c>
      <c r="Q34" s="29" t="s">
        <v>8315</v>
      </c>
      <c r="R34" s="24" t="s">
        <v>8316</v>
      </c>
      <c r="S34" s="30">
        <v>42261</v>
      </c>
      <c r="T34" s="30">
        <v>42266</v>
      </c>
    </row>
    <row r="35" spans="1:20" ht="224" x14ac:dyDescent="0.2">
      <c r="A35" s="24">
        <v>2887</v>
      </c>
      <c r="B35" s="25" t="s">
        <v>2887</v>
      </c>
      <c r="C35" s="25" t="s">
        <v>6997</v>
      </c>
      <c r="D35" s="26">
        <v>3000</v>
      </c>
      <c r="E35" s="27">
        <v>5</v>
      </c>
      <c r="F35" s="28" t="s">
        <v>8220</v>
      </c>
      <c r="G35" s="24" t="s">
        <v>8223</v>
      </c>
      <c r="H35" s="24" t="s">
        <v>8245</v>
      </c>
      <c r="I35" s="24">
        <v>1420971324</v>
      </c>
      <c r="J35" s="24">
        <v>1418379324</v>
      </c>
      <c r="K35" s="24" t="b">
        <v>0</v>
      </c>
      <c r="L35" s="24">
        <v>1</v>
      </c>
      <c r="M35" s="24" t="b">
        <v>0</v>
      </c>
      <c r="N35" s="24" t="s">
        <v>8269</v>
      </c>
      <c r="O35" s="28">
        <v>0</v>
      </c>
      <c r="P35" s="24">
        <v>5</v>
      </c>
      <c r="Q35" s="29" t="s">
        <v>8315</v>
      </c>
      <c r="R35" s="24" t="s">
        <v>8316</v>
      </c>
      <c r="S35" s="30">
        <v>41985</v>
      </c>
      <c r="T35" s="30">
        <v>42015</v>
      </c>
    </row>
    <row r="36" spans="1:20" ht="208" x14ac:dyDescent="0.2">
      <c r="A36" s="24">
        <v>2888</v>
      </c>
      <c r="B36" s="25" t="s">
        <v>2888</v>
      </c>
      <c r="C36" s="25" t="s">
        <v>6998</v>
      </c>
      <c r="D36" s="26">
        <v>30000</v>
      </c>
      <c r="E36" s="27">
        <v>0</v>
      </c>
      <c r="F36" s="28" t="s">
        <v>8220</v>
      </c>
      <c r="G36" s="24" t="s">
        <v>8223</v>
      </c>
      <c r="H36" s="24" t="s">
        <v>8245</v>
      </c>
      <c r="I36" s="24">
        <v>1413608340</v>
      </c>
      <c r="J36" s="24">
        <v>1412945440</v>
      </c>
      <c r="K36" s="24" t="b">
        <v>0</v>
      </c>
      <c r="L36" s="24">
        <v>0</v>
      </c>
      <c r="M36" s="24" t="b">
        <v>0</v>
      </c>
      <c r="N36" s="24" t="s">
        <v>8269</v>
      </c>
      <c r="O36" s="28">
        <v>0</v>
      </c>
      <c r="P36" s="24">
        <v>0</v>
      </c>
      <c r="Q36" s="29" t="s">
        <v>8315</v>
      </c>
      <c r="R36" s="24" t="s">
        <v>8316</v>
      </c>
      <c r="S36" s="30">
        <v>41922</v>
      </c>
      <c r="T36" s="30">
        <v>41930</v>
      </c>
    </row>
    <row r="37" spans="1:20" ht="208" x14ac:dyDescent="0.2">
      <c r="A37" s="24">
        <v>2889</v>
      </c>
      <c r="B37" s="25" t="s">
        <v>2889</v>
      </c>
      <c r="C37" s="25" t="s">
        <v>6999</v>
      </c>
      <c r="D37" s="26">
        <v>3000</v>
      </c>
      <c r="E37" s="27">
        <v>1142</v>
      </c>
      <c r="F37" s="28" t="s">
        <v>8220</v>
      </c>
      <c r="G37" s="24" t="s">
        <v>8223</v>
      </c>
      <c r="H37" s="24" t="s">
        <v>8245</v>
      </c>
      <c r="I37" s="24">
        <v>1409344985</v>
      </c>
      <c r="J37" s="24">
        <v>1406752985</v>
      </c>
      <c r="K37" s="24" t="b">
        <v>0</v>
      </c>
      <c r="L37" s="24">
        <v>14</v>
      </c>
      <c r="M37" s="24" t="b">
        <v>0</v>
      </c>
      <c r="N37" s="24" t="s">
        <v>8269</v>
      </c>
      <c r="O37" s="28">
        <v>38</v>
      </c>
      <c r="P37" s="24">
        <v>81.569999999999993</v>
      </c>
      <c r="Q37" s="29" t="s">
        <v>8315</v>
      </c>
      <c r="R37" s="24" t="s">
        <v>8316</v>
      </c>
      <c r="S37" s="30">
        <v>41850</v>
      </c>
      <c r="T37" s="30">
        <v>41880</v>
      </c>
    </row>
    <row r="38" spans="1:20" ht="224" x14ac:dyDescent="0.2">
      <c r="A38" s="24">
        <v>2890</v>
      </c>
      <c r="B38" s="25" t="s">
        <v>2890</v>
      </c>
      <c r="C38" s="25" t="s">
        <v>7000</v>
      </c>
      <c r="D38" s="26">
        <v>2000</v>
      </c>
      <c r="E38" s="27">
        <v>21</v>
      </c>
      <c r="F38" s="28" t="s">
        <v>8220</v>
      </c>
      <c r="G38" s="24" t="s">
        <v>8223</v>
      </c>
      <c r="H38" s="24" t="s">
        <v>8245</v>
      </c>
      <c r="I38" s="24">
        <v>1407553200</v>
      </c>
      <c r="J38" s="24">
        <v>1405100992</v>
      </c>
      <c r="K38" s="24" t="b">
        <v>0</v>
      </c>
      <c r="L38" s="24">
        <v>3</v>
      </c>
      <c r="M38" s="24" t="b">
        <v>0</v>
      </c>
      <c r="N38" s="24" t="s">
        <v>8269</v>
      </c>
      <c r="O38" s="28">
        <v>1</v>
      </c>
      <c r="P38" s="24">
        <v>7</v>
      </c>
      <c r="Q38" s="29" t="s">
        <v>8315</v>
      </c>
      <c r="R38" s="24" t="s">
        <v>8316</v>
      </c>
      <c r="S38" s="30">
        <v>41831</v>
      </c>
      <c r="T38" s="30">
        <v>41860</v>
      </c>
    </row>
    <row r="39" spans="1:20" ht="192" x14ac:dyDescent="0.2">
      <c r="A39" s="24">
        <v>2891</v>
      </c>
      <c r="B39" s="25" t="s">
        <v>2891</v>
      </c>
      <c r="C39" s="25" t="s">
        <v>7001</v>
      </c>
      <c r="D39" s="26">
        <v>10000</v>
      </c>
      <c r="E39" s="27">
        <v>273</v>
      </c>
      <c r="F39" s="28" t="s">
        <v>8220</v>
      </c>
      <c r="G39" s="24" t="s">
        <v>8223</v>
      </c>
      <c r="H39" s="24" t="s">
        <v>8245</v>
      </c>
      <c r="I39" s="24">
        <v>1460751128</v>
      </c>
      <c r="J39" s="24">
        <v>1455570728</v>
      </c>
      <c r="K39" s="24" t="b">
        <v>0</v>
      </c>
      <c r="L39" s="24">
        <v>10</v>
      </c>
      <c r="M39" s="24" t="b">
        <v>0</v>
      </c>
      <c r="N39" s="24" t="s">
        <v>8269</v>
      </c>
      <c r="O39" s="28">
        <v>3</v>
      </c>
      <c r="P39" s="24">
        <v>27.3</v>
      </c>
      <c r="Q39" s="29" t="s">
        <v>8315</v>
      </c>
      <c r="R39" s="24" t="s">
        <v>8316</v>
      </c>
      <c r="S39" s="30">
        <v>42415</v>
      </c>
      <c r="T39" s="30">
        <v>42475</v>
      </c>
    </row>
    <row r="40" spans="1:20" ht="192" x14ac:dyDescent="0.2">
      <c r="A40" s="24">
        <v>2892</v>
      </c>
      <c r="B40" s="25" t="s">
        <v>2892</v>
      </c>
      <c r="C40" s="25" t="s">
        <v>7002</v>
      </c>
      <c r="D40" s="26">
        <v>5500</v>
      </c>
      <c r="E40" s="27">
        <v>500</v>
      </c>
      <c r="F40" s="28" t="s">
        <v>8220</v>
      </c>
      <c r="G40" s="24" t="s">
        <v>8223</v>
      </c>
      <c r="H40" s="24" t="s">
        <v>8245</v>
      </c>
      <c r="I40" s="24">
        <v>1409000400</v>
      </c>
      <c r="J40" s="24">
        <v>1408381704</v>
      </c>
      <c r="K40" s="24" t="b">
        <v>0</v>
      </c>
      <c r="L40" s="24">
        <v>17</v>
      </c>
      <c r="M40" s="24" t="b">
        <v>0</v>
      </c>
      <c r="N40" s="24" t="s">
        <v>8269</v>
      </c>
      <c r="O40" s="28">
        <v>9</v>
      </c>
      <c r="P40" s="24">
        <v>29.41</v>
      </c>
      <c r="Q40" s="29" t="s">
        <v>8315</v>
      </c>
      <c r="R40" s="24" t="s">
        <v>8316</v>
      </c>
      <c r="S40" s="30">
        <v>41869</v>
      </c>
      <c r="T40" s="30">
        <v>41876</v>
      </c>
    </row>
    <row r="41" spans="1:20" ht="80" x14ac:dyDescent="0.2">
      <c r="A41" s="24">
        <v>2893</v>
      </c>
      <c r="B41" s="25" t="s">
        <v>2893</v>
      </c>
      <c r="C41" s="25" t="s">
        <v>7003</v>
      </c>
      <c r="D41" s="26">
        <v>5000</v>
      </c>
      <c r="E41" s="27">
        <v>25</v>
      </c>
      <c r="F41" s="28" t="s">
        <v>8220</v>
      </c>
      <c r="G41" s="24" t="s">
        <v>8223</v>
      </c>
      <c r="H41" s="24" t="s">
        <v>8245</v>
      </c>
      <c r="I41" s="24">
        <v>1420768800</v>
      </c>
      <c r="J41" s="24">
        <v>1415644395</v>
      </c>
      <c r="K41" s="24" t="b">
        <v>0</v>
      </c>
      <c r="L41" s="24">
        <v>2</v>
      </c>
      <c r="M41" s="24" t="b">
        <v>0</v>
      </c>
      <c r="N41" s="24" t="s">
        <v>8269</v>
      </c>
      <c r="O41" s="28">
        <v>1</v>
      </c>
      <c r="P41" s="24">
        <v>12.5</v>
      </c>
      <c r="Q41" s="29" t="s">
        <v>8315</v>
      </c>
      <c r="R41" s="24" t="s">
        <v>8316</v>
      </c>
      <c r="S41" s="30">
        <v>41953</v>
      </c>
      <c r="T41" s="30">
        <v>42013</v>
      </c>
    </row>
    <row r="42" spans="1:20" ht="80" x14ac:dyDescent="0.2">
      <c r="A42" s="24">
        <v>2894</v>
      </c>
      <c r="B42" s="25" t="s">
        <v>2894</v>
      </c>
      <c r="C42" s="25" t="s">
        <v>7004</v>
      </c>
      <c r="D42" s="26">
        <v>50000</v>
      </c>
      <c r="E42" s="27">
        <v>0</v>
      </c>
      <c r="F42" s="28" t="s">
        <v>8220</v>
      </c>
      <c r="G42" s="24" t="s">
        <v>8223</v>
      </c>
      <c r="H42" s="24" t="s">
        <v>8245</v>
      </c>
      <c r="I42" s="24">
        <v>1428100815</v>
      </c>
      <c r="J42" s="24">
        <v>1422920415</v>
      </c>
      <c r="K42" s="24" t="b">
        <v>0</v>
      </c>
      <c r="L42" s="24">
        <v>0</v>
      </c>
      <c r="M42" s="24" t="b">
        <v>0</v>
      </c>
      <c r="N42" s="24" t="s">
        <v>8269</v>
      </c>
      <c r="O42" s="28">
        <v>0</v>
      </c>
      <c r="P42" s="24">
        <v>0</v>
      </c>
      <c r="Q42" s="29" t="s">
        <v>8315</v>
      </c>
      <c r="R42" s="24" t="s">
        <v>8316</v>
      </c>
      <c r="S42" s="30">
        <v>42037</v>
      </c>
      <c r="T42" s="30">
        <v>42097</v>
      </c>
    </row>
    <row r="43" spans="1:20" ht="208" x14ac:dyDescent="0.2">
      <c r="A43" s="24">
        <v>2895</v>
      </c>
      <c r="B43" s="25" t="s">
        <v>2895</v>
      </c>
      <c r="C43" s="25" t="s">
        <v>7005</v>
      </c>
      <c r="D43" s="26">
        <v>500</v>
      </c>
      <c r="E43" s="27">
        <v>23</v>
      </c>
      <c r="F43" s="28" t="s">
        <v>8220</v>
      </c>
      <c r="G43" s="24" t="s">
        <v>8223</v>
      </c>
      <c r="H43" s="24" t="s">
        <v>8245</v>
      </c>
      <c r="I43" s="24">
        <v>1403470800</v>
      </c>
      <c r="J43" s="24">
        <v>1403356792</v>
      </c>
      <c r="K43" s="24" t="b">
        <v>0</v>
      </c>
      <c r="L43" s="24">
        <v>4</v>
      </c>
      <c r="M43" s="24" t="b">
        <v>0</v>
      </c>
      <c r="N43" s="24" t="s">
        <v>8269</v>
      </c>
      <c r="O43" s="28">
        <v>5</v>
      </c>
      <c r="P43" s="24">
        <v>5.75</v>
      </c>
      <c r="Q43" s="29" t="s">
        <v>8315</v>
      </c>
      <c r="R43" s="24" t="s">
        <v>8316</v>
      </c>
      <c r="S43" s="30">
        <v>41811</v>
      </c>
      <c r="T43" s="30">
        <v>41812</v>
      </c>
    </row>
    <row r="44" spans="1:20" ht="128" x14ac:dyDescent="0.2">
      <c r="A44" s="24">
        <v>2896</v>
      </c>
      <c r="B44" s="25" t="s">
        <v>2896</v>
      </c>
      <c r="C44" s="25" t="s">
        <v>7006</v>
      </c>
      <c r="D44" s="26">
        <v>3000</v>
      </c>
      <c r="E44" s="27">
        <v>625</v>
      </c>
      <c r="F44" s="28" t="s">
        <v>8220</v>
      </c>
      <c r="G44" s="24" t="s">
        <v>8223</v>
      </c>
      <c r="H44" s="24" t="s">
        <v>8245</v>
      </c>
      <c r="I44" s="24">
        <v>1481522400</v>
      </c>
      <c r="J44" s="24">
        <v>1480283321</v>
      </c>
      <c r="K44" s="24" t="b">
        <v>0</v>
      </c>
      <c r="L44" s="24">
        <v>12</v>
      </c>
      <c r="M44" s="24" t="b">
        <v>0</v>
      </c>
      <c r="N44" s="24" t="s">
        <v>8269</v>
      </c>
      <c r="O44" s="28">
        <v>21</v>
      </c>
      <c r="P44" s="24">
        <v>52.08</v>
      </c>
      <c r="Q44" s="29" t="s">
        <v>8315</v>
      </c>
      <c r="R44" s="24" t="s">
        <v>8316</v>
      </c>
      <c r="S44" s="30">
        <v>42701</v>
      </c>
      <c r="T44" s="30">
        <v>42716</v>
      </c>
    </row>
    <row r="45" spans="1:20" ht="192" x14ac:dyDescent="0.2">
      <c r="A45" s="24">
        <v>2897</v>
      </c>
      <c r="B45" s="25" t="s">
        <v>2897</v>
      </c>
      <c r="C45" s="25" t="s">
        <v>7007</v>
      </c>
      <c r="D45" s="26">
        <v>12000</v>
      </c>
      <c r="E45" s="27">
        <v>550</v>
      </c>
      <c r="F45" s="28" t="s">
        <v>8220</v>
      </c>
      <c r="G45" s="24" t="s">
        <v>8223</v>
      </c>
      <c r="H45" s="24" t="s">
        <v>8245</v>
      </c>
      <c r="I45" s="24">
        <v>1444577345</v>
      </c>
      <c r="J45" s="24">
        <v>1441985458</v>
      </c>
      <c r="K45" s="24" t="b">
        <v>0</v>
      </c>
      <c r="L45" s="24">
        <v>3</v>
      </c>
      <c r="M45" s="24" t="b">
        <v>0</v>
      </c>
      <c r="N45" s="24" t="s">
        <v>8269</v>
      </c>
      <c r="O45" s="28">
        <v>5</v>
      </c>
      <c r="P45" s="24">
        <v>183.33</v>
      </c>
      <c r="Q45" s="29" t="s">
        <v>8315</v>
      </c>
      <c r="R45" s="24" t="s">
        <v>8316</v>
      </c>
      <c r="S45" s="30">
        <v>42258</v>
      </c>
      <c r="T45" s="30">
        <v>42288</v>
      </c>
    </row>
    <row r="46" spans="1:20" ht="224" x14ac:dyDescent="0.2">
      <c r="A46" s="24">
        <v>2898</v>
      </c>
      <c r="B46" s="25" t="s">
        <v>2898</v>
      </c>
      <c r="C46" s="25" t="s">
        <v>7008</v>
      </c>
      <c r="D46" s="26">
        <v>7500</v>
      </c>
      <c r="E46" s="27">
        <v>316</v>
      </c>
      <c r="F46" s="28" t="s">
        <v>8220</v>
      </c>
      <c r="G46" s="24" t="s">
        <v>8223</v>
      </c>
      <c r="H46" s="24" t="s">
        <v>8245</v>
      </c>
      <c r="I46" s="24">
        <v>1446307053</v>
      </c>
      <c r="J46" s="24">
        <v>1443715053</v>
      </c>
      <c r="K46" s="24" t="b">
        <v>0</v>
      </c>
      <c r="L46" s="24">
        <v>12</v>
      </c>
      <c r="M46" s="24" t="b">
        <v>0</v>
      </c>
      <c r="N46" s="24" t="s">
        <v>8269</v>
      </c>
      <c r="O46" s="28">
        <v>4</v>
      </c>
      <c r="P46" s="24">
        <v>26.33</v>
      </c>
      <c r="Q46" s="29" t="s">
        <v>8315</v>
      </c>
      <c r="R46" s="24" t="s">
        <v>8316</v>
      </c>
      <c r="S46" s="30">
        <v>42278</v>
      </c>
      <c r="T46" s="30">
        <v>42308</v>
      </c>
    </row>
    <row r="47" spans="1:20" ht="224" x14ac:dyDescent="0.2">
      <c r="A47" s="24">
        <v>2899</v>
      </c>
      <c r="B47" s="25" t="s">
        <v>2899</v>
      </c>
      <c r="C47" s="25" t="s">
        <v>7009</v>
      </c>
      <c r="D47" s="26">
        <v>10000</v>
      </c>
      <c r="E47" s="27">
        <v>0</v>
      </c>
      <c r="F47" s="28" t="s">
        <v>8220</v>
      </c>
      <c r="G47" s="24" t="s">
        <v>8223</v>
      </c>
      <c r="H47" s="24" t="s">
        <v>8245</v>
      </c>
      <c r="I47" s="24">
        <v>1469325158</v>
      </c>
      <c r="J47" s="24">
        <v>1464141158</v>
      </c>
      <c r="K47" s="24" t="b">
        <v>0</v>
      </c>
      <c r="L47" s="24">
        <v>0</v>
      </c>
      <c r="M47" s="24" t="b">
        <v>0</v>
      </c>
      <c r="N47" s="24" t="s">
        <v>8269</v>
      </c>
      <c r="O47" s="28">
        <v>0</v>
      </c>
      <c r="P47" s="24">
        <v>0</v>
      </c>
      <c r="Q47" s="29" t="s">
        <v>8315</v>
      </c>
      <c r="R47" s="24" t="s">
        <v>8316</v>
      </c>
      <c r="S47" s="30">
        <v>42515</v>
      </c>
      <c r="T47" s="30">
        <v>42575</v>
      </c>
    </row>
    <row r="48" spans="1:20" ht="224" x14ac:dyDescent="0.2">
      <c r="A48" s="24">
        <v>2900</v>
      </c>
      <c r="B48" s="25" t="s">
        <v>2900</v>
      </c>
      <c r="C48" s="25" t="s">
        <v>7010</v>
      </c>
      <c r="D48" s="26">
        <v>5500</v>
      </c>
      <c r="E48" s="27">
        <v>3405</v>
      </c>
      <c r="F48" s="28" t="s">
        <v>8220</v>
      </c>
      <c r="G48" s="24" t="s">
        <v>8223</v>
      </c>
      <c r="H48" s="24" t="s">
        <v>8245</v>
      </c>
      <c r="I48" s="24">
        <v>1407562632</v>
      </c>
      <c r="J48" s="24">
        <v>1404970632</v>
      </c>
      <c r="K48" s="24" t="b">
        <v>0</v>
      </c>
      <c r="L48" s="24">
        <v>7</v>
      </c>
      <c r="M48" s="24" t="b">
        <v>0</v>
      </c>
      <c r="N48" s="24" t="s">
        <v>8269</v>
      </c>
      <c r="O48" s="28">
        <v>62</v>
      </c>
      <c r="P48" s="24">
        <v>486.43</v>
      </c>
      <c r="Q48" s="29" t="s">
        <v>8315</v>
      </c>
      <c r="R48" s="24" t="s">
        <v>8316</v>
      </c>
      <c r="S48" s="30">
        <v>41830</v>
      </c>
      <c r="T48" s="30">
        <v>41860</v>
      </c>
    </row>
    <row r="49" spans="1:20" ht="176" x14ac:dyDescent="0.2">
      <c r="A49" s="24">
        <v>2901</v>
      </c>
      <c r="B49" s="25" t="s">
        <v>2901</v>
      </c>
      <c r="C49" s="25" t="s">
        <v>7011</v>
      </c>
      <c r="D49" s="26">
        <v>750</v>
      </c>
      <c r="E49" s="27">
        <v>6</v>
      </c>
      <c r="F49" s="28" t="s">
        <v>8220</v>
      </c>
      <c r="G49" s="24" t="s">
        <v>8223</v>
      </c>
      <c r="H49" s="24" t="s">
        <v>8245</v>
      </c>
      <c r="I49" s="24">
        <v>1423345339</v>
      </c>
      <c r="J49" s="24">
        <v>1418161339</v>
      </c>
      <c r="K49" s="24" t="b">
        <v>0</v>
      </c>
      <c r="L49" s="24">
        <v>2</v>
      </c>
      <c r="M49" s="24" t="b">
        <v>0</v>
      </c>
      <c r="N49" s="24" t="s">
        <v>8269</v>
      </c>
      <c r="O49" s="28">
        <v>1</v>
      </c>
      <c r="P49" s="24">
        <v>3</v>
      </c>
      <c r="Q49" s="29" t="s">
        <v>8315</v>
      </c>
      <c r="R49" s="24" t="s">
        <v>8316</v>
      </c>
      <c r="S49" s="30">
        <v>41982</v>
      </c>
      <c r="T49" s="30">
        <v>42042</v>
      </c>
    </row>
    <row r="50" spans="1:20" ht="160" x14ac:dyDescent="0.2">
      <c r="A50" s="24">
        <v>2902</v>
      </c>
      <c r="B50" s="25" t="s">
        <v>2902</v>
      </c>
      <c r="C50" s="25" t="s">
        <v>7012</v>
      </c>
      <c r="D50" s="26">
        <v>150000</v>
      </c>
      <c r="E50" s="27">
        <v>25</v>
      </c>
      <c r="F50" s="28" t="s">
        <v>8220</v>
      </c>
      <c r="G50" s="24" t="s">
        <v>8223</v>
      </c>
      <c r="H50" s="24" t="s">
        <v>8245</v>
      </c>
      <c r="I50" s="24">
        <v>1440412396</v>
      </c>
      <c r="J50" s="24">
        <v>1437820396</v>
      </c>
      <c r="K50" s="24" t="b">
        <v>0</v>
      </c>
      <c r="L50" s="24">
        <v>1</v>
      </c>
      <c r="M50" s="24" t="b">
        <v>0</v>
      </c>
      <c r="N50" s="24" t="s">
        <v>8269</v>
      </c>
      <c r="O50" s="28">
        <v>0</v>
      </c>
      <c r="P50" s="24">
        <v>25</v>
      </c>
      <c r="Q50" s="29" t="s">
        <v>8315</v>
      </c>
      <c r="R50" s="24" t="s">
        <v>8316</v>
      </c>
      <c r="S50" s="30">
        <v>42210</v>
      </c>
      <c r="T50" s="30">
        <v>42240</v>
      </c>
    </row>
    <row r="51" spans="1:20" ht="224" x14ac:dyDescent="0.2">
      <c r="A51" s="24">
        <v>2903</v>
      </c>
      <c r="B51" s="25" t="s">
        <v>2903</v>
      </c>
      <c r="C51" s="25" t="s">
        <v>7013</v>
      </c>
      <c r="D51" s="26">
        <v>5000</v>
      </c>
      <c r="E51" s="27">
        <v>39</v>
      </c>
      <c r="F51" s="28" t="s">
        <v>8220</v>
      </c>
      <c r="G51" s="24" t="s">
        <v>8223</v>
      </c>
      <c r="H51" s="24" t="s">
        <v>8245</v>
      </c>
      <c r="I51" s="24">
        <v>1441771218</v>
      </c>
      <c r="J51" s="24">
        <v>1436587218</v>
      </c>
      <c r="K51" s="24" t="b">
        <v>0</v>
      </c>
      <c r="L51" s="24">
        <v>4</v>
      </c>
      <c r="M51" s="24" t="b">
        <v>0</v>
      </c>
      <c r="N51" s="24" t="s">
        <v>8269</v>
      </c>
      <c r="O51" s="28">
        <v>1</v>
      </c>
      <c r="P51" s="24">
        <v>9.75</v>
      </c>
      <c r="Q51" s="29" t="s">
        <v>8315</v>
      </c>
      <c r="R51" s="24" t="s">
        <v>8316</v>
      </c>
      <c r="S51" s="30">
        <v>42196</v>
      </c>
      <c r="T51" s="30">
        <v>42256</v>
      </c>
    </row>
    <row r="52" spans="1:20" ht="192" x14ac:dyDescent="0.2">
      <c r="A52" s="24">
        <v>2905</v>
      </c>
      <c r="B52" s="25" t="s">
        <v>2905</v>
      </c>
      <c r="C52" s="25" t="s">
        <v>7015</v>
      </c>
      <c r="D52" s="26">
        <v>3500</v>
      </c>
      <c r="E52" s="27">
        <v>622</v>
      </c>
      <c r="F52" s="28" t="s">
        <v>8220</v>
      </c>
      <c r="G52" s="24" t="s">
        <v>8223</v>
      </c>
      <c r="H52" s="24" t="s">
        <v>8245</v>
      </c>
      <c r="I52" s="24">
        <v>1473211313</v>
      </c>
      <c r="J52" s="24">
        <v>1472001713</v>
      </c>
      <c r="K52" s="24" t="b">
        <v>0</v>
      </c>
      <c r="L52" s="24">
        <v>17</v>
      </c>
      <c r="M52" s="24" t="b">
        <v>0</v>
      </c>
      <c r="N52" s="24" t="s">
        <v>8269</v>
      </c>
      <c r="O52" s="28">
        <v>18</v>
      </c>
      <c r="P52" s="24">
        <v>36.590000000000003</v>
      </c>
      <c r="Q52" s="29" t="s">
        <v>8315</v>
      </c>
      <c r="R52" s="24" t="s">
        <v>8316</v>
      </c>
      <c r="S52" s="30">
        <v>42606</v>
      </c>
      <c r="T52" s="30">
        <v>42620</v>
      </c>
    </row>
    <row r="53" spans="1:20" ht="240" x14ac:dyDescent="0.2">
      <c r="A53" s="24">
        <v>2906</v>
      </c>
      <c r="B53" s="25" t="s">
        <v>2906</v>
      </c>
      <c r="C53" s="25" t="s">
        <v>7016</v>
      </c>
      <c r="D53" s="26">
        <v>6000</v>
      </c>
      <c r="E53" s="27">
        <v>565</v>
      </c>
      <c r="F53" s="28" t="s">
        <v>8220</v>
      </c>
      <c r="G53" s="24" t="s">
        <v>8223</v>
      </c>
      <c r="H53" s="24" t="s">
        <v>8245</v>
      </c>
      <c r="I53" s="24">
        <v>1438390800</v>
      </c>
      <c r="J53" s="24">
        <v>1436888066</v>
      </c>
      <c r="K53" s="24" t="b">
        <v>0</v>
      </c>
      <c r="L53" s="24">
        <v>7</v>
      </c>
      <c r="M53" s="24" t="b">
        <v>0</v>
      </c>
      <c r="N53" s="24" t="s">
        <v>8269</v>
      </c>
      <c r="O53" s="28">
        <v>9</v>
      </c>
      <c r="P53" s="24">
        <v>80.709999999999994</v>
      </c>
      <c r="Q53" s="29" t="s">
        <v>8315</v>
      </c>
      <c r="R53" s="24" t="s">
        <v>8316</v>
      </c>
      <c r="S53" s="30">
        <v>42199</v>
      </c>
      <c r="T53" s="30">
        <v>42217</v>
      </c>
    </row>
    <row r="54" spans="1:20" ht="208" x14ac:dyDescent="0.2">
      <c r="A54" s="24">
        <v>2907</v>
      </c>
      <c r="B54" s="25" t="s">
        <v>2907</v>
      </c>
      <c r="C54" s="25" t="s">
        <v>7017</v>
      </c>
      <c r="D54" s="26">
        <v>2500</v>
      </c>
      <c r="E54" s="27">
        <v>2</v>
      </c>
      <c r="F54" s="28" t="s">
        <v>8220</v>
      </c>
      <c r="G54" s="24" t="s">
        <v>8223</v>
      </c>
      <c r="H54" s="24" t="s">
        <v>8245</v>
      </c>
      <c r="I54" s="24">
        <v>1463259837</v>
      </c>
      <c r="J54" s="24">
        <v>1458075837</v>
      </c>
      <c r="K54" s="24" t="b">
        <v>0</v>
      </c>
      <c r="L54" s="24">
        <v>2</v>
      </c>
      <c r="M54" s="24" t="b">
        <v>0</v>
      </c>
      <c r="N54" s="24" t="s">
        <v>8269</v>
      </c>
      <c r="O54" s="28">
        <v>0</v>
      </c>
      <c r="P54" s="24">
        <v>1</v>
      </c>
      <c r="Q54" s="29" t="s">
        <v>8315</v>
      </c>
      <c r="R54" s="24" t="s">
        <v>8316</v>
      </c>
      <c r="S54" s="30">
        <v>42444</v>
      </c>
      <c r="T54" s="30">
        <v>42504</v>
      </c>
    </row>
    <row r="55" spans="1:20" ht="224" x14ac:dyDescent="0.2">
      <c r="A55" s="24">
        <v>2908</v>
      </c>
      <c r="B55" s="25" t="s">
        <v>2908</v>
      </c>
      <c r="C55" s="25" t="s">
        <v>7018</v>
      </c>
      <c r="D55" s="26">
        <v>9600</v>
      </c>
      <c r="E55" s="27">
        <v>264</v>
      </c>
      <c r="F55" s="28" t="s">
        <v>8220</v>
      </c>
      <c r="G55" s="24" t="s">
        <v>8223</v>
      </c>
      <c r="H55" s="24" t="s">
        <v>8245</v>
      </c>
      <c r="I55" s="24">
        <v>1465407219</v>
      </c>
      <c r="J55" s="24">
        <v>1462815219</v>
      </c>
      <c r="K55" s="24" t="b">
        <v>0</v>
      </c>
      <c r="L55" s="24">
        <v>5</v>
      </c>
      <c r="M55" s="24" t="b">
        <v>0</v>
      </c>
      <c r="N55" s="24" t="s">
        <v>8269</v>
      </c>
      <c r="O55" s="28">
        <v>3</v>
      </c>
      <c r="P55" s="24">
        <v>52.8</v>
      </c>
      <c r="Q55" s="29" t="s">
        <v>8315</v>
      </c>
      <c r="R55" s="24" t="s">
        <v>8316</v>
      </c>
      <c r="S55" s="30">
        <v>42499</v>
      </c>
      <c r="T55" s="30">
        <v>42529</v>
      </c>
    </row>
    <row r="56" spans="1:20" ht="208" x14ac:dyDescent="0.2">
      <c r="A56" s="24">
        <v>2909</v>
      </c>
      <c r="B56" s="25" t="s">
        <v>2909</v>
      </c>
      <c r="C56" s="25" t="s">
        <v>7019</v>
      </c>
      <c r="D56" s="26">
        <v>180000</v>
      </c>
      <c r="E56" s="27">
        <v>20</v>
      </c>
      <c r="F56" s="28" t="s">
        <v>8220</v>
      </c>
      <c r="G56" s="24" t="s">
        <v>8223</v>
      </c>
      <c r="H56" s="24" t="s">
        <v>8245</v>
      </c>
      <c r="I56" s="24">
        <v>1416944760</v>
      </c>
      <c r="J56" s="24">
        <v>1413527001</v>
      </c>
      <c r="K56" s="24" t="b">
        <v>0</v>
      </c>
      <c r="L56" s="24">
        <v>1</v>
      </c>
      <c r="M56" s="24" t="b">
        <v>0</v>
      </c>
      <c r="N56" s="24" t="s">
        <v>8269</v>
      </c>
      <c r="O56" s="28">
        <v>0</v>
      </c>
      <c r="P56" s="24">
        <v>20</v>
      </c>
      <c r="Q56" s="29" t="s">
        <v>8315</v>
      </c>
      <c r="R56" s="24" t="s">
        <v>8316</v>
      </c>
      <c r="S56" s="30">
        <v>41929</v>
      </c>
      <c r="T56" s="30">
        <v>41968</v>
      </c>
    </row>
    <row r="57" spans="1:20" ht="208" x14ac:dyDescent="0.2">
      <c r="A57" s="24">
        <v>2911</v>
      </c>
      <c r="B57" s="25" t="s">
        <v>2911</v>
      </c>
      <c r="C57" s="25" t="s">
        <v>7021</v>
      </c>
      <c r="D57" s="26">
        <v>1800</v>
      </c>
      <c r="E57" s="27">
        <v>657</v>
      </c>
      <c r="F57" s="28" t="s">
        <v>8220</v>
      </c>
      <c r="G57" s="24" t="s">
        <v>8223</v>
      </c>
      <c r="H57" s="24" t="s">
        <v>8245</v>
      </c>
      <c r="I57" s="24">
        <v>1435429626</v>
      </c>
      <c r="J57" s="24">
        <v>1431973626</v>
      </c>
      <c r="K57" s="24" t="b">
        <v>0</v>
      </c>
      <c r="L57" s="24">
        <v>14</v>
      </c>
      <c r="M57" s="24" t="b">
        <v>0</v>
      </c>
      <c r="N57" s="24" t="s">
        <v>8269</v>
      </c>
      <c r="O57" s="28">
        <v>37</v>
      </c>
      <c r="P57" s="24">
        <v>46.93</v>
      </c>
      <c r="Q57" s="29" t="s">
        <v>8315</v>
      </c>
      <c r="R57" s="24" t="s">
        <v>8316</v>
      </c>
      <c r="S57" s="30">
        <v>42142</v>
      </c>
      <c r="T57" s="30">
        <v>42182</v>
      </c>
    </row>
    <row r="58" spans="1:20" ht="208" x14ac:dyDescent="0.2">
      <c r="A58" s="24">
        <v>2912</v>
      </c>
      <c r="B58" s="25" t="s">
        <v>2912</v>
      </c>
      <c r="C58" s="25" t="s">
        <v>7022</v>
      </c>
      <c r="D58" s="26">
        <v>14440</v>
      </c>
      <c r="E58" s="27">
        <v>2030</v>
      </c>
      <c r="F58" s="28" t="s">
        <v>8220</v>
      </c>
      <c r="G58" s="24" t="s">
        <v>8223</v>
      </c>
      <c r="H58" s="24" t="s">
        <v>8245</v>
      </c>
      <c r="I58" s="24">
        <v>1452827374</v>
      </c>
      <c r="J58" s="24">
        <v>1450235374</v>
      </c>
      <c r="K58" s="24" t="b">
        <v>0</v>
      </c>
      <c r="L58" s="24">
        <v>26</v>
      </c>
      <c r="M58" s="24" t="b">
        <v>0</v>
      </c>
      <c r="N58" s="24" t="s">
        <v>8269</v>
      </c>
      <c r="O58" s="28">
        <v>14</v>
      </c>
      <c r="P58" s="24">
        <v>78.08</v>
      </c>
      <c r="Q58" s="29" t="s">
        <v>8315</v>
      </c>
      <c r="R58" s="24" t="s">
        <v>8316</v>
      </c>
      <c r="S58" s="30">
        <v>42354</v>
      </c>
      <c r="T58" s="30">
        <v>42384</v>
      </c>
    </row>
    <row r="59" spans="1:20" ht="208" x14ac:dyDescent="0.2">
      <c r="A59" s="24">
        <v>2913</v>
      </c>
      <c r="B59" s="25" t="s">
        <v>2913</v>
      </c>
      <c r="C59" s="25" t="s">
        <v>7023</v>
      </c>
      <c r="D59" s="26">
        <v>10000</v>
      </c>
      <c r="E59" s="27">
        <v>2</v>
      </c>
      <c r="F59" s="28" t="s">
        <v>8220</v>
      </c>
      <c r="G59" s="24" t="s">
        <v>8223</v>
      </c>
      <c r="H59" s="24" t="s">
        <v>8245</v>
      </c>
      <c r="I59" s="24">
        <v>1410041339</v>
      </c>
      <c r="J59" s="24">
        <v>1404857339</v>
      </c>
      <c r="K59" s="24" t="b">
        <v>0</v>
      </c>
      <c r="L59" s="24">
        <v>2</v>
      </c>
      <c r="M59" s="24" t="b">
        <v>0</v>
      </c>
      <c r="N59" s="24" t="s">
        <v>8269</v>
      </c>
      <c r="O59" s="28">
        <v>0</v>
      </c>
      <c r="P59" s="24">
        <v>1</v>
      </c>
      <c r="Q59" s="29" t="s">
        <v>8315</v>
      </c>
      <c r="R59" s="24" t="s">
        <v>8316</v>
      </c>
      <c r="S59" s="30">
        <v>41828</v>
      </c>
      <c r="T59" s="30">
        <v>41888</v>
      </c>
    </row>
    <row r="60" spans="1:20" ht="240" x14ac:dyDescent="0.2">
      <c r="A60" s="24">
        <v>2917</v>
      </c>
      <c r="B60" s="25" t="s">
        <v>2917</v>
      </c>
      <c r="C60" s="25" t="s">
        <v>7027</v>
      </c>
      <c r="D60" s="26">
        <v>2000</v>
      </c>
      <c r="E60" s="27">
        <v>437</v>
      </c>
      <c r="F60" s="28" t="s">
        <v>8220</v>
      </c>
      <c r="G60" s="24" t="s">
        <v>8223</v>
      </c>
      <c r="H60" s="24" t="s">
        <v>8245</v>
      </c>
      <c r="I60" s="24">
        <v>1442381847</v>
      </c>
      <c r="J60" s="24">
        <v>1440826647</v>
      </c>
      <c r="K60" s="24" t="b">
        <v>0</v>
      </c>
      <c r="L60" s="24">
        <v>9</v>
      </c>
      <c r="M60" s="24" t="b">
        <v>0</v>
      </c>
      <c r="N60" s="24" t="s">
        <v>8269</v>
      </c>
      <c r="O60" s="28">
        <v>22</v>
      </c>
      <c r="P60" s="24">
        <v>48.56</v>
      </c>
      <c r="Q60" s="29" t="s">
        <v>8315</v>
      </c>
      <c r="R60" s="24" t="s">
        <v>8316</v>
      </c>
      <c r="S60" s="30">
        <v>42245</v>
      </c>
      <c r="T60" s="30">
        <v>42263</v>
      </c>
    </row>
    <row r="61" spans="1:20" ht="208" x14ac:dyDescent="0.2">
      <c r="A61" s="24">
        <v>2918</v>
      </c>
      <c r="B61" s="25" t="s">
        <v>2918</v>
      </c>
      <c r="C61" s="25" t="s">
        <v>7028</v>
      </c>
      <c r="D61" s="26">
        <v>5000</v>
      </c>
      <c r="E61" s="27">
        <v>1362</v>
      </c>
      <c r="F61" s="28" t="s">
        <v>8220</v>
      </c>
      <c r="G61" s="24" t="s">
        <v>8223</v>
      </c>
      <c r="H61" s="24" t="s">
        <v>8245</v>
      </c>
      <c r="I61" s="24">
        <v>1446131207</v>
      </c>
      <c r="J61" s="24">
        <v>1443712007</v>
      </c>
      <c r="K61" s="24" t="b">
        <v>0</v>
      </c>
      <c r="L61" s="24">
        <v>20</v>
      </c>
      <c r="M61" s="24" t="b">
        <v>0</v>
      </c>
      <c r="N61" s="24" t="s">
        <v>8269</v>
      </c>
      <c r="O61" s="28">
        <v>27</v>
      </c>
      <c r="P61" s="24">
        <v>68.099999999999994</v>
      </c>
      <c r="Q61" s="29" t="s">
        <v>8315</v>
      </c>
      <c r="R61" s="24" t="s">
        <v>8316</v>
      </c>
      <c r="S61" s="30">
        <v>42278</v>
      </c>
      <c r="T61" s="30">
        <v>42306</v>
      </c>
    </row>
    <row r="62" spans="1:20" ht="160" x14ac:dyDescent="0.2">
      <c r="A62" s="24">
        <v>2919</v>
      </c>
      <c r="B62" s="25" t="s">
        <v>2919</v>
      </c>
      <c r="C62" s="25" t="s">
        <v>7029</v>
      </c>
      <c r="D62" s="26">
        <v>600</v>
      </c>
      <c r="E62" s="27">
        <v>51</v>
      </c>
      <c r="F62" s="28" t="s">
        <v>8220</v>
      </c>
      <c r="G62" s="24" t="s">
        <v>8223</v>
      </c>
      <c r="H62" s="24" t="s">
        <v>8245</v>
      </c>
      <c r="I62" s="24">
        <v>1407250329</v>
      </c>
      <c r="J62" s="24">
        <v>1404658329</v>
      </c>
      <c r="K62" s="24" t="b">
        <v>0</v>
      </c>
      <c r="L62" s="24">
        <v>6</v>
      </c>
      <c r="M62" s="24" t="b">
        <v>0</v>
      </c>
      <c r="N62" s="24" t="s">
        <v>8269</v>
      </c>
      <c r="O62" s="28">
        <v>9</v>
      </c>
      <c r="P62" s="24">
        <v>8.5</v>
      </c>
      <c r="Q62" s="29" t="s">
        <v>8315</v>
      </c>
      <c r="R62" s="24" t="s">
        <v>8316</v>
      </c>
      <c r="S62" s="30">
        <v>41826</v>
      </c>
      <c r="T62" s="30">
        <v>41856</v>
      </c>
    </row>
    <row r="63" spans="1:20" ht="160" x14ac:dyDescent="0.2">
      <c r="A63" s="24">
        <v>3728</v>
      </c>
      <c r="B63" s="25" t="s">
        <v>3725</v>
      </c>
      <c r="C63" s="25" t="s">
        <v>7838</v>
      </c>
      <c r="D63" s="26">
        <v>20000</v>
      </c>
      <c r="E63" s="27">
        <v>1862</v>
      </c>
      <c r="F63" s="28" t="s">
        <v>8220</v>
      </c>
      <c r="G63" s="24" t="s">
        <v>8223</v>
      </c>
      <c r="H63" s="24" t="s">
        <v>8245</v>
      </c>
      <c r="I63" s="24">
        <v>1439957176</v>
      </c>
      <c r="J63" s="24">
        <v>1437365176</v>
      </c>
      <c r="K63" s="24" t="b">
        <v>0</v>
      </c>
      <c r="L63" s="24">
        <v>31</v>
      </c>
      <c r="M63" s="24" t="b">
        <v>0</v>
      </c>
      <c r="N63" s="24" t="s">
        <v>8269</v>
      </c>
      <c r="O63" s="28">
        <v>9</v>
      </c>
      <c r="P63" s="24">
        <v>60.06</v>
      </c>
      <c r="Q63" s="29" t="s">
        <v>8315</v>
      </c>
      <c r="R63" s="24" t="s">
        <v>8316</v>
      </c>
      <c r="S63" s="30">
        <v>42205</v>
      </c>
      <c r="T63" s="30">
        <v>42235</v>
      </c>
    </row>
    <row r="64" spans="1:20" ht="208" x14ac:dyDescent="0.2">
      <c r="A64" s="24">
        <v>3729</v>
      </c>
      <c r="B64" s="25" t="s">
        <v>3726</v>
      </c>
      <c r="C64" s="25" t="s">
        <v>7839</v>
      </c>
      <c r="D64" s="26">
        <v>5000</v>
      </c>
      <c r="E64" s="27">
        <v>362</v>
      </c>
      <c r="F64" s="28" t="s">
        <v>8220</v>
      </c>
      <c r="G64" s="24" t="s">
        <v>8223</v>
      </c>
      <c r="H64" s="24" t="s">
        <v>8245</v>
      </c>
      <c r="I64" s="24">
        <v>1427082912</v>
      </c>
      <c r="J64" s="24">
        <v>1423198512</v>
      </c>
      <c r="K64" s="24" t="b">
        <v>0</v>
      </c>
      <c r="L64" s="24">
        <v>5</v>
      </c>
      <c r="M64" s="24" t="b">
        <v>0</v>
      </c>
      <c r="N64" s="24" t="s">
        <v>8269</v>
      </c>
      <c r="O64" s="28">
        <v>7</v>
      </c>
      <c r="P64" s="24">
        <v>72.400000000000006</v>
      </c>
      <c r="Q64" s="29" t="s">
        <v>8315</v>
      </c>
      <c r="R64" s="24" t="s">
        <v>8316</v>
      </c>
      <c r="S64" s="30">
        <v>42041</v>
      </c>
      <c r="T64" s="30">
        <v>42086</v>
      </c>
    </row>
    <row r="65" spans="1:20" ht="208" x14ac:dyDescent="0.2">
      <c r="A65" s="24">
        <v>3730</v>
      </c>
      <c r="B65" s="25" t="s">
        <v>3727</v>
      </c>
      <c r="C65" s="25" t="s">
        <v>7840</v>
      </c>
      <c r="D65" s="26">
        <v>1000</v>
      </c>
      <c r="E65" s="27">
        <v>100</v>
      </c>
      <c r="F65" s="28" t="s">
        <v>8220</v>
      </c>
      <c r="G65" s="24" t="s">
        <v>8223</v>
      </c>
      <c r="H65" s="24" t="s">
        <v>8245</v>
      </c>
      <c r="I65" s="24">
        <v>1439828159</v>
      </c>
      <c r="J65" s="24">
        <v>1437236159</v>
      </c>
      <c r="K65" s="24" t="b">
        <v>0</v>
      </c>
      <c r="L65" s="24">
        <v>1</v>
      </c>
      <c r="M65" s="24" t="b">
        <v>0</v>
      </c>
      <c r="N65" s="24" t="s">
        <v>8269</v>
      </c>
      <c r="O65" s="28">
        <v>10</v>
      </c>
      <c r="P65" s="24">
        <v>100</v>
      </c>
      <c r="Q65" s="29" t="s">
        <v>8315</v>
      </c>
      <c r="R65" s="24" t="s">
        <v>8316</v>
      </c>
      <c r="S65" s="30">
        <v>42203</v>
      </c>
      <c r="T65" s="30">
        <v>42233</v>
      </c>
    </row>
    <row r="66" spans="1:20" ht="224" x14ac:dyDescent="0.2">
      <c r="A66" s="24">
        <v>3731</v>
      </c>
      <c r="B66" s="25" t="s">
        <v>3728</v>
      </c>
      <c r="C66" s="25" t="s">
        <v>7841</v>
      </c>
      <c r="D66" s="26">
        <v>5500</v>
      </c>
      <c r="E66" s="27">
        <v>620</v>
      </c>
      <c r="F66" s="28" t="s">
        <v>8220</v>
      </c>
      <c r="G66" s="24" t="s">
        <v>8223</v>
      </c>
      <c r="H66" s="24" t="s">
        <v>8245</v>
      </c>
      <c r="I66" s="24">
        <v>1420860180</v>
      </c>
      <c r="J66" s="24">
        <v>1418234646</v>
      </c>
      <c r="K66" s="24" t="b">
        <v>0</v>
      </c>
      <c r="L66" s="24">
        <v>12</v>
      </c>
      <c r="M66" s="24" t="b">
        <v>0</v>
      </c>
      <c r="N66" s="24" t="s">
        <v>8269</v>
      </c>
      <c r="O66" s="28">
        <v>11</v>
      </c>
      <c r="P66" s="24">
        <v>51.67</v>
      </c>
      <c r="Q66" s="29" t="s">
        <v>8315</v>
      </c>
      <c r="R66" s="24" t="s">
        <v>8316</v>
      </c>
      <c r="S66" s="30">
        <v>41983</v>
      </c>
      <c r="T66" s="30">
        <v>42014</v>
      </c>
    </row>
    <row r="67" spans="1:20" ht="176" x14ac:dyDescent="0.2">
      <c r="A67" s="24">
        <v>3733</v>
      </c>
      <c r="B67" s="25" t="s">
        <v>3730</v>
      </c>
      <c r="C67" s="25" t="s">
        <v>7843</v>
      </c>
      <c r="D67" s="26">
        <v>1500</v>
      </c>
      <c r="E67" s="27">
        <v>0</v>
      </c>
      <c r="F67" s="28" t="s">
        <v>8220</v>
      </c>
      <c r="G67" s="24" t="s">
        <v>8223</v>
      </c>
      <c r="H67" s="24" t="s">
        <v>8245</v>
      </c>
      <c r="I67" s="24">
        <v>1429396200</v>
      </c>
      <c r="J67" s="24">
        <v>1428539708</v>
      </c>
      <c r="K67" s="24" t="b">
        <v>0</v>
      </c>
      <c r="L67" s="24">
        <v>0</v>
      </c>
      <c r="M67" s="24" t="b">
        <v>0</v>
      </c>
      <c r="N67" s="24" t="s">
        <v>8269</v>
      </c>
      <c r="O67" s="28">
        <v>0</v>
      </c>
      <c r="P67" s="24">
        <v>0</v>
      </c>
      <c r="Q67" s="29" t="s">
        <v>8315</v>
      </c>
      <c r="R67" s="24" t="s">
        <v>8316</v>
      </c>
      <c r="S67" s="30">
        <v>42103</v>
      </c>
      <c r="T67" s="30">
        <v>42112</v>
      </c>
    </row>
    <row r="68" spans="1:20" ht="224" x14ac:dyDescent="0.2">
      <c r="A68" s="24">
        <v>3734</v>
      </c>
      <c r="B68" s="25" t="s">
        <v>3731</v>
      </c>
      <c r="C68" s="25" t="s">
        <v>7844</v>
      </c>
      <c r="D68" s="26">
        <v>1500</v>
      </c>
      <c r="E68" s="27">
        <v>427</v>
      </c>
      <c r="F68" s="28" t="s">
        <v>8220</v>
      </c>
      <c r="G68" s="24" t="s">
        <v>8223</v>
      </c>
      <c r="H68" s="24" t="s">
        <v>8245</v>
      </c>
      <c r="I68" s="24">
        <v>1432589896</v>
      </c>
      <c r="J68" s="24">
        <v>1427405896</v>
      </c>
      <c r="K68" s="24" t="b">
        <v>0</v>
      </c>
      <c r="L68" s="24">
        <v>7</v>
      </c>
      <c r="M68" s="24" t="b">
        <v>0</v>
      </c>
      <c r="N68" s="24" t="s">
        <v>8269</v>
      </c>
      <c r="O68" s="28">
        <v>28</v>
      </c>
      <c r="P68" s="24">
        <v>61</v>
      </c>
      <c r="Q68" s="29" t="s">
        <v>8315</v>
      </c>
      <c r="R68" s="24" t="s">
        <v>8316</v>
      </c>
      <c r="S68" s="30">
        <v>42089</v>
      </c>
      <c r="T68" s="30">
        <v>42149</v>
      </c>
    </row>
    <row r="69" spans="1:20" ht="160" x14ac:dyDescent="0.2">
      <c r="A69" s="24">
        <v>3737</v>
      </c>
      <c r="B69" s="25" t="s">
        <v>3734</v>
      </c>
      <c r="C69" s="25" t="s">
        <v>7847</v>
      </c>
      <c r="D69" s="26">
        <v>700</v>
      </c>
      <c r="E69" s="27">
        <v>150</v>
      </c>
      <c r="F69" s="28" t="s">
        <v>8220</v>
      </c>
      <c r="G69" s="24" t="s">
        <v>8223</v>
      </c>
      <c r="H69" s="24" t="s">
        <v>8245</v>
      </c>
      <c r="I69" s="24">
        <v>1447311540</v>
      </c>
      <c r="J69" s="24">
        <v>1445358903</v>
      </c>
      <c r="K69" s="24" t="b">
        <v>0</v>
      </c>
      <c r="L69" s="24">
        <v>4</v>
      </c>
      <c r="M69" s="24" t="b">
        <v>0</v>
      </c>
      <c r="N69" s="24" t="s">
        <v>8269</v>
      </c>
      <c r="O69" s="28">
        <v>21</v>
      </c>
      <c r="P69" s="24">
        <v>37.5</v>
      </c>
      <c r="Q69" s="29" t="s">
        <v>8315</v>
      </c>
      <c r="R69" s="24" t="s">
        <v>8316</v>
      </c>
      <c r="S69" s="30">
        <v>42297</v>
      </c>
      <c r="T69" s="30">
        <v>42320</v>
      </c>
    </row>
    <row r="70" spans="1:20" ht="224" x14ac:dyDescent="0.2">
      <c r="A70" s="24">
        <v>3740</v>
      </c>
      <c r="B70" s="25" t="s">
        <v>3737</v>
      </c>
      <c r="C70" s="25" t="s">
        <v>7850</v>
      </c>
      <c r="D70" s="26">
        <v>2000</v>
      </c>
      <c r="E70" s="27">
        <v>358</v>
      </c>
      <c r="F70" s="28" t="s">
        <v>8220</v>
      </c>
      <c r="G70" s="24" t="s">
        <v>8223</v>
      </c>
      <c r="H70" s="24" t="s">
        <v>8245</v>
      </c>
      <c r="I70" s="24">
        <v>1407808438</v>
      </c>
      <c r="J70" s="24">
        <v>1405217355</v>
      </c>
      <c r="K70" s="24" t="b">
        <v>0</v>
      </c>
      <c r="L70" s="24">
        <v>14</v>
      </c>
      <c r="M70" s="24" t="b">
        <v>0</v>
      </c>
      <c r="N70" s="24" t="s">
        <v>8269</v>
      </c>
      <c r="O70" s="28">
        <v>18</v>
      </c>
      <c r="P70" s="24">
        <v>25.57</v>
      </c>
      <c r="Q70" s="29" t="s">
        <v>8315</v>
      </c>
      <c r="R70" s="24" t="s">
        <v>8316</v>
      </c>
      <c r="S70" s="30">
        <v>41833</v>
      </c>
      <c r="T70" s="30">
        <v>41863</v>
      </c>
    </row>
    <row r="71" spans="1:20" ht="176" x14ac:dyDescent="0.2">
      <c r="A71" s="24">
        <v>3741</v>
      </c>
      <c r="B71" s="25" t="s">
        <v>3738</v>
      </c>
      <c r="C71" s="25" t="s">
        <v>7851</v>
      </c>
      <c r="D71" s="26">
        <v>20000</v>
      </c>
      <c r="E71" s="27">
        <v>0</v>
      </c>
      <c r="F71" s="28" t="s">
        <v>8220</v>
      </c>
      <c r="G71" s="24" t="s">
        <v>8223</v>
      </c>
      <c r="H71" s="24" t="s">
        <v>8245</v>
      </c>
      <c r="I71" s="24">
        <v>1450389950</v>
      </c>
      <c r="J71" s="24">
        <v>1447797950</v>
      </c>
      <c r="K71" s="24" t="b">
        <v>0</v>
      </c>
      <c r="L71" s="24">
        <v>0</v>
      </c>
      <c r="M71" s="24" t="b">
        <v>0</v>
      </c>
      <c r="N71" s="24" t="s">
        <v>8269</v>
      </c>
      <c r="O71" s="28">
        <v>0</v>
      </c>
      <c r="P71" s="24">
        <v>0</v>
      </c>
      <c r="Q71" s="29" t="s">
        <v>8315</v>
      </c>
      <c r="R71" s="24" t="s">
        <v>8316</v>
      </c>
      <c r="S71" s="30">
        <v>42325</v>
      </c>
      <c r="T71" s="30">
        <v>42355</v>
      </c>
    </row>
    <row r="72" spans="1:20" ht="208" x14ac:dyDescent="0.2">
      <c r="A72" s="24">
        <v>3742</v>
      </c>
      <c r="B72" s="25" t="s">
        <v>3739</v>
      </c>
      <c r="C72" s="25" t="s">
        <v>7852</v>
      </c>
      <c r="D72" s="26">
        <v>5000</v>
      </c>
      <c r="E72" s="27">
        <v>100</v>
      </c>
      <c r="F72" s="28" t="s">
        <v>8220</v>
      </c>
      <c r="G72" s="24" t="s">
        <v>8223</v>
      </c>
      <c r="H72" s="24" t="s">
        <v>8245</v>
      </c>
      <c r="I72" s="24">
        <v>1409980144</v>
      </c>
      <c r="J72" s="24">
        <v>1407388144</v>
      </c>
      <c r="K72" s="24" t="b">
        <v>0</v>
      </c>
      <c r="L72" s="24">
        <v>4</v>
      </c>
      <c r="M72" s="24" t="b">
        <v>0</v>
      </c>
      <c r="N72" s="24" t="s">
        <v>8269</v>
      </c>
      <c r="O72" s="28">
        <v>2</v>
      </c>
      <c r="P72" s="24">
        <v>25</v>
      </c>
      <c r="Q72" s="29" t="s">
        <v>8315</v>
      </c>
      <c r="R72" s="24" t="s">
        <v>8316</v>
      </c>
      <c r="S72" s="30">
        <v>41858</v>
      </c>
      <c r="T72" s="30">
        <v>41888</v>
      </c>
    </row>
    <row r="73" spans="1:20" ht="160" x14ac:dyDescent="0.2">
      <c r="A73" s="24">
        <v>3743</v>
      </c>
      <c r="B73" s="25" t="s">
        <v>3740</v>
      </c>
      <c r="C73" s="25" t="s">
        <v>7853</v>
      </c>
      <c r="D73" s="26">
        <v>2200</v>
      </c>
      <c r="E73" s="27">
        <v>0</v>
      </c>
      <c r="F73" s="28" t="s">
        <v>8220</v>
      </c>
      <c r="G73" s="24" t="s">
        <v>8223</v>
      </c>
      <c r="H73" s="24" t="s">
        <v>8245</v>
      </c>
      <c r="I73" s="24">
        <v>1404406964</v>
      </c>
      <c r="J73" s="24">
        <v>1401814964</v>
      </c>
      <c r="K73" s="24" t="b">
        <v>0</v>
      </c>
      <c r="L73" s="24">
        <v>0</v>
      </c>
      <c r="M73" s="24" t="b">
        <v>0</v>
      </c>
      <c r="N73" s="24" t="s">
        <v>8269</v>
      </c>
      <c r="O73" s="28">
        <v>0</v>
      </c>
      <c r="P73" s="24">
        <v>0</v>
      </c>
      <c r="Q73" s="29" t="s">
        <v>8315</v>
      </c>
      <c r="R73" s="24" t="s">
        <v>8316</v>
      </c>
      <c r="S73" s="30">
        <v>41793</v>
      </c>
      <c r="T73" s="30">
        <v>41823</v>
      </c>
    </row>
    <row r="74" spans="1:20" ht="224" x14ac:dyDescent="0.2">
      <c r="A74" s="24">
        <v>3744</v>
      </c>
      <c r="B74" s="25" t="s">
        <v>3741</v>
      </c>
      <c r="C74" s="25" t="s">
        <v>7854</v>
      </c>
      <c r="D74" s="26">
        <v>1200</v>
      </c>
      <c r="E74" s="27">
        <v>0</v>
      </c>
      <c r="F74" s="28" t="s">
        <v>8220</v>
      </c>
      <c r="G74" s="24" t="s">
        <v>8223</v>
      </c>
      <c r="H74" s="24" t="s">
        <v>8245</v>
      </c>
      <c r="I74" s="24">
        <v>1404532740</v>
      </c>
      <c r="J74" s="24">
        <v>1401823952</v>
      </c>
      <c r="K74" s="24" t="b">
        <v>0</v>
      </c>
      <c r="L74" s="24">
        <v>0</v>
      </c>
      <c r="M74" s="24" t="b">
        <v>0</v>
      </c>
      <c r="N74" s="24" t="s">
        <v>8269</v>
      </c>
      <c r="O74" s="28">
        <v>0</v>
      </c>
      <c r="P74" s="24">
        <v>0</v>
      </c>
      <c r="Q74" s="29" t="s">
        <v>8315</v>
      </c>
      <c r="R74" s="24" t="s">
        <v>8316</v>
      </c>
      <c r="S74" s="30">
        <v>41793</v>
      </c>
      <c r="T74" s="30">
        <v>41825</v>
      </c>
    </row>
    <row r="75" spans="1:20" ht="160" x14ac:dyDescent="0.2">
      <c r="A75" s="24">
        <v>3745</v>
      </c>
      <c r="B75" s="25" t="s">
        <v>3742</v>
      </c>
      <c r="C75" s="25" t="s">
        <v>7855</v>
      </c>
      <c r="D75" s="26">
        <v>100</v>
      </c>
      <c r="E75" s="27">
        <v>10</v>
      </c>
      <c r="F75" s="28" t="s">
        <v>8220</v>
      </c>
      <c r="G75" s="24" t="s">
        <v>8223</v>
      </c>
      <c r="H75" s="24" t="s">
        <v>8245</v>
      </c>
      <c r="I75" s="24">
        <v>1407689102</v>
      </c>
      <c r="J75" s="24">
        <v>1405097102</v>
      </c>
      <c r="K75" s="24" t="b">
        <v>0</v>
      </c>
      <c r="L75" s="24">
        <v>1</v>
      </c>
      <c r="M75" s="24" t="b">
        <v>0</v>
      </c>
      <c r="N75" s="24" t="s">
        <v>8269</v>
      </c>
      <c r="O75" s="28">
        <v>10</v>
      </c>
      <c r="P75" s="24">
        <v>10</v>
      </c>
      <c r="Q75" s="29" t="s">
        <v>8315</v>
      </c>
      <c r="R75" s="24" t="s">
        <v>8316</v>
      </c>
      <c r="S75" s="30">
        <v>41831</v>
      </c>
      <c r="T75" s="30">
        <v>41861</v>
      </c>
    </row>
    <row r="76" spans="1:20" ht="80" x14ac:dyDescent="0.2">
      <c r="A76" s="24">
        <v>3746</v>
      </c>
      <c r="B76" s="25" t="s">
        <v>3743</v>
      </c>
      <c r="C76" s="25" t="s">
        <v>7856</v>
      </c>
      <c r="D76" s="26">
        <v>8500</v>
      </c>
      <c r="E76" s="27">
        <v>202</v>
      </c>
      <c r="F76" s="28" t="s">
        <v>8220</v>
      </c>
      <c r="G76" s="24" t="s">
        <v>8223</v>
      </c>
      <c r="H76" s="24" t="s">
        <v>8245</v>
      </c>
      <c r="I76" s="24">
        <v>1475918439</v>
      </c>
      <c r="J76" s="24">
        <v>1473326439</v>
      </c>
      <c r="K76" s="24" t="b">
        <v>0</v>
      </c>
      <c r="L76" s="24">
        <v>1</v>
      </c>
      <c r="M76" s="24" t="b">
        <v>0</v>
      </c>
      <c r="N76" s="24" t="s">
        <v>8269</v>
      </c>
      <c r="O76" s="28">
        <v>2</v>
      </c>
      <c r="P76" s="24">
        <v>202</v>
      </c>
      <c r="Q76" s="29" t="s">
        <v>8315</v>
      </c>
      <c r="R76" s="24" t="s">
        <v>8316</v>
      </c>
      <c r="S76" s="30">
        <v>42621</v>
      </c>
      <c r="T76" s="30">
        <v>42651</v>
      </c>
    </row>
    <row r="77" spans="1:20" ht="224" x14ac:dyDescent="0.2">
      <c r="A77" s="24">
        <v>3841</v>
      </c>
      <c r="B77" s="25" t="s">
        <v>3838</v>
      </c>
      <c r="C77" s="25" t="s">
        <v>7950</v>
      </c>
      <c r="D77" s="26">
        <v>10000</v>
      </c>
      <c r="E77" s="27">
        <v>872</v>
      </c>
      <c r="F77" s="28" t="s">
        <v>8220</v>
      </c>
      <c r="G77" s="24" t="s">
        <v>8223</v>
      </c>
      <c r="H77" s="24" t="s">
        <v>8245</v>
      </c>
      <c r="I77" s="24">
        <v>1405882287</v>
      </c>
      <c r="J77" s="24">
        <v>1400698287</v>
      </c>
      <c r="K77" s="24" t="b">
        <v>1</v>
      </c>
      <c r="L77" s="24">
        <v>34</v>
      </c>
      <c r="M77" s="24" t="b">
        <v>0</v>
      </c>
      <c r="N77" s="24" t="s">
        <v>8269</v>
      </c>
      <c r="O77" s="28">
        <v>9</v>
      </c>
      <c r="P77" s="24">
        <v>25.65</v>
      </c>
      <c r="Q77" s="29" t="s">
        <v>8315</v>
      </c>
      <c r="R77" s="24" t="s">
        <v>8316</v>
      </c>
      <c r="S77" s="30">
        <v>41780</v>
      </c>
      <c r="T77" s="30">
        <v>41840</v>
      </c>
    </row>
    <row r="78" spans="1:20" ht="192" x14ac:dyDescent="0.2">
      <c r="A78" s="24">
        <v>3843</v>
      </c>
      <c r="B78" s="25" t="s">
        <v>3840</v>
      </c>
      <c r="C78" s="25" t="s">
        <v>7952</v>
      </c>
      <c r="D78" s="26">
        <v>5000</v>
      </c>
      <c r="E78" s="27">
        <v>1065</v>
      </c>
      <c r="F78" s="28" t="s">
        <v>8220</v>
      </c>
      <c r="G78" s="24" t="s">
        <v>8223</v>
      </c>
      <c r="H78" s="24" t="s">
        <v>8245</v>
      </c>
      <c r="I78" s="24">
        <v>1401587064</v>
      </c>
      <c r="J78" s="24">
        <v>1399427064</v>
      </c>
      <c r="K78" s="24" t="b">
        <v>1</v>
      </c>
      <c r="L78" s="24">
        <v>19</v>
      </c>
      <c r="M78" s="24" t="b">
        <v>0</v>
      </c>
      <c r="N78" s="24" t="s">
        <v>8269</v>
      </c>
      <c r="O78" s="28">
        <v>21</v>
      </c>
      <c r="P78" s="24">
        <v>56.05</v>
      </c>
      <c r="Q78" s="29" t="s">
        <v>8315</v>
      </c>
      <c r="R78" s="24" t="s">
        <v>8316</v>
      </c>
      <c r="S78" s="30">
        <v>41766</v>
      </c>
      <c r="T78" s="30">
        <v>41791</v>
      </c>
    </row>
    <row r="79" spans="1:20" ht="224" x14ac:dyDescent="0.2">
      <c r="A79" s="24">
        <v>3844</v>
      </c>
      <c r="B79" s="25" t="s">
        <v>3841</v>
      </c>
      <c r="C79" s="25" t="s">
        <v>7953</v>
      </c>
      <c r="D79" s="26">
        <v>9800</v>
      </c>
      <c r="E79" s="27">
        <v>4066</v>
      </c>
      <c r="F79" s="28" t="s">
        <v>8220</v>
      </c>
      <c r="G79" s="24" t="s">
        <v>8223</v>
      </c>
      <c r="H79" s="24" t="s">
        <v>8245</v>
      </c>
      <c r="I79" s="24">
        <v>1401778740</v>
      </c>
      <c r="J79" s="24">
        <v>1399474134</v>
      </c>
      <c r="K79" s="24" t="b">
        <v>1</v>
      </c>
      <c r="L79" s="24">
        <v>50</v>
      </c>
      <c r="M79" s="24" t="b">
        <v>0</v>
      </c>
      <c r="N79" s="24" t="s">
        <v>8269</v>
      </c>
      <c r="O79" s="28">
        <v>41</v>
      </c>
      <c r="P79" s="24">
        <v>81.319999999999993</v>
      </c>
      <c r="Q79" s="29" t="s">
        <v>8315</v>
      </c>
      <c r="R79" s="24" t="s">
        <v>8316</v>
      </c>
      <c r="S79" s="30">
        <v>41766</v>
      </c>
      <c r="T79" s="30">
        <v>41793</v>
      </c>
    </row>
    <row r="80" spans="1:20" ht="192" x14ac:dyDescent="0.2">
      <c r="A80" s="24">
        <v>3845</v>
      </c>
      <c r="B80" s="25" t="s">
        <v>3842</v>
      </c>
      <c r="C80" s="25" t="s">
        <v>7954</v>
      </c>
      <c r="D80" s="26">
        <v>40000</v>
      </c>
      <c r="E80" s="27">
        <v>842</v>
      </c>
      <c r="F80" s="28" t="s">
        <v>8220</v>
      </c>
      <c r="G80" s="24" t="s">
        <v>8223</v>
      </c>
      <c r="H80" s="24" t="s">
        <v>8245</v>
      </c>
      <c r="I80" s="24">
        <v>1443711774</v>
      </c>
      <c r="J80" s="24">
        <v>1441119774</v>
      </c>
      <c r="K80" s="24" t="b">
        <v>1</v>
      </c>
      <c r="L80" s="24">
        <v>12</v>
      </c>
      <c r="M80" s="24" t="b">
        <v>0</v>
      </c>
      <c r="N80" s="24" t="s">
        <v>8269</v>
      </c>
      <c r="O80" s="28">
        <v>2</v>
      </c>
      <c r="P80" s="24">
        <v>70.17</v>
      </c>
      <c r="Q80" s="29" t="s">
        <v>8315</v>
      </c>
      <c r="R80" s="24" t="s">
        <v>8316</v>
      </c>
      <c r="S80" s="30">
        <v>42248</v>
      </c>
      <c r="T80" s="30">
        <v>42278</v>
      </c>
    </row>
    <row r="81" spans="1:20" ht="192" x14ac:dyDescent="0.2">
      <c r="A81" s="24">
        <v>3846</v>
      </c>
      <c r="B81" s="25" t="s">
        <v>3843</v>
      </c>
      <c r="C81" s="25" t="s">
        <v>7955</v>
      </c>
      <c r="D81" s="26">
        <v>7000</v>
      </c>
      <c r="E81" s="27">
        <v>189</v>
      </c>
      <c r="F81" s="28" t="s">
        <v>8220</v>
      </c>
      <c r="G81" s="24" t="s">
        <v>8223</v>
      </c>
      <c r="H81" s="24" t="s">
        <v>8245</v>
      </c>
      <c r="I81" s="24">
        <v>1412405940</v>
      </c>
      <c r="J81" s="24">
        <v>1409721542</v>
      </c>
      <c r="K81" s="24" t="b">
        <v>1</v>
      </c>
      <c r="L81" s="24">
        <v>8</v>
      </c>
      <c r="M81" s="24" t="b">
        <v>0</v>
      </c>
      <c r="N81" s="24" t="s">
        <v>8269</v>
      </c>
      <c r="O81" s="28">
        <v>3</v>
      </c>
      <c r="P81" s="24">
        <v>23.63</v>
      </c>
      <c r="Q81" s="29" t="s">
        <v>8315</v>
      </c>
      <c r="R81" s="24" t="s">
        <v>8316</v>
      </c>
      <c r="S81" s="30">
        <v>41885</v>
      </c>
      <c r="T81" s="30">
        <v>41916</v>
      </c>
    </row>
    <row r="82" spans="1:20" ht="192" x14ac:dyDescent="0.2">
      <c r="A82" s="24">
        <v>3847</v>
      </c>
      <c r="B82" s="25" t="s">
        <v>3844</v>
      </c>
      <c r="C82" s="25" t="s">
        <v>7956</v>
      </c>
      <c r="D82" s="26">
        <v>10500</v>
      </c>
      <c r="E82" s="27">
        <v>1697</v>
      </c>
      <c r="F82" s="28" t="s">
        <v>8220</v>
      </c>
      <c r="G82" s="24" t="s">
        <v>8223</v>
      </c>
      <c r="H82" s="24" t="s">
        <v>8245</v>
      </c>
      <c r="I82" s="24">
        <v>1437283391</v>
      </c>
      <c r="J82" s="24">
        <v>1433395391</v>
      </c>
      <c r="K82" s="24" t="b">
        <v>1</v>
      </c>
      <c r="L82" s="24">
        <v>9</v>
      </c>
      <c r="M82" s="24" t="b">
        <v>0</v>
      </c>
      <c r="N82" s="24" t="s">
        <v>8269</v>
      </c>
      <c r="O82" s="28">
        <v>16</v>
      </c>
      <c r="P82" s="24">
        <v>188.56</v>
      </c>
      <c r="Q82" s="29" t="s">
        <v>8315</v>
      </c>
      <c r="R82" s="24" t="s">
        <v>8316</v>
      </c>
      <c r="S82" s="30">
        <v>42159</v>
      </c>
      <c r="T82" s="30">
        <v>42204</v>
      </c>
    </row>
    <row r="83" spans="1:20" ht="208" x14ac:dyDescent="0.2">
      <c r="A83" s="24">
        <v>3848</v>
      </c>
      <c r="B83" s="25" t="s">
        <v>3845</v>
      </c>
      <c r="C83" s="25" t="s">
        <v>7957</v>
      </c>
      <c r="D83" s="26">
        <v>13000</v>
      </c>
      <c r="E83" s="27">
        <v>2129</v>
      </c>
      <c r="F83" s="28" t="s">
        <v>8220</v>
      </c>
      <c r="G83" s="24" t="s">
        <v>8223</v>
      </c>
      <c r="H83" s="24" t="s">
        <v>8245</v>
      </c>
      <c r="I83" s="24">
        <v>1445196989</v>
      </c>
      <c r="J83" s="24">
        <v>1442604989</v>
      </c>
      <c r="K83" s="24" t="b">
        <v>1</v>
      </c>
      <c r="L83" s="24">
        <v>43</v>
      </c>
      <c r="M83" s="24" t="b">
        <v>0</v>
      </c>
      <c r="N83" s="24" t="s">
        <v>8269</v>
      </c>
      <c r="O83" s="28">
        <v>16</v>
      </c>
      <c r="P83" s="24">
        <v>49.51</v>
      </c>
      <c r="Q83" s="29" t="s">
        <v>8315</v>
      </c>
      <c r="R83" s="24" t="s">
        <v>8316</v>
      </c>
      <c r="S83" s="30">
        <v>42265</v>
      </c>
      <c r="T83" s="30">
        <v>42295</v>
      </c>
    </row>
    <row r="84" spans="1:20" ht="144" x14ac:dyDescent="0.2">
      <c r="A84" s="24">
        <v>3850</v>
      </c>
      <c r="B84" s="25" t="s">
        <v>3847</v>
      </c>
      <c r="C84" s="25" t="s">
        <v>7959</v>
      </c>
      <c r="D84" s="26">
        <v>1000</v>
      </c>
      <c r="E84" s="27">
        <v>38</v>
      </c>
      <c r="F84" s="28" t="s">
        <v>8220</v>
      </c>
      <c r="G84" s="24" t="s">
        <v>8223</v>
      </c>
      <c r="H84" s="24" t="s">
        <v>8245</v>
      </c>
      <c r="I84" s="24">
        <v>1420081143</v>
      </c>
      <c r="J84" s="24">
        <v>1417489143</v>
      </c>
      <c r="K84" s="24" t="b">
        <v>1</v>
      </c>
      <c r="L84" s="24">
        <v>4</v>
      </c>
      <c r="M84" s="24" t="b">
        <v>0</v>
      </c>
      <c r="N84" s="24" t="s">
        <v>8269</v>
      </c>
      <c r="O84" s="28">
        <v>4</v>
      </c>
      <c r="P84" s="24">
        <v>9.5</v>
      </c>
      <c r="Q84" s="29" t="s">
        <v>8315</v>
      </c>
      <c r="R84" s="24" t="s">
        <v>8316</v>
      </c>
      <c r="S84" s="30">
        <v>41975</v>
      </c>
      <c r="T84" s="30">
        <v>42005</v>
      </c>
    </row>
    <row r="85" spans="1:20" ht="176" x14ac:dyDescent="0.2">
      <c r="A85" s="24">
        <v>3852</v>
      </c>
      <c r="B85" s="25" t="s">
        <v>3849</v>
      </c>
      <c r="C85" s="25" t="s">
        <v>7961</v>
      </c>
      <c r="D85" s="26">
        <v>10000</v>
      </c>
      <c r="E85" s="27">
        <v>20</v>
      </c>
      <c r="F85" s="28" t="s">
        <v>8220</v>
      </c>
      <c r="G85" s="24" t="s">
        <v>8223</v>
      </c>
      <c r="H85" s="24" t="s">
        <v>8245</v>
      </c>
      <c r="I85" s="24">
        <v>1427427276</v>
      </c>
      <c r="J85" s="24">
        <v>1425270876</v>
      </c>
      <c r="K85" s="24" t="b">
        <v>0</v>
      </c>
      <c r="L85" s="24">
        <v>2</v>
      </c>
      <c r="M85" s="24" t="b">
        <v>0</v>
      </c>
      <c r="N85" s="24" t="s">
        <v>8269</v>
      </c>
      <c r="O85" s="28">
        <v>0</v>
      </c>
      <c r="P85" s="24">
        <v>10</v>
      </c>
      <c r="Q85" s="29" t="s">
        <v>8315</v>
      </c>
      <c r="R85" s="24" t="s">
        <v>8316</v>
      </c>
      <c r="S85" s="30">
        <v>42065</v>
      </c>
      <c r="T85" s="30">
        <v>42090</v>
      </c>
    </row>
    <row r="86" spans="1:20" ht="144" x14ac:dyDescent="0.2">
      <c r="A86" s="24">
        <v>3853</v>
      </c>
      <c r="B86" s="25" t="s">
        <v>3850</v>
      </c>
      <c r="C86" s="25" t="s">
        <v>7962</v>
      </c>
      <c r="D86" s="26">
        <v>100000</v>
      </c>
      <c r="E86" s="27">
        <v>26</v>
      </c>
      <c r="F86" s="28" t="s">
        <v>8220</v>
      </c>
      <c r="G86" s="24" t="s">
        <v>8223</v>
      </c>
      <c r="H86" s="24" t="s">
        <v>8245</v>
      </c>
      <c r="I86" s="24">
        <v>1409602178</v>
      </c>
      <c r="J86" s="24">
        <v>1406578178</v>
      </c>
      <c r="K86" s="24" t="b">
        <v>0</v>
      </c>
      <c r="L86" s="24">
        <v>2</v>
      </c>
      <c r="M86" s="24" t="b">
        <v>0</v>
      </c>
      <c r="N86" s="24" t="s">
        <v>8269</v>
      </c>
      <c r="O86" s="28">
        <v>0</v>
      </c>
      <c r="P86" s="24">
        <v>13</v>
      </c>
      <c r="Q86" s="29" t="s">
        <v>8315</v>
      </c>
      <c r="R86" s="24" t="s">
        <v>8316</v>
      </c>
      <c r="S86" s="30">
        <v>41848</v>
      </c>
      <c r="T86" s="30">
        <v>41883</v>
      </c>
    </row>
    <row r="87" spans="1:20" ht="112" x14ac:dyDescent="0.2">
      <c r="A87" s="24">
        <v>3854</v>
      </c>
      <c r="B87" s="25" t="s">
        <v>3851</v>
      </c>
      <c r="C87" s="25" t="s">
        <v>7963</v>
      </c>
      <c r="D87" s="26">
        <v>11000</v>
      </c>
      <c r="E87" s="27">
        <v>1788</v>
      </c>
      <c r="F87" s="28" t="s">
        <v>8220</v>
      </c>
      <c r="G87" s="24" t="s">
        <v>8223</v>
      </c>
      <c r="H87" s="24" t="s">
        <v>8245</v>
      </c>
      <c r="I87" s="24">
        <v>1431206058</v>
      </c>
      <c r="J87" s="24">
        <v>1428614058</v>
      </c>
      <c r="K87" s="24" t="b">
        <v>0</v>
      </c>
      <c r="L87" s="24">
        <v>20</v>
      </c>
      <c r="M87" s="24" t="b">
        <v>0</v>
      </c>
      <c r="N87" s="24" t="s">
        <v>8269</v>
      </c>
      <c r="O87" s="28">
        <v>16</v>
      </c>
      <c r="P87" s="24">
        <v>89.4</v>
      </c>
      <c r="Q87" s="29" t="s">
        <v>8315</v>
      </c>
      <c r="R87" s="24" t="s">
        <v>8316</v>
      </c>
      <c r="S87" s="30">
        <v>42103</v>
      </c>
      <c r="T87" s="30">
        <v>42133</v>
      </c>
    </row>
    <row r="88" spans="1:20" ht="224" x14ac:dyDescent="0.2">
      <c r="A88" s="24">
        <v>3855</v>
      </c>
      <c r="B88" s="25" t="s">
        <v>3852</v>
      </c>
      <c r="C88" s="25" t="s">
        <v>7964</v>
      </c>
      <c r="D88" s="26">
        <v>1000</v>
      </c>
      <c r="E88" s="27">
        <v>25</v>
      </c>
      <c r="F88" s="28" t="s">
        <v>8220</v>
      </c>
      <c r="G88" s="24" t="s">
        <v>8223</v>
      </c>
      <c r="H88" s="24" t="s">
        <v>8245</v>
      </c>
      <c r="I88" s="24">
        <v>1427408271</v>
      </c>
      <c r="J88" s="24">
        <v>1424819871</v>
      </c>
      <c r="K88" s="24" t="b">
        <v>0</v>
      </c>
      <c r="L88" s="24">
        <v>1</v>
      </c>
      <c r="M88" s="24" t="b">
        <v>0</v>
      </c>
      <c r="N88" s="24" t="s">
        <v>8269</v>
      </c>
      <c r="O88" s="28">
        <v>3</v>
      </c>
      <c r="P88" s="24">
        <v>25</v>
      </c>
      <c r="Q88" s="29" t="s">
        <v>8315</v>
      </c>
      <c r="R88" s="24" t="s">
        <v>8316</v>
      </c>
      <c r="S88" s="30">
        <v>42059</v>
      </c>
      <c r="T88" s="30">
        <v>42089</v>
      </c>
    </row>
    <row r="89" spans="1:20" ht="224" x14ac:dyDescent="0.2">
      <c r="A89" s="24">
        <v>3856</v>
      </c>
      <c r="B89" s="25" t="s">
        <v>3853</v>
      </c>
      <c r="C89" s="25" t="s">
        <v>7965</v>
      </c>
      <c r="D89" s="26">
        <v>5000</v>
      </c>
      <c r="E89" s="27">
        <v>1</v>
      </c>
      <c r="F89" s="28" t="s">
        <v>8220</v>
      </c>
      <c r="G89" s="24" t="s">
        <v>8223</v>
      </c>
      <c r="H89" s="24" t="s">
        <v>8245</v>
      </c>
      <c r="I89" s="24">
        <v>1425833403</v>
      </c>
      <c r="J89" s="24">
        <v>1423245003</v>
      </c>
      <c r="K89" s="24" t="b">
        <v>0</v>
      </c>
      <c r="L89" s="24">
        <v>1</v>
      </c>
      <c r="M89" s="24" t="b">
        <v>0</v>
      </c>
      <c r="N89" s="24" t="s">
        <v>8269</v>
      </c>
      <c r="O89" s="28">
        <v>0</v>
      </c>
      <c r="P89" s="24">
        <v>1</v>
      </c>
      <c r="Q89" s="29" t="s">
        <v>8315</v>
      </c>
      <c r="R89" s="24" t="s">
        <v>8316</v>
      </c>
      <c r="S89" s="30">
        <v>42041</v>
      </c>
      <c r="T89" s="30">
        <v>42071</v>
      </c>
    </row>
    <row r="90" spans="1:20" ht="240" x14ac:dyDescent="0.2">
      <c r="A90" s="24">
        <v>3857</v>
      </c>
      <c r="B90" s="25" t="s">
        <v>3854</v>
      </c>
      <c r="C90" s="25" t="s">
        <v>7966</v>
      </c>
      <c r="D90" s="26">
        <v>5000</v>
      </c>
      <c r="E90" s="27">
        <v>260</v>
      </c>
      <c r="F90" s="28" t="s">
        <v>8220</v>
      </c>
      <c r="G90" s="24" t="s">
        <v>8223</v>
      </c>
      <c r="H90" s="24" t="s">
        <v>8245</v>
      </c>
      <c r="I90" s="24">
        <v>1406913120</v>
      </c>
      <c r="J90" s="24">
        <v>1404927690</v>
      </c>
      <c r="K90" s="24" t="b">
        <v>0</v>
      </c>
      <c r="L90" s="24">
        <v>4</v>
      </c>
      <c r="M90" s="24" t="b">
        <v>0</v>
      </c>
      <c r="N90" s="24" t="s">
        <v>8269</v>
      </c>
      <c r="O90" s="28">
        <v>5</v>
      </c>
      <c r="P90" s="24">
        <v>65</v>
      </c>
      <c r="Q90" s="29" t="s">
        <v>8315</v>
      </c>
      <c r="R90" s="24" t="s">
        <v>8316</v>
      </c>
      <c r="S90" s="30">
        <v>41829</v>
      </c>
      <c r="T90" s="30">
        <v>41852</v>
      </c>
    </row>
    <row r="91" spans="1:20" ht="192" x14ac:dyDescent="0.2">
      <c r="A91" s="24">
        <v>3859</v>
      </c>
      <c r="B91" s="25" t="s">
        <v>3856</v>
      </c>
      <c r="C91" s="25" t="s">
        <v>7968</v>
      </c>
      <c r="D91" s="26">
        <v>2500</v>
      </c>
      <c r="E91" s="27">
        <v>1</v>
      </c>
      <c r="F91" s="28" t="s">
        <v>8220</v>
      </c>
      <c r="G91" s="24" t="s">
        <v>8223</v>
      </c>
      <c r="H91" s="24" t="s">
        <v>8245</v>
      </c>
      <c r="I91" s="24">
        <v>1403730000</v>
      </c>
      <c r="J91" s="24">
        <v>1401485207</v>
      </c>
      <c r="K91" s="24" t="b">
        <v>0</v>
      </c>
      <c r="L91" s="24">
        <v>1</v>
      </c>
      <c r="M91" s="24" t="b">
        <v>0</v>
      </c>
      <c r="N91" s="24" t="s">
        <v>8269</v>
      </c>
      <c r="O91" s="28">
        <v>0</v>
      </c>
      <c r="P91" s="24">
        <v>1</v>
      </c>
      <c r="Q91" s="29" t="s">
        <v>8315</v>
      </c>
      <c r="R91" s="24" t="s">
        <v>8316</v>
      </c>
      <c r="S91" s="30">
        <v>41789</v>
      </c>
      <c r="T91" s="30">
        <v>41815</v>
      </c>
    </row>
    <row r="92" spans="1:20" ht="208" x14ac:dyDescent="0.2">
      <c r="A92" s="24">
        <v>3860</v>
      </c>
      <c r="B92" s="25" t="s">
        <v>3857</v>
      </c>
      <c r="C92" s="25" t="s">
        <v>7969</v>
      </c>
      <c r="D92" s="26">
        <v>6000</v>
      </c>
      <c r="E92" s="27">
        <v>1060</v>
      </c>
      <c r="F92" s="28" t="s">
        <v>8220</v>
      </c>
      <c r="G92" s="24" t="s">
        <v>8223</v>
      </c>
      <c r="H92" s="24" t="s">
        <v>8245</v>
      </c>
      <c r="I92" s="24">
        <v>1407858710</v>
      </c>
      <c r="J92" s="24">
        <v>1405266710</v>
      </c>
      <c r="K92" s="24" t="b">
        <v>0</v>
      </c>
      <c r="L92" s="24">
        <v>13</v>
      </c>
      <c r="M92" s="24" t="b">
        <v>0</v>
      </c>
      <c r="N92" s="24" t="s">
        <v>8269</v>
      </c>
      <c r="O92" s="28">
        <v>18</v>
      </c>
      <c r="P92" s="24">
        <v>81.540000000000006</v>
      </c>
      <c r="Q92" s="29" t="s">
        <v>8315</v>
      </c>
      <c r="R92" s="24" t="s">
        <v>8316</v>
      </c>
      <c r="S92" s="30">
        <v>41833</v>
      </c>
      <c r="T92" s="30">
        <v>41863</v>
      </c>
    </row>
    <row r="93" spans="1:20" ht="48" x14ac:dyDescent="0.2">
      <c r="A93" s="24">
        <v>3861</v>
      </c>
      <c r="B93" s="25" t="s">
        <v>3858</v>
      </c>
      <c r="C93" s="25" t="s">
        <v>7970</v>
      </c>
      <c r="D93" s="26">
        <v>2000</v>
      </c>
      <c r="E93" s="27">
        <v>100</v>
      </c>
      <c r="F93" s="28" t="s">
        <v>8220</v>
      </c>
      <c r="G93" s="24" t="s">
        <v>8223</v>
      </c>
      <c r="H93" s="24" t="s">
        <v>8245</v>
      </c>
      <c r="I93" s="24">
        <v>1415828820</v>
      </c>
      <c r="J93" s="24">
        <v>1412258977</v>
      </c>
      <c r="K93" s="24" t="b">
        <v>0</v>
      </c>
      <c r="L93" s="24">
        <v>1</v>
      </c>
      <c r="M93" s="24" t="b">
        <v>0</v>
      </c>
      <c r="N93" s="24" t="s">
        <v>8269</v>
      </c>
      <c r="O93" s="28">
        <v>5</v>
      </c>
      <c r="P93" s="24">
        <v>100</v>
      </c>
      <c r="Q93" s="29" t="s">
        <v>8315</v>
      </c>
      <c r="R93" s="24" t="s">
        <v>8316</v>
      </c>
      <c r="S93" s="30">
        <v>41914</v>
      </c>
      <c r="T93" s="30">
        <v>41955</v>
      </c>
    </row>
    <row r="94" spans="1:20" ht="128" x14ac:dyDescent="0.2">
      <c r="A94" s="24">
        <v>3862</v>
      </c>
      <c r="B94" s="25" t="s">
        <v>3859</v>
      </c>
      <c r="C94" s="25" t="s">
        <v>7971</v>
      </c>
      <c r="D94" s="26">
        <v>7500</v>
      </c>
      <c r="E94" s="27">
        <v>1</v>
      </c>
      <c r="F94" s="28" t="s">
        <v>8220</v>
      </c>
      <c r="G94" s="24" t="s">
        <v>8223</v>
      </c>
      <c r="H94" s="24" t="s">
        <v>8245</v>
      </c>
      <c r="I94" s="24">
        <v>1473699540</v>
      </c>
      <c r="J94" s="24">
        <v>1472451356</v>
      </c>
      <c r="K94" s="24" t="b">
        <v>0</v>
      </c>
      <c r="L94" s="24">
        <v>1</v>
      </c>
      <c r="M94" s="24" t="b">
        <v>0</v>
      </c>
      <c r="N94" s="24" t="s">
        <v>8269</v>
      </c>
      <c r="O94" s="28">
        <v>0</v>
      </c>
      <c r="P94" s="24">
        <v>1</v>
      </c>
      <c r="Q94" s="29" t="s">
        <v>8315</v>
      </c>
      <c r="R94" s="24" t="s">
        <v>8316</v>
      </c>
      <c r="S94" s="30">
        <v>42611</v>
      </c>
      <c r="T94" s="30">
        <v>42625</v>
      </c>
    </row>
    <row r="95" spans="1:20" ht="240" x14ac:dyDescent="0.2">
      <c r="A95" s="24">
        <v>3863</v>
      </c>
      <c r="B95" s="25" t="s">
        <v>3860</v>
      </c>
      <c r="C95" s="25" t="s">
        <v>7972</v>
      </c>
      <c r="D95" s="26">
        <v>6000</v>
      </c>
      <c r="E95" s="27">
        <v>0</v>
      </c>
      <c r="F95" s="28" t="s">
        <v>8220</v>
      </c>
      <c r="G95" s="24" t="s">
        <v>8223</v>
      </c>
      <c r="H95" s="24" t="s">
        <v>8245</v>
      </c>
      <c r="I95" s="24">
        <v>1446739905</v>
      </c>
      <c r="J95" s="24">
        <v>1441552305</v>
      </c>
      <c r="K95" s="24" t="b">
        <v>0</v>
      </c>
      <c r="L95" s="24">
        <v>0</v>
      </c>
      <c r="M95" s="24" t="b">
        <v>0</v>
      </c>
      <c r="N95" s="24" t="s">
        <v>8269</v>
      </c>
      <c r="O95" s="28">
        <v>0</v>
      </c>
      <c r="P95" s="24">
        <v>0</v>
      </c>
      <c r="Q95" s="29" t="s">
        <v>8315</v>
      </c>
      <c r="R95" s="24" t="s">
        <v>8316</v>
      </c>
      <c r="S95" s="30">
        <v>42253</v>
      </c>
      <c r="T95" s="30">
        <v>42313</v>
      </c>
    </row>
    <row r="96" spans="1:20" ht="224" x14ac:dyDescent="0.2">
      <c r="A96" s="24">
        <v>3864</v>
      </c>
      <c r="B96" s="25" t="s">
        <v>3861</v>
      </c>
      <c r="C96" s="25" t="s">
        <v>7973</v>
      </c>
      <c r="D96" s="26">
        <v>5000</v>
      </c>
      <c r="E96" s="27">
        <v>60</v>
      </c>
      <c r="F96" s="28" t="s">
        <v>8220</v>
      </c>
      <c r="G96" s="24" t="s">
        <v>8223</v>
      </c>
      <c r="H96" s="24" t="s">
        <v>8245</v>
      </c>
      <c r="I96" s="24">
        <v>1447799054</v>
      </c>
      <c r="J96" s="24">
        <v>1445203454</v>
      </c>
      <c r="K96" s="24" t="b">
        <v>0</v>
      </c>
      <c r="L96" s="24">
        <v>3</v>
      </c>
      <c r="M96" s="24" t="b">
        <v>0</v>
      </c>
      <c r="N96" s="24" t="s">
        <v>8269</v>
      </c>
      <c r="O96" s="28">
        <v>1</v>
      </c>
      <c r="P96" s="24">
        <v>20</v>
      </c>
      <c r="Q96" s="29" t="s">
        <v>8315</v>
      </c>
      <c r="R96" s="24" t="s">
        <v>8316</v>
      </c>
      <c r="S96" s="30">
        <v>42295</v>
      </c>
      <c r="T96" s="30">
        <v>42325</v>
      </c>
    </row>
    <row r="97" spans="1:20" ht="112" x14ac:dyDescent="0.2">
      <c r="A97" s="24">
        <v>3866</v>
      </c>
      <c r="B97" s="25" t="s">
        <v>3863</v>
      </c>
      <c r="C97" s="25" t="s">
        <v>7975</v>
      </c>
      <c r="D97" s="26">
        <v>2000</v>
      </c>
      <c r="E97" s="27">
        <v>11</v>
      </c>
      <c r="F97" s="28" t="s">
        <v>8220</v>
      </c>
      <c r="G97" s="24" t="s">
        <v>8223</v>
      </c>
      <c r="H97" s="24" t="s">
        <v>8245</v>
      </c>
      <c r="I97" s="24">
        <v>1458703740</v>
      </c>
      <c r="J97" s="24">
        <v>1454453021</v>
      </c>
      <c r="K97" s="24" t="b">
        <v>0</v>
      </c>
      <c r="L97" s="24">
        <v>2</v>
      </c>
      <c r="M97" s="24" t="b">
        <v>0</v>
      </c>
      <c r="N97" s="24" t="s">
        <v>8269</v>
      </c>
      <c r="O97" s="28">
        <v>1</v>
      </c>
      <c r="P97" s="24">
        <v>5.5</v>
      </c>
      <c r="Q97" s="29" t="s">
        <v>8315</v>
      </c>
      <c r="R97" s="24" t="s">
        <v>8316</v>
      </c>
      <c r="S97" s="30">
        <v>42402</v>
      </c>
      <c r="T97" s="30">
        <v>42452</v>
      </c>
    </row>
    <row r="98" spans="1:20" ht="208" x14ac:dyDescent="0.2">
      <c r="A98" s="24">
        <v>3867</v>
      </c>
      <c r="B98" s="25" t="s">
        <v>3864</v>
      </c>
      <c r="C98" s="25" t="s">
        <v>7976</v>
      </c>
      <c r="D98" s="26">
        <v>2000</v>
      </c>
      <c r="E98" s="27">
        <v>251</v>
      </c>
      <c r="F98" s="28" t="s">
        <v>8220</v>
      </c>
      <c r="G98" s="24" t="s">
        <v>8223</v>
      </c>
      <c r="H98" s="24" t="s">
        <v>8245</v>
      </c>
      <c r="I98" s="24">
        <v>1466278339</v>
      </c>
      <c r="J98" s="24">
        <v>1463686339</v>
      </c>
      <c r="K98" s="24" t="b">
        <v>0</v>
      </c>
      <c r="L98" s="24">
        <v>5</v>
      </c>
      <c r="M98" s="24" t="b">
        <v>0</v>
      </c>
      <c r="N98" s="24" t="s">
        <v>8269</v>
      </c>
      <c r="O98" s="28">
        <v>13</v>
      </c>
      <c r="P98" s="24">
        <v>50.2</v>
      </c>
      <c r="Q98" s="29" t="s">
        <v>8315</v>
      </c>
      <c r="R98" s="24" t="s">
        <v>8316</v>
      </c>
      <c r="S98" s="30">
        <v>42509</v>
      </c>
      <c r="T98" s="30">
        <v>42539</v>
      </c>
    </row>
    <row r="99" spans="1:20" ht="160" x14ac:dyDescent="0.2">
      <c r="A99" s="24">
        <v>3889</v>
      </c>
      <c r="B99" s="25" t="s">
        <v>3886</v>
      </c>
      <c r="C99" s="25" t="s">
        <v>7997</v>
      </c>
      <c r="D99" s="26">
        <v>8000</v>
      </c>
      <c r="E99" s="27">
        <v>118</v>
      </c>
      <c r="F99" s="28" t="s">
        <v>8220</v>
      </c>
      <c r="G99" s="24" t="s">
        <v>8223</v>
      </c>
      <c r="H99" s="24" t="s">
        <v>8245</v>
      </c>
      <c r="I99" s="24">
        <v>1420413960</v>
      </c>
      <c r="J99" s="24">
        <v>1417651630</v>
      </c>
      <c r="K99" s="24" t="b">
        <v>0</v>
      </c>
      <c r="L99" s="24">
        <v>9</v>
      </c>
      <c r="M99" s="24" t="b">
        <v>0</v>
      </c>
      <c r="N99" s="24" t="s">
        <v>8269</v>
      </c>
      <c r="O99" s="28">
        <v>1</v>
      </c>
      <c r="P99" s="24">
        <v>13.11</v>
      </c>
      <c r="Q99" s="29" t="s">
        <v>8315</v>
      </c>
      <c r="R99" s="24" t="s">
        <v>8316</v>
      </c>
      <c r="S99" s="30">
        <v>41977</v>
      </c>
      <c r="T99" s="30">
        <v>42008</v>
      </c>
    </row>
    <row r="100" spans="1:20" ht="208" x14ac:dyDescent="0.2">
      <c r="A100" s="24">
        <v>3890</v>
      </c>
      <c r="B100" s="25" t="s">
        <v>3887</v>
      </c>
      <c r="C100" s="25" t="s">
        <v>7998</v>
      </c>
      <c r="D100" s="26">
        <v>15000</v>
      </c>
      <c r="E100" s="27">
        <v>2524</v>
      </c>
      <c r="F100" s="28" t="s">
        <v>8220</v>
      </c>
      <c r="G100" s="24" t="s">
        <v>8223</v>
      </c>
      <c r="H100" s="24" t="s">
        <v>8245</v>
      </c>
      <c r="I100" s="24">
        <v>1439662344</v>
      </c>
      <c r="J100" s="24">
        <v>1434478344</v>
      </c>
      <c r="K100" s="24" t="b">
        <v>0</v>
      </c>
      <c r="L100" s="24">
        <v>8</v>
      </c>
      <c r="M100" s="24" t="b">
        <v>0</v>
      </c>
      <c r="N100" s="24" t="s">
        <v>8269</v>
      </c>
      <c r="O100" s="28">
        <v>17</v>
      </c>
      <c r="P100" s="24">
        <v>315.5</v>
      </c>
      <c r="Q100" s="29" t="s">
        <v>8315</v>
      </c>
      <c r="R100" s="24" t="s">
        <v>8316</v>
      </c>
      <c r="S100" s="30">
        <v>42171</v>
      </c>
      <c r="T100" s="30">
        <v>42231</v>
      </c>
    </row>
    <row r="101" spans="1:20" ht="112" x14ac:dyDescent="0.2">
      <c r="A101" s="24">
        <v>3891</v>
      </c>
      <c r="B101" s="25" t="s">
        <v>3888</v>
      </c>
      <c r="C101" s="25" t="s">
        <v>7999</v>
      </c>
      <c r="D101" s="26">
        <v>800</v>
      </c>
      <c r="E101" s="27">
        <v>260</v>
      </c>
      <c r="F101" s="28" t="s">
        <v>8220</v>
      </c>
      <c r="G101" s="24" t="s">
        <v>8223</v>
      </c>
      <c r="H101" s="24" t="s">
        <v>8245</v>
      </c>
      <c r="I101" s="24">
        <v>1427086740</v>
      </c>
      <c r="J101" s="24">
        <v>1424488244</v>
      </c>
      <c r="K101" s="24" t="b">
        <v>0</v>
      </c>
      <c r="L101" s="24">
        <v>7</v>
      </c>
      <c r="M101" s="24" t="b">
        <v>0</v>
      </c>
      <c r="N101" s="24" t="s">
        <v>8269</v>
      </c>
      <c r="O101" s="28">
        <v>33</v>
      </c>
      <c r="P101" s="24">
        <v>37.14</v>
      </c>
      <c r="Q101" s="29" t="s">
        <v>8315</v>
      </c>
      <c r="R101" s="24" t="s">
        <v>8316</v>
      </c>
      <c r="S101" s="30">
        <v>42056</v>
      </c>
      <c r="T101" s="30">
        <v>42086</v>
      </c>
    </row>
    <row r="102" spans="1:20" ht="224" x14ac:dyDescent="0.2">
      <c r="A102" s="24">
        <v>3892</v>
      </c>
      <c r="B102" s="25" t="s">
        <v>3889</v>
      </c>
      <c r="C102" s="25" t="s">
        <v>8000</v>
      </c>
      <c r="D102" s="26">
        <v>1000</v>
      </c>
      <c r="E102" s="27">
        <v>0</v>
      </c>
      <c r="F102" s="28" t="s">
        <v>8220</v>
      </c>
      <c r="G102" s="24" t="s">
        <v>8223</v>
      </c>
      <c r="H102" s="24" t="s">
        <v>8245</v>
      </c>
      <c r="I102" s="24">
        <v>1408863600</v>
      </c>
      <c r="J102" s="24">
        <v>1408203557</v>
      </c>
      <c r="K102" s="24" t="b">
        <v>0</v>
      </c>
      <c r="L102" s="24">
        <v>0</v>
      </c>
      <c r="M102" s="24" t="b">
        <v>0</v>
      </c>
      <c r="N102" s="24" t="s">
        <v>8269</v>
      </c>
      <c r="O102" s="28">
        <v>0</v>
      </c>
      <c r="P102" s="24">
        <v>0</v>
      </c>
      <c r="Q102" s="29" t="s">
        <v>8315</v>
      </c>
      <c r="R102" s="24" t="s">
        <v>8316</v>
      </c>
      <c r="S102" s="30">
        <v>41867</v>
      </c>
      <c r="T102" s="30">
        <v>41875</v>
      </c>
    </row>
    <row r="103" spans="1:20" ht="240" x14ac:dyDescent="0.2">
      <c r="A103" s="24">
        <v>3893</v>
      </c>
      <c r="B103" s="25" t="s">
        <v>3890</v>
      </c>
      <c r="C103" s="25" t="s">
        <v>8001</v>
      </c>
      <c r="D103" s="26">
        <v>50000</v>
      </c>
      <c r="E103" s="27">
        <v>10775</v>
      </c>
      <c r="F103" s="28" t="s">
        <v>8220</v>
      </c>
      <c r="G103" s="24" t="s">
        <v>8223</v>
      </c>
      <c r="H103" s="24" t="s">
        <v>8245</v>
      </c>
      <c r="I103" s="24">
        <v>1404194400</v>
      </c>
      <c r="J103" s="24">
        <v>1400600840</v>
      </c>
      <c r="K103" s="24" t="b">
        <v>0</v>
      </c>
      <c r="L103" s="24">
        <v>84</v>
      </c>
      <c r="M103" s="24" t="b">
        <v>0</v>
      </c>
      <c r="N103" s="24" t="s">
        <v>8269</v>
      </c>
      <c r="O103" s="28">
        <v>22</v>
      </c>
      <c r="P103" s="24">
        <v>128.27000000000001</v>
      </c>
      <c r="Q103" s="29" t="s">
        <v>8315</v>
      </c>
      <c r="R103" s="24" t="s">
        <v>8316</v>
      </c>
      <c r="S103" s="30">
        <v>41779</v>
      </c>
      <c r="T103" s="30">
        <v>41821</v>
      </c>
    </row>
    <row r="104" spans="1:20" ht="208" x14ac:dyDescent="0.2">
      <c r="A104" s="24">
        <v>3894</v>
      </c>
      <c r="B104" s="25" t="s">
        <v>3891</v>
      </c>
      <c r="C104" s="25" t="s">
        <v>8002</v>
      </c>
      <c r="D104" s="26">
        <v>15000</v>
      </c>
      <c r="E104" s="27">
        <v>520</v>
      </c>
      <c r="F104" s="28" t="s">
        <v>8220</v>
      </c>
      <c r="G104" s="24" t="s">
        <v>8223</v>
      </c>
      <c r="H104" s="24" t="s">
        <v>8245</v>
      </c>
      <c r="I104" s="24">
        <v>1481000340</v>
      </c>
      <c r="J104" s="24">
        <v>1478386812</v>
      </c>
      <c r="K104" s="24" t="b">
        <v>0</v>
      </c>
      <c r="L104" s="24">
        <v>11</v>
      </c>
      <c r="M104" s="24" t="b">
        <v>0</v>
      </c>
      <c r="N104" s="24" t="s">
        <v>8269</v>
      </c>
      <c r="O104" s="28">
        <v>3</v>
      </c>
      <c r="P104" s="24">
        <v>47.27</v>
      </c>
      <c r="Q104" s="29" t="s">
        <v>8315</v>
      </c>
      <c r="R104" s="24" t="s">
        <v>8316</v>
      </c>
      <c r="S104" s="30">
        <v>42679</v>
      </c>
      <c r="T104" s="30">
        <v>42710</v>
      </c>
    </row>
    <row r="105" spans="1:20" ht="224" x14ac:dyDescent="0.2">
      <c r="A105" s="24">
        <v>3895</v>
      </c>
      <c r="B105" s="25" t="s">
        <v>3892</v>
      </c>
      <c r="C105" s="25" t="s">
        <v>8003</v>
      </c>
      <c r="D105" s="26">
        <v>1000</v>
      </c>
      <c r="E105" s="27">
        <v>50</v>
      </c>
      <c r="F105" s="28" t="s">
        <v>8220</v>
      </c>
      <c r="G105" s="24" t="s">
        <v>8223</v>
      </c>
      <c r="H105" s="24" t="s">
        <v>8245</v>
      </c>
      <c r="I105" s="24">
        <v>1425103218</v>
      </c>
      <c r="J105" s="24">
        <v>1422424818</v>
      </c>
      <c r="K105" s="24" t="b">
        <v>0</v>
      </c>
      <c r="L105" s="24">
        <v>1</v>
      </c>
      <c r="M105" s="24" t="b">
        <v>0</v>
      </c>
      <c r="N105" s="24" t="s">
        <v>8269</v>
      </c>
      <c r="O105" s="28">
        <v>5</v>
      </c>
      <c r="P105" s="24">
        <v>50</v>
      </c>
      <c r="Q105" s="29" t="s">
        <v>8315</v>
      </c>
      <c r="R105" s="24" t="s">
        <v>8316</v>
      </c>
      <c r="S105" s="30">
        <v>42032</v>
      </c>
      <c r="T105" s="30">
        <v>42063</v>
      </c>
    </row>
    <row r="106" spans="1:20" ht="208" x14ac:dyDescent="0.2">
      <c r="A106" s="24">
        <v>3896</v>
      </c>
      <c r="B106" s="25" t="s">
        <v>3893</v>
      </c>
      <c r="C106" s="25" t="s">
        <v>8004</v>
      </c>
      <c r="D106" s="26">
        <v>1600</v>
      </c>
      <c r="E106" s="27">
        <v>170</v>
      </c>
      <c r="F106" s="28" t="s">
        <v>8220</v>
      </c>
      <c r="G106" s="24" t="s">
        <v>8223</v>
      </c>
      <c r="H106" s="24" t="s">
        <v>8245</v>
      </c>
      <c r="I106" s="24">
        <v>1402979778</v>
      </c>
      <c r="J106" s="24">
        <v>1401770178</v>
      </c>
      <c r="K106" s="24" t="b">
        <v>0</v>
      </c>
      <c r="L106" s="24">
        <v>4</v>
      </c>
      <c r="M106" s="24" t="b">
        <v>0</v>
      </c>
      <c r="N106" s="24" t="s">
        <v>8269</v>
      </c>
      <c r="O106" s="28">
        <v>11</v>
      </c>
      <c r="P106" s="24">
        <v>42.5</v>
      </c>
      <c r="Q106" s="29" t="s">
        <v>8315</v>
      </c>
      <c r="R106" s="24" t="s">
        <v>8316</v>
      </c>
      <c r="S106" s="30">
        <v>41793</v>
      </c>
      <c r="T106" s="30">
        <v>41807</v>
      </c>
    </row>
    <row r="107" spans="1:20" ht="160" x14ac:dyDescent="0.2">
      <c r="A107" s="24">
        <v>3899</v>
      </c>
      <c r="B107" s="25" t="s">
        <v>3896</v>
      </c>
      <c r="C107" s="25" t="s">
        <v>8007</v>
      </c>
      <c r="D107" s="26">
        <v>10000</v>
      </c>
      <c r="E107" s="27">
        <v>125</v>
      </c>
      <c r="F107" s="28" t="s">
        <v>8220</v>
      </c>
      <c r="G107" s="24" t="s">
        <v>8223</v>
      </c>
      <c r="H107" s="24" t="s">
        <v>8245</v>
      </c>
      <c r="I107" s="24">
        <v>1407868561</v>
      </c>
      <c r="J107" s="24">
        <v>1406140561</v>
      </c>
      <c r="K107" s="24" t="b">
        <v>0</v>
      </c>
      <c r="L107" s="24">
        <v>2</v>
      </c>
      <c r="M107" s="24" t="b">
        <v>0</v>
      </c>
      <c r="N107" s="24" t="s">
        <v>8269</v>
      </c>
      <c r="O107" s="28">
        <v>1</v>
      </c>
      <c r="P107" s="24">
        <v>62.5</v>
      </c>
      <c r="Q107" s="29" t="s">
        <v>8315</v>
      </c>
      <c r="R107" s="24" t="s">
        <v>8316</v>
      </c>
      <c r="S107" s="30">
        <v>41843</v>
      </c>
      <c r="T107" s="30">
        <v>41863</v>
      </c>
    </row>
    <row r="108" spans="1:20" ht="144" x14ac:dyDescent="0.2">
      <c r="A108" s="24">
        <v>3900</v>
      </c>
      <c r="B108" s="25" t="s">
        <v>3897</v>
      </c>
      <c r="C108" s="25" t="s">
        <v>8008</v>
      </c>
      <c r="D108" s="26">
        <v>2500</v>
      </c>
      <c r="E108" s="27">
        <v>135</v>
      </c>
      <c r="F108" s="28" t="s">
        <v>8220</v>
      </c>
      <c r="G108" s="24" t="s">
        <v>8223</v>
      </c>
      <c r="H108" s="24" t="s">
        <v>8245</v>
      </c>
      <c r="I108" s="24">
        <v>1433988791</v>
      </c>
      <c r="J108" s="24">
        <v>1431396791</v>
      </c>
      <c r="K108" s="24" t="b">
        <v>0</v>
      </c>
      <c r="L108" s="24">
        <v>5</v>
      </c>
      <c r="M108" s="24" t="b">
        <v>0</v>
      </c>
      <c r="N108" s="24" t="s">
        <v>8269</v>
      </c>
      <c r="O108" s="28">
        <v>5</v>
      </c>
      <c r="P108" s="24">
        <v>27</v>
      </c>
      <c r="Q108" s="29" t="s">
        <v>8315</v>
      </c>
      <c r="R108" s="24" t="s">
        <v>8316</v>
      </c>
      <c r="S108" s="30">
        <v>42136</v>
      </c>
      <c r="T108" s="30">
        <v>42166</v>
      </c>
    </row>
    <row r="109" spans="1:20" ht="224" x14ac:dyDescent="0.2">
      <c r="A109" s="24">
        <v>3901</v>
      </c>
      <c r="B109" s="25" t="s">
        <v>3898</v>
      </c>
      <c r="C109" s="25" t="s">
        <v>8009</v>
      </c>
      <c r="D109" s="26">
        <v>3000</v>
      </c>
      <c r="E109" s="27">
        <v>25</v>
      </c>
      <c r="F109" s="28" t="s">
        <v>8220</v>
      </c>
      <c r="G109" s="24" t="s">
        <v>8223</v>
      </c>
      <c r="H109" s="24" t="s">
        <v>8245</v>
      </c>
      <c r="I109" s="24">
        <v>1450554599</v>
      </c>
      <c r="J109" s="24">
        <v>1447098599</v>
      </c>
      <c r="K109" s="24" t="b">
        <v>0</v>
      </c>
      <c r="L109" s="24">
        <v>1</v>
      </c>
      <c r="M109" s="24" t="b">
        <v>0</v>
      </c>
      <c r="N109" s="24" t="s">
        <v>8269</v>
      </c>
      <c r="O109" s="28">
        <v>1</v>
      </c>
      <c r="P109" s="24">
        <v>25</v>
      </c>
      <c r="Q109" s="29" t="s">
        <v>8315</v>
      </c>
      <c r="R109" s="24" t="s">
        <v>8316</v>
      </c>
      <c r="S109" s="30">
        <v>42317</v>
      </c>
      <c r="T109" s="30">
        <v>42357</v>
      </c>
    </row>
    <row r="110" spans="1:20" ht="240" x14ac:dyDescent="0.2">
      <c r="A110" s="24">
        <v>3903</v>
      </c>
      <c r="B110" s="25" t="s">
        <v>3900</v>
      </c>
      <c r="C110" s="25" t="s">
        <v>8011</v>
      </c>
      <c r="D110" s="26">
        <v>1500</v>
      </c>
      <c r="E110" s="27">
        <v>0</v>
      </c>
      <c r="F110" s="28" t="s">
        <v>8220</v>
      </c>
      <c r="G110" s="24" t="s">
        <v>8223</v>
      </c>
      <c r="H110" s="24" t="s">
        <v>8245</v>
      </c>
      <c r="I110" s="24">
        <v>1439581080</v>
      </c>
      <c r="J110" s="24">
        <v>1435709765</v>
      </c>
      <c r="K110" s="24" t="b">
        <v>0</v>
      </c>
      <c r="L110" s="24">
        <v>0</v>
      </c>
      <c r="M110" s="24" t="b">
        <v>0</v>
      </c>
      <c r="N110" s="24" t="s">
        <v>8269</v>
      </c>
      <c r="O110" s="28">
        <v>0</v>
      </c>
      <c r="P110" s="24">
        <v>0</v>
      </c>
      <c r="Q110" s="29" t="s">
        <v>8315</v>
      </c>
      <c r="R110" s="24" t="s">
        <v>8316</v>
      </c>
      <c r="S110" s="30">
        <v>42186</v>
      </c>
      <c r="T110" s="30">
        <v>42230</v>
      </c>
    </row>
    <row r="111" spans="1:20" ht="80" x14ac:dyDescent="0.2">
      <c r="A111" s="24">
        <v>3904</v>
      </c>
      <c r="B111" s="25" t="s">
        <v>3901</v>
      </c>
      <c r="C111" s="25" t="s">
        <v>8012</v>
      </c>
      <c r="D111" s="26">
        <v>10000</v>
      </c>
      <c r="E111" s="27">
        <v>3</v>
      </c>
      <c r="F111" s="28" t="s">
        <v>8220</v>
      </c>
      <c r="G111" s="24" t="s">
        <v>8223</v>
      </c>
      <c r="H111" s="24" t="s">
        <v>8245</v>
      </c>
      <c r="I111" s="24">
        <v>1429074240</v>
      </c>
      <c r="J111" s="24">
        <v>1427866200</v>
      </c>
      <c r="K111" s="24" t="b">
        <v>0</v>
      </c>
      <c r="L111" s="24">
        <v>2</v>
      </c>
      <c r="M111" s="24" t="b">
        <v>0</v>
      </c>
      <c r="N111" s="24" t="s">
        <v>8269</v>
      </c>
      <c r="O111" s="28">
        <v>0</v>
      </c>
      <c r="P111" s="24">
        <v>1.5</v>
      </c>
      <c r="Q111" s="29" t="s">
        <v>8315</v>
      </c>
      <c r="R111" s="24" t="s">
        <v>8316</v>
      </c>
      <c r="S111" s="30">
        <v>42095</v>
      </c>
      <c r="T111" s="30">
        <v>42109</v>
      </c>
    </row>
    <row r="112" spans="1:20" ht="160" x14ac:dyDescent="0.2">
      <c r="A112" s="24">
        <v>3907</v>
      </c>
      <c r="B112" s="25" t="s">
        <v>3904</v>
      </c>
      <c r="C112" s="25" t="s">
        <v>8015</v>
      </c>
      <c r="D112" s="26">
        <v>1000</v>
      </c>
      <c r="E112" s="27">
        <v>153</v>
      </c>
      <c r="F112" s="28" t="s">
        <v>8220</v>
      </c>
      <c r="G112" s="24" t="s">
        <v>8223</v>
      </c>
      <c r="H112" s="24" t="s">
        <v>8245</v>
      </c>
      <c r="I112" s="24">
        <v>1414354080</v>
      </c>
      <c r="J112" s="24">
        <v>1411587606</v>
      </c>
      <c r="K112" s="24" t="b">
        <v>0</v>
      </c>
      <c r="L112" s="24">
        <v>4</v>
      </c>
      <c r="M112" s="24" t="b">
        <v>0</v>
      </c>
      <c r="N112" s="24" t="s">
        <v>8269</v>
      </c>
      <c r="O112" s="28">
        <v>15</v>
      </c>
      <c r="P112" s="24">
        <v>38.25</v>
      </c>
      <c r="Q112" s="29" t="s">
        <v>8315</v>
      </c>
      <c r="R112" s="24" t="s">
        <v>8316</v>
      </c>
      <c r="S112" s="30">
        <v>41906</v>
      </c>
      <c r="T112" s="30">
        <v>41938</v>
      </c>
    </row>
    <row r="113" spans="1:20" ht="192" x14ac:dyDescent="0.2">
      <c r="A113" s="24">
        <v>3908</v>
      </c>
      <c r="B113" s="25" t="s">
        <v>3905</v>
      </c>
      <c r="C113" s="25" t="s">
        <v>8016</v>
      </c>
      <c r="D113" s="26">
        <v>750</v>
      </c>
      <c r="E113" s="27">
        <v>65</v>
      </c>
      <c r="F113" s="28" t="s">
        <v>8220</v>
      </c>
      <c r="G113" s="24" t="s">
        <v>8223</v>
      </c>
      <c r="H113" s="24" t="s">
        <v>8245</v>
      </c>
      <c r="I113" s="24">
        <v>1406603696</v>
      </c>
      <c r="J113" s="24">
        <v>1405307696</v>
      </c>
      <c r="K113" s="24" t="b">
        <v>0</v>
      </c>
      <c r="L113" s="24">
        <v>4</v>
      </c>
      <c r="M113" s="24" t="b">
        <v>0</v>
      </c>
      <c r="N113" s="24" t="s">
        <v>8269</v>
      </c>
      <c r="O113" s="28">
        <v>9</v>
      </c>
      <c r="P113" s="24">
        <v>16.25</v>
      </c>
      <c r="Q113" s="29" t="s">
        <v>8315</v>
      </c>
      <c r="R113" s="24" t="s">
        <v>8316</v>
      </c>
      <c r="S113" s="30">
        <v>41834</v>
      </c>
      <c r="T113" s="30">
        <v>41849</v>
      </c>
    </row>
    <row r="114" spans="1:20" ht="192" x14ac:dyDescent="0.2">
      <c r="A114" s="24">
        <v>3909</v>
      </c>
      <c r="B114" s="25" t="s">
        <v>3906</v>
      </c>
      <c r="C114" s="25" t="s">
        <v>8017</v>
      </c>
      <c r="D114" s="26">
        <v>60000</v>
      </c>
      <c r="E114" s="27">
        <v>135</v>
      </c>
      <c r="F114" s="28" t="s">
        <v>8220</v>
      </c>
      <c r="G114" s="24" t="s">
        <v>8223</v>
      </c>
      <c r="H114" s="24" t="s">
        <v>8245</v>
      </c>
      <c r="I114" s="24">
        <v>1410424642</v>
      </c>
      <c r="J114" s="24">
        <v>1407832642</v>
      </c>
      <c r="K114" s="24" t="b">
        <v>0</v>
      </c>
      <c r="L114" s="24">
        <v>4</v>
      </c>
      <c r="M114" s="24" t="b">
        <v>0</v>
      </c>
      <c r="N114" s="24" t="s">
        <v>8269</v>
      </c>
      <c r="O114" s="28">
        <v>0</v>
      </c>
      <c r="P114" s="24">
        <v>33.75</v>
      </c>
      <c r="Q114" s="29" t="s">
        <v>8315</v>
      </c>
      <c r="R114" s="24" t="s">
        <v>8316</v>
      </c>
      <c r="S114" s="30">
        <v>41863</v>
      </c>
      <c r="T114" s="30">
        <v>41893</v>
      </c>
    </row>
    <row r="115" spans="1:20" ht="192" x14ac:dyDescent="0.2">
      <c r="A115" s="24">
        <v>3910</v>
      </c>
      <c r="B115" s="25" t="s">
        <v>3907</v>
      </c>
      <c r="C115" s="25" t="s">
        <v>8018</v>
      </c>
      <c r="D115" s="26">
        <v>6000</v>
      </c>
      <c r="E115" s="27">
        <v>185</v>
      </c>
      <c r="F115" s="28" t="s">
        <v>8220</v>
      </c>
      <c r="G115" s="24" t="s">
        <v>8223</v>
      </c>
      <c r="H115" s="24" t="s">
        <v>8245</v>
      </c>
      <c r="I115" s="24">
        <v>1441649397</v>
      </c>
      <c r="J115" s="24">
        <v>1439057397</v>
      </c>
      <c r="K115" s="24" t="b">
        <v>0</v>
      </c>
      <c r="L115" s="24">
        <v>3</v>
      </c>
      <c r="M115" s="24" t="b">
        <v>0</v>
      </c>
      <c r="N115" s="24" t="s">
        <v>8269</v>
      </c>
      <c r="O115" s="28">
        <v>3</v>
      </c>
      <c r="P115" s="24">
        <v>61.67</v>
      </c>
      <c r="Q115" s="29" t="s">
        <v>8315</v>
      </c>
      <c r="R115" s="24" t="s">
        <v>8316</v>
      </c>
      <c r="S115" s="30">
        <v>42224</v>
      </c>
      <c r="T115" s="30">
        <v>42254</v>
      </c>
    </row>
    <row r="116" spans="1:20" ht="208" x14ac:dyDescent="0.2">
      <c r="A116" s="24">
        <v>3911</v>
      </c>
      <c r="B116" s="25" t="s">
        <v>3908</v>
      </c>
      <c r="C116" s="25" t="s">
        <v>8019</v>
      </c>
      <c r="D116" s="26">
        <v>8000</v>
      </c>
      <c r="E116" s="27">
        <v>2993</v>
      </c>
      <c r="F116" s="28" t="s">
        <v>8220</v>
      </c>
      <c r="G116" s="24" t="s">
        <v>8223</v>
      </c>
      <c r="H116" s="24" t="s">
        <v>8245</v>
      </c>
      <c r="I116" s="24">
        <v>1417033777</v>
      </c>
      <c r="J116" s="24">
        <v>1414438177</v>
      </c>
      <c r="K116" s="24" t="b">
        <v>0</v>
      </c>
      <c r="L116" s="24">
        <v>36</v>
      </c>
      <c r="M116" s="24" t="b">
        <v>0</v>
      </c>
      <c r="N116" s="24" t="s">
        <v>8269</v>
      </c>
      <c r="O116" s="28">
        <v>37</v>
      </c>
      <c r="P116" s="24">
        <v>83.14</v>
      </c>
      <c r="Q116" s="29" t="s">
        <v>8315</v>
      </c>
      <c r="R116" s="24" t="s">
        <v>8316</v>
      </c>
      <c r="S116" s="30">
        <v>41939</v>
      </c>
      <c r="T116" s="30">
        <v>41969</v>
      </c>
    </row>
    <row r="117" spans="1:20" ht="192" x14ac:dyDescent="0.2">
      <c r="A117" s="24">
        <v>3912</v>
      </c>
      <c r="B117" s="25" t="s">
        <v>3909</v>
      </c>
      <c r="C117" s="25" t="s">
        <v>8020</v>
      </c>
      <c r="D117" s="26">
        <v>15000</v>
      </c>
      <c r="E117" s="27">
        <v>1</v>
      </c>
      <c r="F117" s="28" t="s">
        <v>8220</v>
      </c>
      <c r="G117" s="24" t="s">
        <v>8223</v>
      </c>
      <c r="H117" s="24" t="s">
        <v>8245</v>
      </c>
      <c r="I117" s="24">
        <v>1429936500</v>
      </c>
      <c r="J117" s="24">
        <v>1424759330</v>
      </c>
      <c r="K117" s="24" t="b">
        <v>0</v>
      </c>
      <c r="L117" s="24">
        <v>1</v>
      </c>
      <c r="M117" s="24" t="b">
        <v>0</v>
      </c>
      <c r="N117" s="24" t="s">
        <v>8269</v>
      </c>
      <c r="O117" s="28">
        <v>0</v>
      </c>
      <c r="P117" s="24">
        <v>1</v>
      </c>
      <c r="Q117" s="29" t="s">
        <v>8315</v>
      </c>
      <c r="R117" s="24" t="s">
        <v>8316</v>
      </c>
      <c r="S117" s="30">
        <v>42059</v>
      </c>
      <c r="T117" s="30">
        <v>42119</v>
      </c>
    </row>
    <row r="118" spans="1:20" ht="224" x14ac:dyDescent="0.2">
      <c r="A118" s="24">
        <v>3913</v>
      </c>
      <c r="B118" s="25" t="s">
        <v>3910</v>
      </c>
      <c r="C118" s="25" t="s">
        <v>8021</v>
      </c>
      <c r="D118" s="26">
        <v>10000</v>
      </c>
      <c r="E118" s="27">
        <v>1000</v>
      </c>
      <c r="F118" s="28" t="s">
        <v>8220</v>
      </c>
      <c r="G118" s="24" t="s">
        <v>8223</v>
      </c>
      <c r="H118" s="24" t="s">
        <v>8245</v>
      </c>
      <c r="I118" s="24">
        <v>1448863449</v>
      </c>
      <c r="J118" s="24">
        <v>1446267849</v>
      </c>
      <c r="K118" s="24" t="b">
        <v>0</v>
      </c>
      <c r="L118" s="24">
        <v>7</v>
      </c>
      <c r="M118" s="24" t="b">
        <v>0</v>
      </c>
      <c r="N118" s="24" t="s">
        <v>8269</v>
      </c>
      <c r="O118" s="28">
        <v>10</v>
      </c>
      <c r="P118" s="24">
        <v>142.86000000000001</v>
      </c>
      <c r="Q118" s="29" t="s">
        <v>8315</v>
      </c>
      <c r="R118" s="24" t="s">
        <v>8316</v>
      </c>
      <c r="S118" s="30">
        <v>42308</v>
      </c>
      <c r="T118" s="30">
        <v>42338</v>
      </c>
    </row>
    <row r="119" spans="1:20" ht="208" x14ac:dyDescent="0.2">
      <c r="A119" s="24">
        <v>3922</v>
      </c>
      <c r="B119" s="25" t="s">
        <v>3919</v>
      </c>
      <c r="C119" s="25" t="s">
        <v>8030</v>
      </c>
      <c r="D119" s="26">
        <v>750</v>
      </c>
      <c r="E119" s="27">
        <v>61</v>
      </c>
      <c r="F119" s="28" t="s">
        <v>8220</v>
      </c>
      <c r="G119" s="24" t="s">
        <v>8223</v>
      </c>
      <c r="H119" s="24" t="s">
        <v>8245</v>
      </c>
      <c r="I119" s="24">
        <v>1425337200</v>
      </c>
      <c r="J119" s="24">
        <v>1421432810</v>
      </c>
      <c r="K119" s="24" t="b">
        <v>0</v>
      </c>
      <c r="L119" s="24">
        <v>6</v>
      </c>
      <c r="M119" s="24" t="b">
        <v>0</v>
      </c>
      <c r="N119" s="24" t="s">
        <v>8269</v>
      </c>
      <c r="O119" s="28">
        <v>8</v>
      </c>
      <c r="P119" s="24">
        <v>10.17</v>
      </c>
      <c r="Q119" s="29" t="s">
        <v>8315</v>
      </c>
      <c r="R119" s="24" t="s">
        <v>8316</v>
      </c>
      <c r="S119" s="30">
        <v>42020</v>
      </c>
      <c r="T119" s="30">
        <v>42065</v>
      </c>
    </row>
    <row r="120" spans="1:20" ht="224" x14ac:dyDescent="0.2">
      <c r="A120" s="24">
        <v>3924</v>
      </c>
      <c r="B120" s="25" t="s">
        <v>3921</v>
      </c>
      <c r="C120" s="25" t="s">
        <v>8032</v>
      </c>
      <c r="D120" s="26">
        <v>15000</v>
      </c>
      <c r="E120" s="27">
        <v>2290</v>
      </c>
      <c r="F120" s="28" t="s">
        <v>8220</v>
      </c>
      <c r="G120" s="24" t="s">
        <v>8223</v>
      </c>
      <c r="H120" s="24" t="s">
        <v>8245</v>
      </c>
      <c r="I120" s="24">
        <v>1403823722</v>
      </c>
      <c r="J120" s="24">
        <v>1401231722</v>
      </c>
      <c r="K120" s="24" t="b">
        <v>0</v>
      </c>
      <c r="L120" s="24">
        <v>40</v>
      </c>
      <c r="M120" s="24" t="b">
        <v>0</v>
      </c>
      <c r="N120" s="24" t="s">
        <v>8269</v>
      </c>
      <c r="O120" s="28">
        <v>15</v>
      </c>
      <c r="P120" s="24">
        <v>57.25</v>
      </c>
      <c r="Q120" s="29" t="s">
        <v>8315</v>
      </c>
      <c r="R120" s="24" t="s">
        <v>8316</v>
      </c>
      <c r="S120" s="30">
        <v>41786</v>
      </c>
      <c r="T120" s="30">
        <v>41816</v>
      </c>
    </row>
    <row r="121" spans="1:20" ht="176" x14ac:dyDescent="0.2">
      <c r="A121" s="24">
        <v>3925</v>
      </c>
      <c r="B121" s="25" t="s">
        <v>3922</v>
      </c>
      <c r="C121" s="25" t="s">
        <v>8033</v>
      </c>
      <c r="D121" s="26">
        <v>150</v>
      </c>
      <c r="E121" s="27">
        <v>15</v>
      </c>
      <c r="F121" s="28" t="s">
        <v>8220</v>
      </c>
      <c r="G121" s="24" t="s">
        <v>8223</v>
      </c>
      <c r="H121" s="24" t="s">
        <v>8245</v>
      </c>
      <c r="I121" s="24">
        <v>1406753639</v>
      </c>
      <c r="J121" s="24">
        <v>1404161639</v>
      </c>
      <c r="K121" s="24" t="b">
        <v>0</v>
      </c>
      <c r="L121" s="24">
        <v>3</v>
      </c>
      <c r="M121" s="24" t="b">
        <v>0</v>
      </c>
      <c r="N121" s="24" t="s">
        <v>8269</v>
      </c>
      <c r="O121" s="28">
        <v>10</v>
      </c>
      <c r="P121" s="24">
        <v>5</v>
      </c>
      <c r="Q121" s="29" t="s">
        <v>8315</v>
      </c>
      <c r="R121" s="24" t="s">
        <v>8316</v>
      </c>
      <c r="S121" s="30">
        <v>41820</v>
      </c>
      <c r="T121" s="30">
        <v>41850</v>
      </c>
    </row>
    <row r="122" spans="1:20" ht="224" x14ac:dyDescent="0.2">
      <c r="A122" s="24">
        <v>3928</v>
      </c>
      <c r="B122" s="25" t="s">
        <v>3925</v>
      </c>
      <c r="C122" s="25" t="s">
        <v>8036</v>
      </c>
      <c r="D122" s="26">
        <v>5000</v>
      </c>
      <c r="E122" s="27">
        <v>651</v>
      </c>
      <c r="F122" s="28" t="s">
        <v>8220</v>
      </c>
      <c r="G122" s="24" t="s">
        <v>8223</v>
      </c>
      <c r="H122" s="24" t="s">
        <v>8245</v>
      </c>
      <c r="I122" s="24">
        <v>1444971540</v>
      </c>
      <c r="J122" s="24">
        <v>1442593427</v>
      </c>
      <c r="K122" s="24" t="b">
        <v>0</v>
      </c>
      <c r="L122" s="24">
        <v>7</v>
      </c>
      <c r="M122" s="24" t="b">
        <v>0</v>
      </c>
      <c r="N122" s="24" t="s">
        <v>8269</v>
      </c>
      <c r="O122" s="28">
        <v>13</v>
      </c>
      <c r="P122" s="24">
        <v>93</v>
      </c>
      <c r="Q122" s="29" t="s">
        <v>8315</v>
      </c>
      <c r="R122" s="24" t="s">
        <v>8316</v>
      </c>
      <c r="S122" s="30">
        <v>42265</v>
      </c>
      <c r="T122" s="30">
        <v>42293</v>
      </c>
    </row>
    <row r="123" spans="1:20" ht="192" x14ac:dyDescent="0.2">
      <c r="A123" s="24">
        <v>3929</v>
      </c>
      <c r="B123" s="25" t="s">
        <v>3926</v>
      </c>
      <c r="C123" s="25" t="s">
        <v>8037</v>
      </c>
      <c r="D123" s="26">
        <v>20000</v>
      </c>
      <c r="E123" s="27">
        <v>453</v>
      </c>
      <c r="F123" s="28" t="s">
        <v>8220</v>
      </c>
      <c r="G123" s="24" t="s">
        <v>8223</v>
      </c>
      <c r="H123" s="24" t="s">
        <v>8245</v>
      </c>
      <c r="I123" s="24">
        <v>1474228265</v>
      </c>
      <c r="J123" s="24">
        <v>1471636265</v>
      </c>
      <c r="K123" s="24" t="b">
        <v>0</v>
      </c>
      <c r="L123" s="24">
        <v>14</v>
      </c>
      <c r="M123" s="24" t="b">
        <v>0</v>
      </c>
      <c r="N123" s="24" t="s">
        <v>8269</v>
      </c>
      <c r="O123" s="28">
        <v>2</v>
      </c>
      <c r="P123" s="24">
        <v>32.36</v>
      </c>
      <c r="Q123" s="29" t="s">
        <v>8315</v>
      </c>
      <c r="R123" s="24" t="s">
        <v>8316</v>
      </c>
      <c r="S123" s="30">
        <v>42601</v>
      </c>
      <c r="T123" s="30">
        <v>42631</v>
      </c>
    </row>
    <row r="124" spans="1:20" ht="208" x14ac:dyDescent="0.2">
      <c r="A124" s="24">
        <v>3931</v>
      </c>
      <c r="B124" s="25" t="s">
        <v>3928</v>
      </c>
      <c r="C124" s="25" t="s">
        <v>8039</v>
      </c>
      <c r="D124" s="26">
        <v>8000</v>
      </c>
      <c r="E124" s="27">
        <v>0</v>
      </c>
      <c r="F124" s="28" t="s">
        <v>8220</v>
      </c>
      <c r="G124" s="24" t="s">
        <v>8223</v>
      </c>
      <c r="H124" s="24" t="s">
        <v>8245</v>
      </c>
      <c r="I124" s="24">
        <v>1441510707</v>
      </c>
      <c r="J124" s="24">
        <v>1439350707</v>
      </c>
      <c r="K124" s="24" t="b">
        <v>0</v>
      </c>
      <c r="L124" s="24">
        <v>0</v>
      </c>
      <c r="M124" s="24" t="b">
        <v>0</v>
      </c>
      <c r="N124" s="24" t="s">
        <v>8269</v>
      </c>
      <c r="O124" s="28">
        <v>0</v>
      </c>
      <c r="P124" s="24">
        <v>0</v>
      </c>
      <c r="Q124" s="29" t="s">
        <v>8315</v>
      </c>
      <c r="R124" s="24" t="s">
        <v>8316</v>
      </c>
      <c r="S124" s="30">
        <v>42228</v>
      </c>
      <c r="T124" s="30">
        <v>42253</v>
      </c>
    </row>
    <row r="125" spans="1:20" ht="192" x14ac:dyDescent="0.2">
      <c r="A125" s="24">
        <v>3932</v>
      </c>
      <c r="B125" s="25" t="s">
        <v>3929</v>
      </c>
      <c r="C125" s="25" t="s">
        <v>8040</v>
      </c>
      <c r="D125" s="26">
        <v>12000</v>
      </c>
      <c r="E125" s="27">
        <v>1</v>
      </c>
      <c r="F125" s="28" t="s">
        <v>8220</v>
      </c>
      <c r="G125" s="24" t="s">
        <v>8223</v>
      </c>
      <c r="H125" s="24" t="s">
        <v>8245</v>
      </c>
      <c r="I125" s="24">
        <v>1458097364</v>
      </c>
      <c r="J125" s="24">
        <v>1455508964</v>
      </c>
      <c r="K125" s="24" t="b">
        <v>0</v>
      </c>
      <c r="L125" s="24">
        <v>1</v>
      </c>
      <c r="M125" s="24" t="b">
        <v>0</v>
      </c>
      <c r="N125" s="24" t="s">
        <v>8269</v>
      </c>
      <c r="O125" s="28">
        <v>0</v>
      </c>
      <c r="P125" s="24">
        <v>1</v>
      </c>
      <c r="Q125" s="29" t="s">
        <v>8315</v>
      </c>
      <c r="R125" s="24" t="s">
        <v>8316</v>
      </c>
      <c r="S125" s="30">
        <v>42415</v>
      </c>
      <c r="T125" s="30">
        <v>42445</v>
      </c>
    </row>
    <row r="126" spans="1:20" ht="192" x14ac:dyDescent="0.2">
      <c r="A126" s="24">
        <v>3933</v>
      </c>
      <c r="B126" s="25" t="s">
        <v>3930</v>
      </c>
      <c r="C126" s="25" t="s">
        <v>8041</v>
      </c>
      <c r="D126" s="26">
        <v>7000</v>
      </c>
      <c r="E126" s="27">
        <v>1102</v>
      </c>
      <c r="F126" s="28" t="s">
        <v>8220</v>
      </c>
      <c r="G126" s="24" t="s">
        <v>8223</v>
      </c>
      <c r="H126" s="24" t="s">
        <v>8245</v>
      </c>
      <c r="I126" s="24">
        <v>1468716180</v>
      </c>
      <c r="J126" s="24">
        <v>1466205262</v>
      </c>
      <c r="K126" s="24" t="b">
        <v>0</v>
      </c>
      <c r="L126" s="24">
        <v>12</v>
      </c>
      <c r="M126" s="24" t="b">
        <v>0</v>
      </c>
      <c r="N126" s="24" t="s">
        <v>8269</v>
      </c>
      <c r="O126" s="28">
        <v>16</v>
      </c>
      <c r="P126" s="24">
        <v>91.83</v>
      </c>
      <c r="Q126" s="29" t="s">
        <v>8315</v>
      </c>
      <c r="R126" s="24" t="s">
        <v>8316</v>
      </c>
      <c r="S126" s="30">
        <v>42538</v>
      </c>
      <c r="T126" s="30">
        <v>42568</v>
      </c>
    </row>
    <row r="127" spans="1:20" ht="208" x14ac:dyDescent="0.2">
      <c r="A127" s="24">
        <v>3934</v>
      </c>
      <c r="B127" s="25" t="s">
        <v>3931</v>
      </c>
      <c r="C127" s="25" t="s">
        <v>8042</v>
      </c>
      <c r="D127" s="26">
        <v>5000</v>
      </c>
      <c r="E127" s="27">
        <v>550</v>
      </c>
      <c r="F127" s="28" t="s">
        <v>8220</v>
      </c>
      <c r="G127" s="24" t="s">
        <v>8223</v>
      </c>
      <c r="H127" s="24" t="s">
        <v>8245</v>
      </c>
      <c r="I127" s="24">
        <v>1443704400</v>
      </c>
      <c r="J127" s="24">
        <v>1439827639</v>
      </c>
      <c r="K127" s="24" t="b">
        <v>0</v>
      </c>
      <c r="L127" s="24">
        <v>12</v>
      </c>
      <c r="M127" s="24" t="b">
        <v>0</v>
      </c>
      <c r="N127" s="24" t="s">
        <v>8269</v>
      </c>
      <c r="O127" s="28">
        <v>11</v>
      </c>
      <c r="P127" s="24">
        <v>45.83</v>
      </c>
      <c r="Q127" s="29" t="s">
        <v>8315</v>
      </c>
      <c r="R127" s="24" t="s">
        <v>8316</v>
      </c>
      <c r="S127" s="30">
        <v>42233</v>
      </c>
      <c r="T127" s="30">
        <v>42278</v>
      </c>
    </row>
    <row r="128" spans="1:20" ht="208" x14ac:dyDescent="0.2">
      <c r="A128" s="24">
        <v>3936</v>
      </c>
      <c r="B128" s="25" t="s">
        <v>3933</v>
      </c>
      <c r="C128" s="25" t="s">
        <v>8044</v>
      </c>
      <c r="D128" s="26">
        <v>20000</v>
      </c>
      <c r="E128" s="27">
        <v>0</v>
      </c>
      <c r="F128" s="28" t="s">
        <v>8220</v>
      </c>
      <c r="G128" s="24" t="s">
        <v>8223</v>
      </c>
      <c r="H128" s="24" t="s">
        <v>8245</v>
      </c>
      <c r="I128" s="24">
        <v>1480576720</v>
      </c>
      <c r="J128" s="24">
        <v>1477981120</v>
      </c>
      <c r="K128" s="24" t="b">
        <v>0</v>
      </c>
      <c r="L128" s="24">
        <v>0</v>
      </c>
      <c r="M128" s="24" t="b">
        <v>0</v>
      </c>
      <c r="N128" s="24" t="s">
        <v>8269</v>
      </c>
      <c r="O128" s="28">
        <v>0</v>
      </c>
      <c r="P128" s="24">
        <v>0</v>
      </c>
      <c r="Q128" s="29" t="s">
        <v>8315</v>
      </c>
      <c r="R128" s="24" t="s">
        <v>8316</v>
      </c>
      <c r="S128" s="30">
        <v>42675</v>
      </c>
      <c r="T128" s="30">
        <v>42705</v>
      </c>
    </row>
    <row r="129" spans="1:20" ht="192" x14ac:dyDescent="0.2">
      <c r="A129" s="24">
        <v>3937</v>
      </c>
      <c r="B129" s="25" t="s">
        <v>3934</v>
      </c>
      <c r="C129" s="25" t="s">
        <v>8045</v>
      </c>
      <c r="D129" s="26">
        <v>2885</v>
      </c>
      <c r="E129" s="27">
        <v>2485</v>
      </c>
      <c r="F129" s="28" t="s">
        <v>8220</v>
      </c>
      <c r="G129" s="24" t="s">
        <v>8223</v>
      </c>
      <c r="H129" s="24" t="s">
        <v>8245</v>
      </c>
      <c r="I129" s="24">
        <v>1468249760</v>
      </c>
      <c r="J129" s="24">
        <v>1465830560</v>
      </c>
      <c r="K129" s="24" t="b">
        <v>0</v>
      </c>
      <c r="L129" s="24">
        <v>10</v>
      </c>
      <c r="M129" s="24" t="b">
        <v>0</v>
      </c>
      <c r="N129" s="24" t="s">
        <v>8269</v>
      </c>
      <c r="O129" s="28">
        <v>86</v>
      </c>
      <c r="P129" s="24">
        <v>248.5</v>
      </c>
      <c r="Q129" s="29" t="s">
        <v>8315</v>
      </c>
      <c r="R129" s="24" t="s">
        <v>8316</v>
      </c>
      <c r="S129" s="30">
        <v>42534</v>
      </c>
      <c r="T129" s="30">
        <v>42562</v>
      </c>
    </row>
    <row r="130" spans="1:20" ht="192" x14ac:dyDescent="0.2">
      <c r="A130" s="24">
        <v>3938</v>
      </c>
      <c r="B130" s="25" t="s">
        <v>3935</v>
      </c>
      <c r="C130" s="25" t="s">
        <v>8046</v>
      </c>
      <c r="D130" s="26">
        <v>3255</v>
      </c>
      <c r="E130" s="27">
        <v>397</v>
      </c>
      <c r="F130" s="28" t="s">
        <v>8220</v>
      </c>
      <c r="G130" s="24" t="s">
        <v>8223</v>
      </c>
      <c r="H130" s="24" t="s">
        <v>8245</v>
      </c>
      <c r="I130" s="24">
        <v>1435441454</v>
      </c>
      <c r="J130" s="24">
        <v>1432763054</v>
      </c>
      <c r="K130" s="24" t="b">
        <v>0</v>
      </c>
      <c r="L130" s="24">
        <v>5</v>
      </c>
      <c r="M130" s="24" t="b">
        <v>0</v>
      </c>
      <c r="N130" s="24" t="s">
        <v>8269</v>
      </c>
      <c r="O130" s="28">
        <v>12</v>
      </c>
      <c r="P130" s="24">
        <v>79.400000000000006</v>
      </c>
      <c r="Q130" s="29" t="s">
        <v>8315</v>
      </c>
      <c r="R130" s="24" t="s">
        <v>8316</v>
      </c>
      <c r="S130" s="30">
        <v>42151</v>
      </c>
      <c r="T130" s="30">
        <v>42182</v>
      </c>
    </row>
    <row r="131" spans="1:20" ht="208" x14ac:dyDescent="0.2">
      <c r="A131" s="24">
        <v>3940</v>
      </c>
      <c r="B131" s="25" t="s">
        <v>3937</v>
      </c>
      <c r="C131" s="25" t="s">
        <v>8048</v>
      </c>
      <c r="D131" s="26">
        <v>5000</v>
      </c>
      <c r="E131" s="27">
        <v>11</v>
      </c>
      <c r="F131" s="28" t="s">
        <v>8220</v>
      </c>
      <c r="G131" s="24" t="s">
        <v>8223</v>
      </c>
      <c r="H131" s="24" t="s">
        <v>8245</v>
      </c>
      <c r="I131" s="24">
        <v>1420199351</v>
      </c>
      <c r="J131" s="24">
        <v>1416311351</v>
      </c>
      <c r="K131" s="24" t="b">
        <v>0</v>
      </c>
      <c r="L131" s="24">
        <v>2</v>
      </c>
      <c r="M131" s="24" t="b">
        <v>0</v>
      </c>
      <c r="N131" s="24" t="s">
        <v>8269</v>
      </c>
      <c r="O131" s="28">
        <v>0</v>
      </c>
      <c r="P131" s="24">
        <v>5.5</v>
      </c>
      <c r="Q131" s="29" t="s">
        <v>8315</v>
      </c>
      <c r="R131" s="24" t="s">
        <v>8316</v>
      </c>
      <c r="S131" s="30">
        <v>41961</v>
      </c>
      <c r="T131" s="30">
        <v>42006</v>
      </c>
    </row>
    <row r="132" spans="1:20" ht="224" x14ac:dyDescent="0.2">
      <c r="A132" s="24">
        <v>3941</v>
      </c>
      <c r="B132" s="25" t="s">
        <v>3938</v>
      </c>
      <c r="C132" s="25" t="s">
        <v>8049</v>
      </c>
      <c r="D132" s="26">
        <v>5500</v>
      </c>
      <c r="E132" s="27">
        <v>50</v>
      </c>
      <c r="F132" s="28" t="s">
        <v>8220</v>
      </c>
      <c r="G132" s="24" t="s">
        <v>8223</v>
      </c>
      <c r="H132" s="24" t="s">
        <v>8245</v>
      </c>
      <c r="I132" s="24">
        <v>1416877200</v>
      </c>
      <c r="J132" s="24">
        <v>1414505137</v>
      </c>
      <c r="K132" s="24" t="b">
        <v>0</v>
      </c>
      <c r="L132" s="24">
        <v>2</v>
      </c>
      <c r="M132" s="24" t="b">
        <v>0</v>
      </c>
      <c r="N132" s="24" t="s">
        <v>8269</v>
      </c>
      <c r="O132" s="28">
        <v>1</v>
      </c>
      <c r="P132" s="24">
        <v>25</v>
      </c>
      <c r="Q132" s="29" t="s">
        <v>8315</v>
      </c>
      <c r="R132" s="24" t="s">
        <v>8316</v>
      </c>
      <c r="S132" s="30">
        <v>41940</v>
      </c>
      <c r="T132" s="30">
        <v>41968</v>
      </c>
    </row>
    <row r="133" spans="1:20" ht="224" x14ac:dyDescent="0.2">
      <c r="A133" s="24">
        <v>3942</v>
      </c>
      <c r="B133" s="25" t="s">
        <v>3939</v>
      </c>
      <c r="C133" s="25" t="s">
        <v>8050</v>
      </c>
      <c r="D133" s="26">
        <v>1200</v>
      </c>
      <c r="E133" s="27">
        <v>0</v>
      </c>
      <c r="F133" s="28" t="s">
        <v>8220</v>
      </c>
      <c r="G133" s="24" t="s">
        <v>8223</v>
      </c>
      <c r="H133" s="24" t="s">
        <v>8245</v>
      </c>
      <c r="I133" s="24">
        <v>1434490914</v>
      </c>
      <c r="J133" s="24">
        <v>1429306914</v>
      </c>
      <c r="K133" s="24" t="b">
        <v>0</v>
      </c>
      <c r="L133" s="24">
        <v>0</v>
      </c>
      <c r="M133" s="24" t="b">
        <v>0</v>
      </c>
      <c r="N133" s="24" t="s">
        <v>8269</v>
      </c>
      <c r="O133" s="28">
        <v>0</v>
      </c>
      <c r="P133" s="24">
        <v>0</v>
      </c>
      <c r="Q133" s="29" t="s">
        <v>8315</v>
      </c>
      <c r="R133" s="24" t="s">
        <v>8316</v>
      </c>
      <c r="S133" s="30">
        <v>42111</v>
      </c>
      <c r="T133" s="30">
        <v>42171</v>
      </c>
    </row>
    <row r="134" spans="1:20" ht="192" x14ac:dyDescent="0.2">
      <c r="A134" s="24">
        <v>3943</v>
      </c>
      <c r="B134" s="25" t="s">
        <v>3940</v>
      </c>
      <c r="C134" s="25" t="s">
        <v>8051</v>
      </c>
      <c r="D134" s="26">
        <v>5000</v>
      </c>
      <c r="E134" s="27">
        <v>1782</v>
      </c>
      <c r="F134" s="28" t="s">
        <v>8220</v>
      </c>
      <c r="G134" s="24" t="s">
        <v>8223</v>
      </c>
      <c r="H134" s="24" t="s">
        <v>8245</v>
      </c>
      <c r="I134" s="24">
        <v>1446483000</v>
      </c>
      <c r="J134" s="24">
        <v>1443811268</v>
      </c>
      <c r="K134" s="24" t="b">
        <v>0</v>
      </c>
      <c r="L134" s="24">
        <v>13</v>
      </c>
      <c r="M134" s="24" t="b">
        <v>0</v>
      </c>
      <c r="N134" s="24" t="s">
        <v>8269</v>
      </c>
      <c r="O134" s="28">
        <v>36</v>
      </c>
      <c r="P134" s="24">
        <v>137.08000000000001</v>
      </c>
      <c r="Q134" s="29" t="s">
        <v>8315</v>
      </c>
      <c r="R134" s="24" t="s">
        <v>8316</v>
      </c>
      <c r="S134" s="30">
        <v>42279</v>
      </c>
      <c r="T134" s="30">
        <v>42310</v>
      </c>
    </row>
    <row r="135" spans="1:20" ht="224" x14ac:dyDescent="0.2">
      <c r="A135" s="24">
        <v>3944</v>
      </c>
      <c r="B135" s="25" t="s">
        <v>3941</v>
      </c>
      <c r="C135" s="25" t="s">
        <v>8052</v>
      </c>
      <c r="D135" s="26">
        <v>5000</v>
      </c>
      <c r="E135" s="27">
        <v>0</v>
      </c>
      <c r="F135" s="28" t="s">
        <v>8220</v>
      </c>
      <c r="G135" s="24" t="s">
        <v>8223</v>
      </c>
      <c r="H135" s="24" t="s">
        <v>8245</v>
      </c>
      <c r="I135" s="24">
        <v>1440690875</v>
      </c>
      <c r="J135" s="24">
        <v>1438098875</v>
      </c>
      <c r="K135" s="24" t="b">
        <v>0</v>
      </c>
      <c r="L135" s="24">
        <v>0</v>
      </c>
      <c r="M135" s="24" t="b">
        <v>0</v>
      </c>
      <c r="N135" s="24" t="s">
        <v>8269</v>
      </c>
      <c r="O135" s="28">
        <v>0</v>
      </c>
      <c r="P135" s="24">
        <v>0</v>
      </c>
      <c r="Q135" s="29" t="s">
        <v>8315</v>
      </c>
      <c r="R135" s="24" t="s">
        <v>8316</v>
      </c>
      <c r="S135" s="30">
        <v>42213</v>
      </c>
      <c r="T135" s="30">
        <v>42243</v>
      </c>
    </row>
    <row r="136" spans="1:20" ht="224" x14ac:dyDescent="0.2">
      <c r="A136" s="24">
        <v>3945</v>
      </c>
      <c r="B136" s="25" t="s">
        <v>3942</v>
      </c>
      <c r="C136" s="25" t="s">
        <v>8053</v>
      </c>
      <c r="D136" s="26">
        <v>2000</v>
      </c>
      <c r="E136" s="27">
        <v>5</v>
      </c>
      <c r="F136" s="28" t="s">
        <v>8220</v>
      </c>
      <c r="G136" s="24" t="s">
        <v>8223</v>
      </c>
      <c r="H136" s="24" t="s">
        <v>8245</v>
      </c>
      <c r="I136" s="24">
        <v>1431717268</v>
      </c>
      <c r="J136" s="24">
        <v>1429125268</v>
      </c>
      <c r="K136" s="24" t="b">
        <v>0</v>
      </c>
      <c r="L136" s="24">
        <v>1</v>
      </c>
      <c r="M136" s="24" t="b">
        <v>0</v>
      </c>
      <c r="N136" s="24" t="s">
        <v>8269</v>
      </c>
      <c r="O136" s="28">
        <v>0</v>
      </c>
      <c r="P136" s="24">
        <v>5</v>
      </c>
      <c r="Q136" s="29" t="s">
        <v>8315</v>
      </c>
      <c r="R136" s="24" t="s">
        <v>8316</v>
      </c>
      <c r="S136" s="30">
        <v>42109</v>
      </c>
      <c r="T136" s="30">
        <v>42139</v>
      </c>
    </row>
    <row r="137" spans="1:20" ht="144" x14ac:dyDescent="0.2">
      <c r="A137" s="24">
        <v>3946</v>
      </c>
      <c r="B137" s="25" t="s">
        <v>3943</v>
      </c>
      <c r="C137" s="25" t="s">
        <v>8054</v>
      </c>
      <c r="D137" s="26">
        <v>6000</v>
      </c>
      <c r="E137" s="27">
        <v>195</v>
      </c>
      <c r="F137" s="28" t="s">
        <v>8220</v>
      </c>
      <c r="G137" s="24" t="s">
        <v>8223</v>
      </c>
      <c r="H137" s="24" t="s">
        <v>8245</v>
      </c>
      <c r="I137" s="24">
        <v>1425110400</v>
      </c>
      <c r="J137" s="24">
        <v>1422388822</v>
      </c>
      <c r="K137" s="24" t="b">
        <v>0</v>
      </c>
      <c r="L137" s="24">
        <v>5</v>
      </c>
      <c r="M137" s="24" t="b">
        <v>0</v>
      </c>
      <c r="N137" s="24" t="s">
        <v>8269</v>
      </c>
      <c r="O137" s="28">
        <v>3</v>
      </c>
      <c r="P137" s="24">
        <v>39</v>
      </c>
      <c r="Q137" s="29" t="s">
        <v>8315</v>
      </c>
      <c r="R137" s="24" t="s">
        <v>8316</v>
      </c>
      <c r="S137" s="30">
        <v>42031</v>
      </c>
      <c r="T137" s="30">
        <v>42063</v>
      </c>
    </row>
    <row r="138" spans="1:20" ht="192" x14ac:dyDescent="0.2">
      <c r="A138" s="24">
        <v>3947</v>
      </c>
      <c r="B138" s="25" t="s">
        <v>3944</v>
      </c>
      <c r="C138" s="25" t="s">
        <v>8055</v>
      </c>
      <c r="D138" s="26">
        <v>3000</v>
      </c>
      <c r="E138" s="27">
        <v>101</v>
      </c>
      <c r="F138" s="28" t="s">
        <v>8220</v>
      </c>
      <c r="G138" s="24" t="s">
        <v>8223</v>
      </c>
      <c r="H138" s="24" t="s">
        <v>8245</v>
      </c>
      <c r="I138" s="24">
        <v>1475378744</v>
      </c>
      <c r="J138" s="24">
        <v>1472786744</v>
      </c>
      <c r="K138" s="24" t="b">
        <v>0</v>
      </c>
      <c r="L138" s="24">
        <v>2</v>
      </c>
      <c r="M138" s="24" t="b">
        <v>0</v>
      </c>
      <c r="N138" s="24" t="s">
        <v>8269</v>
      </c>
      <c r="O138" s="28">
        <v>3</v>
      </c>
      <c r="P138" s="24">
        <v>50.5</v>
      </c>
      <c r="Q138" s="29" t="s">
        <v>8315</v>
      </c>
      <c r="R138" s="24" t="s">
        <v>8316</v>
      </c>
      <c r="S138" s="30">
        <v>42615</v>
      </c>
      <c r="T138" s="30">
        <v>42645</v>
      </c>
    </row>
    <row r="139" spans="1:20" ht="240" x14ac:dyDescent="0.2">
      <c r="A139" s="24">
        <v>3950</v>
      </c>
      <c r="B139" s="25" t="s">
        <v>3947</v>
      </c>
      <c r="C139" s="25" t="s">
        <v>8058</v>
      </c>
      <c r="D139" s="26">
        <v>4000</v>
      </c>
      <c r="E139" s="27">
        <v>25</v>
      </c>
      <c r="F139" s="28" t="s">
        <v>8220</v>
      </c>
      <c r="G139" s="24" t="s">
        <v>8223</v>
      </c>
      <c r="H139" s="24" t="s">
        <v>8245</v>
      </c>
      <c r="I139" s="24">
        <v>1460140500</v>
      </c>
      <c r="J139" s="24">
        <v>1457628680</v>
      </c>
      <c r="K139" s="24" t="b">
        <v>0</v>
      </c>
      <c r="L139" s="24">
        <v>1</v>
      </c>
      <c r="M139" s="24" t="b">
        <v>0</v>
      </c>
      <c r="N139" s="24" t="s">
        <v>8269</v>
      </c>
      <c r="O139" s="28">
        <v>1</v>
      </c>
      <c r="P139" s="24">
        <v>25</v>
      </c>
      <c r="Q139" s="29" t="s">
        <v>8315</v>
      </c>
      <c r="R139" s="24" t="s">
        <v>8316</v>
      </c>
      <c r="S139" s="30">
        <v>42439</v>
      </c>
      <c r="T139" s="30">
        <v>42468</v>
      </c>
    </row>
    <row r="140" spans="1:20" ht="208" x14ac:dyDescent="0.2">
      <c r="A140" s="24">
        <v>3952</v>
      </c>
      <c r="B140" s="25" t="s">
        <v>3949</v>
      </c>
      <c r="C140" s="25" t="s">
        <v>8059</v>
      </c>
      <c r="D140" s="26">
        <v>26000</v>
      </c>
      <c r="E140" s="27">
        <v>25</v>
      </c>
      <c r="F140" s="28" t="s">
        <v>8220</v>
      </c>
      <c r="G140" s="24" t="s">
        <v>8223</v>
      </c>
      <c r="H140" s="24" t="s">
        <v>8245</v>
      </c>
      <c r="I140" s="24">
        <v>1445885890</v>
      </c>
      <c r="J140" s="24">
        <v>1440701890</v>
      </c>
      <c r="K140" s="24" t="b">
        <v>0</v>
      </c>
      <c r="L140" s="24">
        <v>1</v>
      </c>
      <c r="M140" s="24" t="b">
        <v>0</v>
      </c>
      <c r="N140" s="24" t="s">
        <v>8269</v>
      </c>
      <c r="O140" s="28">
        <v>0</v>
      </c>
      <c r="P140" s="24">
        <v>25</v>
      </c>
      <c r="Q140" s="29" t="s">
        <v>8315</v>
      </c>
      <c r="R140" s="24" t="s">
        <v>8316</v>
      </c>
      <c r="S140" s="30">
        <v>42243</v>
      </c>
      <c r="T140" s="30">
        <v>42303</v>
      </c>
    </row>
    <row r="141" spans="1:20" ht="192" x14ac:dyDescent="0.2">
      <c r="A141" s="24">
        <v>3953</v>
      </c>
      <c r="B141" s="25" t="s">
        <v>3950</v>
      </c>
      <c r="C141" s="25" t="s">
        <v>8060</v>
      </c>
      <c r="D141" s="26">
        <v>17600</v>
      </c>
      <c r="E141" s="27">
        <v>0</v>
      </c>
      <c r="F141" s="28" t="s">
        <v>8220</v>
      </c>
      <c r="G141" s="24" t="s">
        <v>8223</v>
      </c>
      <c r="H141" s="24" t="s">
        <v>8245</v>
      </c>
      <c r="I141" s="24">
        <v>1469834940</v>
      </c>
      <c r="J141" s="24">
        <v>1467162586</v>
      </c>
      <c r="K141" s="24" t="b">
        <v>0</v>
      </c>
      <c r="L141" s="24">
        <v>0</v>
      </c>
      <c r="M141" s="24" t="b">
        <v>0</v>
      </c>
      <c r="N141" s="24" t="s">
        <v>8269</v>
      </c>
      <c r="O141" s="28">
        <v>0</v>
      </c>
      <c r="P141" s="24">
        <v>0</v>
      </c>
      <c r="Q141" s="29" t="s">
        <v>8315</v>
      </c>
      <c r="R141" s="24" t="s">
        <v>8316</v>
      </c>
      <c r="S141" s="30">
        <v>42550</v>
      </c>
      <c r="T141" s="30">
        <v>42580</v>
      </c>
    </row>
    <row r="142" spans="1:20" ht="208" x14ac:dyDescent="0.2">
      <c r="A142" s="24">
        <v>3955</v>
      </c>
      <c r="B142" s="25" t="s">
        <v>3952</v>
      </c>
      <c r="C142" s="25" t="s">
        <v>8062</v>
      </c>
      <c r="D142" s="26">
        <v>1750</v>
      </c>
      <c r="E142" s="27">
        <v>425</v>
      </c>
      <c r="F142" s="28" t="s">
        <v>8220</v>
      </c>
      <c r="G142" s="24" t="s">
        <v>8223</v>
      </c>
      <c r="H142" s="24" t="s">
        <v>8245</v>
      </c>
      <c r="I142" s="24">
        <v>1448745741</v>
      </c>
      <c r="J142" s="24">
        <v>1446150141</v>
      </c>
      <c r="K142" s="24" t="b">
        <v>0</v>
      </c>
      <c r="L142" s="24">
        <v>8</v>
      </c>
      <c r="M142" s="24" t="b">
        <v>0</v>
      </c>
      <c r="N142" s="24" t="s">
        <v>8269</v>
      </c>
      <c r="O142" s="28">
        <v>24</v>
      </c>
      <c r="P142" s="24">
        <v>53.13</v>
      </c>
      <c r="Q142" s="29" t="s">
        <v>8315</v>
      </c>
      <c r="R142" s="24" t="s">
        <v>8316</v>
      </c>
      <c r="S142" s="30">
        <v>42306</v>
      </c>
      <c r="T142" s="30">
        <v>42336</v>
      </c>
    </row>
    <row r="143" spans="1:20" ht="192" x14ac:dyDescent="0.2">
      <c r="A143" s="24">
        <v>3956</v>
      </c>
      <c r="B143" s="25" t="s">
        <v>3953</v>
      </c>
      <c r="C143" s="25" t="s">
        <v>8063</v>
      </c>
      <c r="D143" s="26">
        <v>5500</v>
      </c>
      <c r="E143" s="27">
        <v>0</v>
      </c>
      <c r="F143" s="28" t="s">
        <v>8220</v>
      </c>
      <c r="G143" s="24" t="s">
        <v>8223</v>
      </c>
      <c r="H143" s="24" t="s">
        <v>8245</v>
      </c>
      <c r="I143" s="24">
        <v>1461543600</v>
      </c>
      <c r="J143" s="24">
        <v>1459203727</v>
      </c>
      <c r="K143" s="24" t="b">
        <v>0</v>
      </c>
      <c r="L143" s="24">
        <v>0</v>
      </c>
      <c r="M143" s="24" t="b">
        <v>0</v>
      </c>
      <c r="N143" s="24" t="s">
        <v>8269</v>
      </c>
      <c r="O143" s="28">
        <v>0</v>
      </c>
      <c r="P143" s="24">
        <v>0</v>
      </c>
      <c r="Q143" s="29" t="s">
        <v>8315</v>
      </c>
      <c r="R143" s="24" t="s">
        <v>8316</v>
      </c>
      <c r="S143" s="30">
        <v>42457</v>
      </c>
      <c r="T143" s="30">
        <v>42485</v>
      </c>
    </row>
    <row r="144" spans="1:20" ht="144" x14ac:dyDescent="0.2">
      <c r="A144" s="24">
        <v>3957</v>
      </c>
      <c r="B144" s="25" t="s">
        <v>3954</v>
      </c>
      <c r="C144" s="25" t="s">
        <v>8064</v>
      </c>
      <c r="D144" s="26">
        <v>28000</v>
      </c>
      <c r="E144" s="27">
        <v>7</v>
      </c>
      <c r="F144" s="28" t="s">
        <v>8220</v>
      </c>
      <c r="G144" s="24" t="s">
        <v>8223</v>
      </c>
      <c r="H144" s="24" t="s">
        <v>8245</v>
      </c>
      <c r="I144" s="24">
        <v>1468020354</v>
      </c>
      <c r="J144" s="24">
        <v>1464045954</v>
      </c>
      <c r="K144" s="24" t="b">
        <v>0</v>
      </c>
      <c r="L144" s="24">
        <v>1</v>
      </c>
      <c r="M144" s="24" t="b">
        <v>0</v>
      </c>
      <c r="N144" s="24" t="s">
        <v>8269</v>
      </c>
      <c r="O144" s="28">
        <v>0</v>
      </c>
      <c r="P144" s="24">
        <v>7</v>
      </c>
      <c r="Q144" s="29" t="s">
        <v>8315</v>
      </c>
      <c r="R144" s="24" t="s">
        <v>8316</v>
      </c>
      <c r="S144" s="30">
        <v>42513</v>
      </c>
      <c r="T144" s="30">
        <v>42559</v>
      </c>
    </row>
    <row r="145" spans="1:20" ht="224" x14ac:dyDescent="0.2">
      <c r="A145" s="24">
        <v>3958</v>
      </c>
      <c r="B145" s="25" t="s">
        <v>3955</v>
      </c>
      <c r="C145" s="25" t="s">
        <v>8065</v>
      </c>
      <c r="D145" s="26">
        <v>2000</v>
      </c>
      <c r="E145" s="27">
        <v>641</v>
      </c>
      <c r="F145" s="28" t="s">
        <v>8220</v>
      </c>
      <c r="G145" s="24" t="s">
        <v>8223</v>
      </c>
      <c r="H145" s="24" t="s">
        <v>8245</v>
      </c>
      <c r="I145" s="24">
        <v>1406988000</v>
      </c>
      <c r="J145" s="24">
        <v>1403822912</v>
      </c>
      <c r="K145" s="24" t="b">
        <v>0</v>
      </c>
      <c r="L145" s="24">
        <v>16</v>
      </c>
      <c r="M145" s="24" t="b">
        <v>0</v>
      </c>
      <c r="N145" s="24" t="s">
        <v>8269</v>
      </c>
      <c r="O145" s="28">
        <v>32</v>
      </c>
      <c r="P145" s="24">
        <v>40.06</v>
      </c>
      <c r="Q145" s="29" t="s">
        <v>8315</v>
      </c>
      <c r="R145" s="24" t="s">
        <v>8316</v>
      </c>
      <c r="S145" s="30">
        <v>41816</v>
      </c>
      <c r="T145" s="30">
        <v>41853</v>
      </c>
    </row>
    <row r="146" spans="1:20" ht="208" x14ac:dyDescent="0.2">
      <c r="A146" s="24">
        <v>3959</v>
      </c>
      <c r="B146" s="25" t="s">
        <v>3956</v>
      </c>
      <c r="C146" s="25" t="s">
        <v>8066</v>
      </c>
      <c r="D146" s="26">
        <v>1200</v>
      </c>
      <c r="E146" s="27">
        <v>292</v>
      </c>
      <c r="F146" s="28" t="s">
        <v>8220</v>
      </c>
      <c r="G146" s="24" t="s">
        <v>8223</v>
      </c>
      <c r="H146" s="24" t="s">
        <v>8245</v>
      </c>
      <c r="I146" s="24">
        <v>1411930556</v>
      </c>
      <c r="J146" s="24">
        <v>1409338556</v>
      </c>
      <c r="K146" s="24" t="b">
        <v>0</v>
      </c>
      <c r="L146" s="24">
        <v>12</v>
      </c>
      <c r="M146" s="24" t="b">
        <v>0</v>
      </c>
      <c r="N146" s="24" t="s">
        <v>8269</v>
      </c>
      <c r="O146" s="28">
        <v>24</v>
      </c>
      <c r="P146" s="24">
        <v>24.33</v>
      </c>
      <c r="Q146" s="29" t="s">
        <v>8315</v>
      </c>
      <c r="R146" s="24" t="s">
        <v>8316</v>
      </c>
      <c r="S146" s="30">
        <v>41880</v>
      </c>
      <c r="T146" s="30">
        <v>41910</v>
      </c>
    </row>
    <row r="147" spans="1:20" ht="224" x14ac:dyDescent="0.2">
      <c r="A147" s="24">
        <v>3960</v>
      </c>
      <c r="B147" s="25" t="s">
        <v>3957</v>
      </c>
      <c r="C147" s="25" t="s">
        <v>8067</v>
      </c>
      <c r="D147" s="26">
        <v>3000</v>
      </c>
      <c r="E147" s="27">
        <v>45</v>
      </c>
      <c r="F147" s="28" t="s">
        <v>8220</v>
      </c>
      <c r="G147" s="24" t="s">
        <v>8223</v>
      </c>
      <c r="H147" s="24" t="s">
        <v>8245</v>
      </c>
      <c r="I147" s="24">
        <v>1451852256</v>
      </c>
      <c r="J147" s="24">
        <v>1449260256</v>
      </c>
      <c r="K147" s="24" t="b">
        <v>0</v>
      </c>
      <c r="L147" s="24">
        <v>4</v>
      </c>
      <c r="M147" s="24" t="b">
        <v>0</v>
      </c>
      <c r="N147" s="24" t="s">
        <v>8269</v>
      </c>
      <c r="O147" s="28">
        <v>2</v>
      </c>
      <c r="P147" s="24">
        <v>11.25</v>
      </c>
      <c r="Q147" s="29" t="s">
        <v>8315</v>
      </c>
      <c r="R147" s="24" t="s">
        <v>8316</v>
      </c>
      <c r="S147" s="30">
        <v>42342</v>
      </c>
      <c r="T147" s="30">
        <v>42372</v>
      </c>
    </row>
    <row r="148" spans="1:20" ht="176" x14ac:dyDescent="0.2">
      <c r="A148" s="24">
        <v>3964</v>
      </c>
      <c r="B148" s="25" t="s">
        <v>3961</v>
      </c>
      <c r="C148" s="25" t="s">
        <v>8071</v>
      </c>
      <c r="D148" s="26">
        <v>2000</v>
      </c>
      <c r="E148" s="27">
        <v>126</v>
      </c>
      <c r="F148" s="28" t="s">
        <v>8220</v>
      </c>
      <c r="G148" s="24" t="s">
        <v>8223</v>
      </c>
      <c r="H148" s="24" t="s">
        <v>8245</v>
      </c>
      <c r="I148" s="24">
        <v>1429460386</v>
      </c>
      <c r="J148" s="24">
        <v>1424279986</v>
      </c>
      <c r="K148" s="24" t="b">
        <v>0</v>
      </c>
      <c r="L148" s="24">
        <v>3</v>
      </c>
      <c r="M148" s="24" t="b">
        <v>0</v>
      </c>
      <c r="N148" s="24" t="s">
        <v>8269</v>
      </c>
      <c r="O148" s="28">
        <v>6</v>
      </c>
      <c r="P148" s="24">
        <v>42</v>
      </c>
      <c r="Q148" s="29" t="s">
        <v>8315</v>
      </c>
      <c r="R148" s="24" t="s">
        <v>8316</v>
      </c>
      <c r="S148" s="30">
        <v>42053</v>
      </c>
      <c r="T148" s="30">
        <v>42113</v>
      </c>
    </row>
    <row r="149" spans="1:20" ht="224" x14ac:dyDescent="0.2">
      <c r="A149" s="24">
        <v>3965</v>
      </c>
      <c r="B149" s="25" t="s">
        <v>3962</v>
      </c>
      <c r="C149" s="25" t="s">
        <v>8072</v>
      </c>
      <c r="D149" s="26">
        <v>2000</v>
      </c>
      <c r="E149" s="27">
        <v>285</v>
      </c>
      <c r="F149" s="28" t="s">
        <v>8220</v>
      </c>
      <c r="G149" s="24" t="s">
        <v>8223</v>
      </c>
      <c r="H149" s="24" t="s">
        <v>8245</v>
      </c>
      <c r="I149" s="24">
        <v>1460608780</v>
      </c>
      <c r="J149" s="24">
        <v>1455428380</v>
      </c>
      <c r="K149" s="24" t="b">
        <v>0</v>
      </c>
      <c r="L149" s="24">
        <v>4</v>
      </c>
      <c r="M149" s="24" t="b">
        <v>0</v>
      </c>
      <c r="N149" s="24" t="s">
        <v>8269</v>
      </c>
      <c r="O149" s="28">
        <v>14</v>
      </c>
      <c r="P149" s="24">
        <v>71.25</v>
      </c>
      <c r="Q149" s="29" t="s">
        <v>8315</v>
      </c>
      <c r="R149" s="24" t="s">
        <v>8316</v>
      </c>
      <c r="S149" s="30">
        <v>42414</v>
      </c>
      <c r="T149" s="30">
        <v>42474</v>
      </c>
    </row>
    <row r="150" spans="1:20" ht="224" x14ac:dyDescent="0.2">
      <c r="A150" s="24">
        <v>3966</v>
      </c>
      <c r="B150" s="25" t="s">
        <v>3963</v>
      </c>
      <c r="C150" s="25" t="s">
        <v>8073</v>
      </c>
      <c r="D150" s="26">
        <v>7500</v>
      </c>
      <c r="E150" s="27">
        <v>45</v>
      </c>
      <c r="F150" s="28" t="s">
        <v>8220</v>
      </c>
      <c r="G150" s="24" t="s">
        <v>8223</v>
      </c>
      <c r="H150" s="24" t="s">
        <v>8245</v>
      </c>
      <c r="I150" s="24">
        <v>1406170740</v>
      </c>
      <c r="J150" s="24">
        <v>1402506278</v>
      </c>
      <c r="K150" s="24" t="b">
        <v>0</v>
      </c>
      <c r="L150" s="24">
        <v>2</v>
      </c>
      <c r="M150" s="24" t="b">
        <v>0</v>
      </c>
      <c r="N150" s="24" t="s">
        <v>8269</v>
      </c>
      <c r="O150" s="28">
        <v>1</v>
      </c>
      <c r="P150" s="24">
        <v>22.5</v>
      </c>
      <c r="Q150" s="29" t="s">
        <v>8315</v>
      </c>
      <c r="R150" s="24" t="s">
        <v>8316</v>
      </c>
      <c r="S150" s="30">
        <v>41801</v>
      </c>
      <c r="T150" s="30">
        <v>41844</v>
      </c>
    </row>
    <row r="151" spans="1:20" ht="224" x14ac:dyDescent="0.2">
      <c r="A151" s="24">
        <v>3967</v>
      </c>
      <c r="B151" s="25" t="s">
        <v>3964</v>
      </c>
      <c r="C151" s="25" t="s">
        <v>8074</v>
      </c>
      <c r="D151" s="26">
        <v>1700</v>
      </c>
      <c r="E151" s="27">
        <v>410</v>
      </c>
      <c r="F151" s="28" t="s">
        <v>8220</v>
      </c>
      <c r="G151" s="24" t="s">
        <v>8223</v>
      </c>
      <c r="H151" s="24" t="s">
        <v>8245</v>
      </c>
      <c r="I151" s="24">
        <v>1488783507</v>
      </c>
      <c r="J151" s="24">
        <v>1486191507</v>
      </c>
      <c r="K151" s="24" t="b">
        <v>0</v>
      </c>
      <c r="L151" s="24">
        <v>10</v>
      </c>
      <c r="M151" s="24" t="b">
        <v>0</v>
      </c>
      <c r="N151" s="24" t="s">
        <v>8269</v>
      </c>
      <c r="O151" s="28">
        <v>24</v>
      </c>
      <c r="P151" s="24">
        <v>41</v>
      </c>
      <c r="Q151" s="29" t="s">
        <v>8315</v>
      </c>
      <c r="R151" s="24" t="s">
        <v>8316</v>
      </c>
      <c r="S151" s="30">
        <v>42770</v>
      </c>
      <c r="T151" s="30">
        <v>42800</v>
      </c>
    </row>
    <row r="152" spans="1:20" ht="176" x14ac:dyDescent="0.2">
      <c r="A152" s="24">
        <v>3968</v>
      </c>
      <c r="B152" s="25" t="s">
        <v>3965</v>
      </c>
      <c r="C152" s="25" t="s">
        <v>8075</v>
      </c>
      <c r="D152" s="26">
        <v>5000</v>
      </c>
      <c r="E152" s="27">
        <v>527</v>
      </c>
      <c r="F152" s="28" t="s">
        <v>8220</v>
      </c>
      <c r="G152" s="24" t="s">
        <v>8223</v>
      </c>
      <c r="H152" s="24" t="s">
        <v>8245</v>
      </c>
      <c r="I152" s="24">
        <v>1463945673</v>
      </c>
      <c r="J152" s="24">
        <v>1458761673</v>
      </c>
      <c r="K152" s="24" t="b">
        <v>0</v>
      </c>
      <c r="L152" s="24">
        <v>11</v>
      </c>
      <c r="M152" s="24" t="b">
        <v>0</v>
      </c>
      <c r="N152" s="24" t="s">
        <v>8269</v>
      </c>
      <c r="O152" s="28">
        <v>11</v>
      </c>
      <c r="P152" s="24">
        <v>47.91</v>
      </c>
      <c r="Q152" s="29" t="s">
        <v>8315</v>
      </c>
      <c r="R152" s="24" t="s">
        <v>8316</v>
      </c>
      <c r="S152" s="30">
        <v>42452</v>
      </c>
      <c r="T152" s="30">
        <v>42512</v>
      </c>
    </row>
    <row r="153" spans="1:20" ht="208" x14ac:dyDescent="0.2">
      <c r="A153" s="24">
        <v>3969</v>
      </c>
      <c r="B153" s="25" t="s">
        <v>3966</v>
      </c>
      <c r="C153" s="25" t="s">
        <v>8076</v>
      </c>
      <c r="D153" s="26">
        <v>2825</v>
      </c>
      <c r="E153" s="27">
        <v>211</v>
      </c>
      <c r="F153" s="28" t="s">
        <v>8220</v>
      </c>
      <c r="G153" s="24" t="s">
        <v>8223</v>
      </c>
      <c r="H153" s="24" t="s">
        <v>8245</v>
      </c>
      <c r="I153" s="24">
        <v>1472442900</v>
      </c>
      <c r="J153" s="24">
        <v>1471638646</v>
      </c>
      <c r="K153" s="24" t="b">
        <v>0</v>
      </c>
      <c r="L153" s="24">
        <v>6</v>
      </c>
      <c r="M153" s="24" t="b">
        <v>0</v>
      </c>
      <c r="N153" s="24" t="s">
        <v>8269</v>
      </c>
      <c r="O153" s="28">
        <v>7</v>
      </c>
      <c r="P153" s="24">
        <v>35.17</v>
      </c>
      <c r="Q153" s="29" t="s">
        <v>8315</v>
      </c>
      <c r="R153" s="24" t="s">
        <v>8316</v>
      </c>
      <c r="S153" s="30">
        <v>42601</v>
      </c>
      <c r="T153" s="30">
        <v>42611</v>
      </c>
    </row>
    <row r="154" spans="1:20" ht="240" x14ac:dyDescent="0.2">
      <c r="A154" s="24">
        <v>3970</v>
      </c>
      <c r="B154" s="25" t="s">
        <v>3967</v>
      </c>
      <c r="C154" s="25" t="s">
        <v>8077</v>
      </c>
      <c r="D154" s="26">
        <v>15000</v>
      </c>
      <c r="E154" s="27">
        <v>11</v>
      </c>
      <c r="F154" s="28" t="s">
        <v>8220</v>
      </c>
      <c r="G154" s="24" t="s">
        <v>8223</v>
      </c>
      <c r="H154" s="24" t="s">
        <v>8245</v>
      </c>
      <c r="I154" s="24">
        <v>1460925811</v>
      </c>
      <c r="J154" s="24">
        <v>1458333811</v>
      </c>
      <c r="K154" s="24" t="b">
        <v>0</v>
      </c>
      <c r="L154" s="24">
        <v>2</v>
      </c>
      <c r="M154" s="24" t="b">
        <v>0</v>
      </c>
      <c r="N154" s="24" t="s">
        <v>8269</v>
      </c>
      <c r="O154" s="28">
        <v>0</v>
      </c>
      <c r="P154" s="24">
        <v>5.5</v>
      </c>
      <c r="Q154" s="29" t="s">
        <v>8315</v>
      </c>
      <c r="R154" s="24" t="s">
        <v>8316</v>
      </c>
      <c r="S154" s="30">
        <v>42447</v>
      </c>
      <c r="T154" s="30">
        <v>42477</v>
      </c>
    </row>
    <row r="155" spans="1:20" ht="192" x14ac:dyDescent="0.2">
      <c r="A155" s="24">
        <v>3971</v>
      </c>
      <c r="B155" s="25" t="s">
        <v>3968</v>
      </c>
      <c r="C155" s="25" t="s">
        <v>8078</v>
      </c>
      <c r="D155" s="26">
        <v>14000</v>
      </c>
      <c r="E155" s="27">
        <v>136</v>
      </c>
      <c r="F155" s="28" t="s">
        <v>8220</v>
      </c>
      <c r="G155" s="24" t="s">
        <v>8223</v>
      </c>
      <c r="H155" s="24" t="s">
        <v>8245</v>
      </c>
      <c r="I155" s="24">
        <v>1405947126</v>
      </c>
      <c r="J155" s="24">
        <v>1403355126</v>
      </c>
      <c r="K155" s="24" t="b">
        <v>0</v>
      </c>
      <c r="L155" s="24">
        <v>6</v>
      </c>
      <c r="M155" s="24" t="b">
        <v>0</v>
      </c>
      <c r="N155" s="24" t="s">
        <v>8269</v>
      </c>
      <c r="O155" s="28">
        <v>1</v>
      </c>
      <c r="P155" s="24">
        <v>22.67</v>
      </c>
      <c r="Q155" s="29" t="s">
        <v>8315</v>
      </c>
      <c r="R155" s="24" t="s">
        <v>8316</v>
      </c>
      <c r="S155" s="30">
        <v>41811</v>
      </c>
      <c r="T155" s="30">
        <v>41841</v>
      </c>
    </row>
    <row r="156" spans="1:20" ht="176" x14ac:dyDescent="0.2">
      <c r="A156" s="24">
        <v>3972</v>
      </c>
      <c r="B156" s="25" t="s">
        <v>3969</v>
      </c>
      <c r="C156" s="25" t="s">
        <v>8079</v>
      </c>
      <c r="D156" s="26">
        <v>1000</v>
      </c>
      <c r="E156" s="27">
        <v>211</v>
      </c>
      <c r="F156" s="28" t="s">
        <v>8220</v>
      </c>
      <c r="G156" s="24" t="s">
        <v>8223</v>
      </c>
      <c r="H156" s="24" t="s">
        <v>8245</v>
      </c>
      <c r="I156" s="24">
        <v>1423186634</v>
      </c>
      <c r="J156" s="24">
        <v>1418002634</v>
      </c>
      <c r="K156" s="24" t="b">
        <v>0</v>
      </c>
      <c r="L156" s="24">
        <v>8</v>
      </c>
      <c r="M156" s="24" t="b">
        <v>0</v>
      </c>
      <c r="N156" s="24" t="s">
        <v>8269</v>
      </c>
      <c r="O156" s="28">
        <v>21</v>
      </c>
      <c r="P156" s="24">
        <v>26.38</v>
      </c>
      <c r="Q156" s="29" t="s">
        <v>8315</v>
      </c>
      <c r="R156" s="24" t="s">
        <v>8316</v>
      </c>
      <c r="S156" s="30">
        <v>41981</v>
      </c>
      <c r="T156" s="30">
        <v>42041</v>
      </c>
    </row>
    <row r="157" spans="1:20" ht="208" x14ac:dyDescent="0.2">
      <c r="A157" s="24">
        <v>3973</v>
      </c>
      <c r="B157" s="25" t="s">
        <v>3970</v>
      </c>
      <c r="C157" s="25" t="s">
        <v>8080</v>
      </c>
      <c r="D157" s="26">
        <v>5000</v>
      </c>
      <c r="E157" s="27">
        <v>3905</v>
      </c>
      <c r="F157" s="28" t="s">
        <v>8220</v>
      </c>
      <c r="G157" s="24" t="s">
        <v>8223</v>
      </c>
      <c r="H157" s="24" t="s">
        <v>8245</v>
      </c>
      <c r="I157" s="24">
        <v>1462766400</v>
      </c>
      <c r="J157" s="24">
        <v>1460219110</v>
      </c>
      <c r="K157" s="24" t="b">
        <v>0</v>
      </c>
      <c r="L157" s="24">
        <v>37</v>
      </c>
      <c r="M157" s="24" t="b">
        <v>0</v>
      </c>
      <c r="N157" s="24" t="s">
        <v>8269</v>
      </c>
      <c r="O157" s="28">
        <v>78</v>
      </c>
      <c r="P157" s="24">
        <v>105.54</v>
      </c>
      <c r="Q157" s="29" t="s">
        <v>8315</v>
      </c>
      <c r="R157" s="24" t="s">
        <v>8316</v>
      </c>
      <c r="S157" s="30">
        <v>42469</v>
      </c>
      <c r="T157" s="30">
        <v>42499</v>
      </c>
    </row>
    <row r="158" spans="1:20" ht="224" x14ac:dyDescent="0.2">
      <c r="A158" s="24">
        <v>3975</v>
      </c>
      <c r="B158" s="25" t="s">
        <v>3972</v>
      </c>
      <c r="C158" s="25" t="s">
        <v>8082</v>
      </c>
      <c r="D158" s="26">
        <v>678</v>
      </c>
      <c r="E158" s="27">
        <v>0</v>
      </c>
      <c r="F158" s="28" t="s">
        <v>8220</v>
      </c>
      <c r="G158" s="24" t="s">
        <v>8223</v>
      </c>
      <c r="H158" s="24" t="s">
        <v>8245</v>
      </c>
      <c r="I158" s="24">
        <v>1468442898</v>
      </c>
      <c r="J158" s="24">
        <v>1465850898</v>
      </c>
      <c r="K158" s="24" t="b">
        <v>0</v>
      </c>
      <c r="L158" s="24">
        <v>0</v>
      </c>
      <c r="M158" s="24" t="b">
        <v>0</v>
      </c>
      <c r="N158" s="24" t="s">
        <v>8269</v>
      </c>
      <c r="O158" s="28">
        <v>0</v>
      </c>
      <c r="P158" s="24">
        <v>0</v>
      </c>
      <c r="Q158" s="29" t="s">
        <v>8315</v>
      </c>
      <c r="R158" s="24" t="s">
        <v>8316</v>
      </c>
      <c r="S158" s="30">
        <v>42534</v>
      </c>
      <c r="T158" s="30">
        <v>42564</v>
      </c>
    </row>
    <row r="159" spans="1:20" ht="224" x14ac:dyDescent="0.2">
      <c r="A159" s="24">
        <v>3976</v>
      </c>
      <c r="B159" s="25" t="s">
        <v>3973</v>
      </c>
      <c r="C159" s="25" t="s">
        <v>8083</v>
      </c>
      <c r="D159" s="26">
        <v>1300</v>
      </c>
      <c r="E159" s="27">
        <v>620</v>
      </c>
      <c r="F159" s="28" t="s">
        <v>8220</v>
      </c>
      <c r="G159" s="24" t="s">
        <v>8223</v>
      </c>
      <c r="H159" s="24" t="s">
        <v>8245</v>
      </c>
      <c r="I159" s="24">
        <v>1406876400</v>
      </c>
      <c r="J159" s="24">
        <v>1405024561</v>
      </c>
      <c r="K159" s="24" t="b">
        <v>0</v>
      </c>
      <c r="L159" s="24">
        <v>10</v>
      </c>
      <c r="M159" s="24" t="b">
        <v>0</v>
      </c>
      <c r="N159" s="24" t="s">
        <v>8269</v>
      </c>
      <c r="O159" s="28">
        <v>48</v>
      </c>
      <c r="P159" s="24">
        <v>62</v>
      </c>
      <c r="Q159" s="29" t="s">
        <v>8315</v>
      </c>
      <c r="R159" s="24" t="s">
        <v>8316</v>
      </c>
      <c r="S159" s="30">
        <v>41830</v>
      </c>
      <c r="T159" s="30">
        <v>41852</v>
      </c>
    </row>
    <row r="160" spans="1:20" ht="192" x14ac:dyDescent="0.2">
      <c r="A160" s="24">
        <v>3977</v>
      </c>
      <c r="B160" s="25" t="s">
        <v>3974</v>
      </c>
      <c r="C160" s="25" t="s">
        <v>8084</v>
      </c>
      <c r="D160" s="26">
        <v>90000</v>
      </c>
      <c r="E160" s="27">
        <v>1305</v>
      </c>
      <c r="F160" s="28" t="s">
        <v>8220</v>
      </c>
      <c r="G160" s="24" t="s">
        <v>8223</v>
      </c>
      <c r="H160" s="24" t="s">
        <v>8245</v>
      </c>
      <c r="I160" s="24">
        <v>1469213732</v>
      </c>
      <c r="J160" s="24">
        <v>1466621732</v>
      </c>
      <c r="K160" s="24" t="b">
        <v>0</v>
      </c>
      <c r="L160" s="24">
        <v>6</v>
      </c>
      <c r="M160" s="24" t="b">
        <v>0</v>
      </c>
      <c r="N160" s="24" t="s">
        <v>8269</v>
      </c>
      <c r="O160" s="28">
        <v>1</v>
      </c>
      <c r="P160" s="24">
        <v>217.5</v>
      </c>
      <c r="Q160" s="29" t="s">
        <v>8315</v>
      </c>
      <c r="R160" s="24" t="s">
        <v>8316</v>
      </c>
      <c r="S160" s="30">
        <v>42543</v>
      </c>
      <c r="T160" s="30">
        <v>42573</v>
      </c>
    </row>
    <row r="161" spans="1:20" ht="208" x14ac:dyDescent="0.2">
      <c r="A161" s="24">
        <v>3978</v>
      </c>
      <c r="B161" s="25" t="s">
        <v>3975</v>
      </c>
      <c r="C161" s="25" t="s">
        <v>8085</v>
      </c>
      <c r="D161" s="26">
        <v>2000</v>
      </c>
      <c r="E161" s="27">
        <v>214</v>
      </c>
      <c r="F161" s="28" t="s">
        <v>8220</v>
      </c>
      <c r="G161" s="24" t="s">
        <v>8223</v>
      </c>
      <c r="H161" s="24" t="s">
        <v>8245</v>
      </c>
      <c r="I161" s="24">
        <v>1422717953</v>
      </c>
      <c r="J161" s="24">
        <v>1417533953</v>
      </c>
      <c r="K161" s="24" t="b">
        <v>0</v>
      </c>
      <c r="L161" s="24">
        <v>8</v>
      </c>
      <c r="M161" s="24" t="b">
        <v>0</v>
      </c>
      <c r="N161" s="24" t="s">
        <v>8269</v>
      </c>
      <c r="O161" s="28">
        <v>11</v>
      </c>
      <c r="P161" s="24">
        <v>26.75</v>
      </c>
      <c r="Q161" s="29" t="s">
        <v>8315</v>
      </c>
      <c r="R161" s="24" t="s">
        <v>8316</v>
      </c>
      <c r="S161" s="30">
        <v>41975</v>
      </c>
      <c r="T161" s="30">
        <v>42035</v>
      </c>
    </row>
    <row r="162" spans="1:20" ht="224" x14ac:dyDescent="0.2">
      <c r="A162" s="24">
        <v>3980</v>
      </c>
      <c r="B162" s="25" t="s">
        <v>3977</v>
      </c>
      <c r="C162" s="25" t="s">
        <v>8087</v>
      </c>
      <c r="D162" s="26">
        <v>2500</v>
      </c>
      <c r="E162" s="27">
        <v>450</v>
      </c>
      <c r="F162" s="28" t="s">
        <v>8220</v>
      </c>
      <c r="G162" s="24" t="s">
        <v>8223</v>
      </c>
      <c r="H162" s="24" t="s">
        <v>8245</v>
      </c>
      <c r="I162" s="24">
        <v>1404570147</v>
      </c>
      <c r="J162" s="24">
        <v>1401978147</v>
      </c>
      <c r="K162" s="24" t="b">
        <v>0</v>
      </c>
      <c r="L162" s="24">
        <v>7</v>
      </c>
      <c r="M162" s="24" t="b">
        <v>0</v>
      </c>
      <c r="N162" s="24" t="s">
        <v>8269</v>
      </c>
      <c r="O162" s="28">
        <v>18</v>
      </c>
      <c r="P162" s="24">
        <v>64.290000000000006</v>
      </c>
      <c r="Q162" s="29" t="s">
        <v>8315</v>
      </c>
      <c r="R162" s="24" t="s">
        <v>8316</v>
      </c>
      <c r="S162" s="30">
        <v>41795</v>
      </c>
      <c r="T162" s="30">
        <v>41825</v>
      </c>
    </row>
    <row r="163" spans="1:20" ht="144" x14ac:dyDescent="0.2">
      <c r="A163" s="24">
        <v>3981</v>
      </c>
      <c r="B163" s="25" t="s">
        <v>3358</v>
      </c>
      <c r="C163" s="25" t="s">
        <v>7469</v>
      </c>
      <c r="D163" s="26">
        <v>30000</v>
      </c>
      <c r="E163" s="27">
        <v>1225</v>
      </c>
      <c r="F163" s="28" t="s">
        <v>8220</v>
      </c>
      <c r="G163" s="24" t="s">
        <v>8223</v>
      </c>
      <c r="H163" s="24" t="s">
        <v>8245</v>
      </c>
      <c r="I163" s="24">
        <v>1468729149</v>
      </c>
      <c r="J163" s="24">
        <v>1463545149</v>
      </c>
      <c r="K163" s="24" t="b">
        <v>0</v>
      </c>
      <c r="L163" s="24">
        <v>7</v>
      </c>
      <c r="M163" s="24" t="b">
        <v>0</v>
      </c>
      <c r="N163" s="24" t="s">
        <v>8269</v>
      </c>
      <c r="O163" s="28">
        <v>4</v>
      </c>
      <c r="P163" s="24">
        <v>175</v>
      </c>
      <c r="Q163" s="29" t="s">
        <v>8315</v>
      </c>
      <c r="R163" s="24" t="s">
        <v>8316</v>
      </c>
      <c r="S163" s="30">
        <v>42508</v>
      </c>
      <c r="T163" s="30">
        <v>42568</v>
      </c>
    </row>
    <row r="164" spans="1:20" ht="192" x14ac:dyDescent="0.2">
      <c r="A164" s="24">
        <v>3983</v>
      </c>
      <c r="B164" s="25" t="s">
        <v>3979</v>
      </c>
      <c r="C164" s="25" t="s">
        <v>8089</v>
      </c>
      <c r="D164" s="26">
        <v>11140</v>
      </c>
      <c r="E164" s="27">
        <v>3877</v>
      </c>
      <c r="F164" s="28" t="s">
        <v>8220</v>
      </c>
      <c r="G164" s="24" t="s">
        <v>8223</v>
      </c>
      <c r="H164" s="24" t="s">
        <v>8245</v>
      </c>
      <c r="I164" s="24">
        <v>1400569140</v>
      </c>
      <c r="J164" s="24">
        <v>1397854356</v>
      </c>
      <c r="K164" s="24" t="b">
        <v>0</v>
      </c>
      <c r="L164" s="24">
        <v>46</v>
      </c>
      <c r="M164" s="24" t="b">
        <v>0</v>
      </c>
      <c r="N164" s="24" t="s">
        <v>8269</v>
      </c>
      <c r="O164" s="28">
        <v>35</v>
      </c>
      <c r="P164" s="24">
        <v>84.28</v>
      </c>
      <c r="Q164" s="29" t="s">
        <v>8315</v>
      </c>
      <c r="R164" s="24" t="s">
        <v>8316</v>
      </c>
      <c r="S164" s="30">
        <v>41747</v>
      </c>
      <c r="T164" s="30">
        <v>41779</v>
      </c>
    </row>
    <row r="165" spans="1:20" ht="224" x14ac:dyDescent="0.2">
      <c r="A165" s="24">
        <v>3985</v>
      </c>
      <c r="B165" s="25" t="s">
        <v>3981</v>
      </c>
      <c r="C165" s="25" t="s">
        <v>8384</v>
      </c>
      <c r="D165" s="26">
        <v>2000</v>
      </c>
      <c r="E165" s="27">
        <v>641</v>
      </c>
      <c r="F165" s="28" t="s">
        <v>8220</v>
      </c>
      <c r="G165" s="24" t="s">
        <v>8223</v>
      </c>
      <c r="H165" s="24" t="s">
        <v>8245</v>
      </c>
      <c r="I165" s="24">
        <v>1456002300</v>
      </c>
      <c r="J165" s="24">
        <v>1454173120</v>
      </c>
      <c r="K165" s="24" t="b">
        <v>0</v>
      </c>
      <c r="L165" s="24">
        <v>19</v>
      </c>
      <c r="M165" s="24" t="b">
        <v>0</v>
      </c>
      <c r="N165" s="24" t="s">
        <v>8269</v>
      </c>
      <c r="O165" s="28">
        <v>32</v>
      </c>
      <c r="P165" s="24">
        <v>33.74</v>
      </c>
      <c r="Q165" s="29" t="s">
        <v>8315</v>
      </c>
      <c r="R165" s="24" t="s">
        <v>8316</v>
      </c>
      <c r="S165" s="30">
        <v>42399</v>
      </c>
      <c r="T165" s="30">
        <v>42420</v>
      </c>
    </row>
    <row r="166" spans="1:20" ht="80" x14ac:dyDescent="0.2">
      <c r="A166" s="24">
        <v>3988</v>
      </c>
      <c r="B166" s="25" t="s">
        <v>3984</v>
      </c>
      <c r="C166" s="25" t="s">
        <v>8094</v>
      </c>
      <c r="D166" s="26">
        <v>1500</v>
      </c>
      <c r="E166" s="27">
        <v>32</v>
      </c>
      <c r="F166" s="28" t="s">
        <v>8220</v>
      </c>
      <c r="G166" s="24" t="s">
        <v>8223</v>
      </c>
      <c r="H166" s="24" t="s">
        <v>8245</v>
      </c>
      <c r="I166" s="24">
        <v>1440813413</v>
      </c>
      <c r="J166" s="24">
        <v>1439517413</v>
      </c>
      <c r="K166" s="24" t="b">
        <v>0</v>
      </c>
      <c r="L166" s="24">
        <v>4</v>
      </c>
      <c r="M166" s="24" t="b">
        <v>0</v>
      </c>
      <c r="N166" s="24" t="s">
        <v>8269</v>
      </c>
      <c r="O166" s="28">
        <v>2</v>
      </c>
      <c r="P166" s="24">
        <v>8</v>
      </c>
      <c r="Q166" s="29" t="s">
        <v>8315</v>
      </c>
      <c r="R166" s="24" t="s">
        <v>8316</v>
      </c>
      <c r="S166" s="30">
        <v>42230</v>
      </c>
      <c r="T166" s="30">
        <v>42245</v>
      </c>
    </row>
    <row r="167" spans="1:20" ht="208" x14ac:dyDescent="0.2">
      <c r="A167" s="24">
        <v>3989</v>
      </c>
      <c r="B167" s="25" t="s">
        <v>3985</v>
      </c>
      <c r="C167" s="25" t="s">
        <v>8095</v>
      </c>
      <c r="D167" s="26">
        <v>3000</v>
      </c>
      <c r="E167" s="27">
        <v>0</v>
      </c>
      <c r="F167" s="28" t="s">
        <v>8220</v>
      </c>
      <c r="G167" s="24" t="s">
        <v>8223</v>
      </c>
      <c r="H167" s="24" t="s">
        <v>8245</v>
      </c>
      <c r="I167" s="24">
        <v>1447009181</v>
      </c>
      <c r="J167" s="24">
        <v>1444413581</v>
      </c>
      <c r="K167" s="24" t="b">
        <v>0</v>
      </c>
      <c r="L167" s="24">
        <v>0</v>
      </c>
      <c r="M167" s="24" t="b">
        <v>0</v>
      </c>
      <c r="N167" s="24" t="s">
        <v>8269</v>
      </c>
      <c r="O167" s="28">
        <v>0</v>
      </c>
      <c r="P167" s="24">
        <v>0</v>
      </c>
      <c r="Q167" s="29" t="s">
        <v>8315</v>
      </c>
      <c r="R167" s="24" t="s">
        <v>8316</v>
      </c>
      <c r="S167" s="30">
        <v>42286</v>
      </c>
      <c r="T167" s="30">
        <v>42316</v>
      </c>
    </row>
    <row r="168" spans="1:20" ht="112" x14ac:dyDescent="0.2">
      <c r="A168" s="24">
        <v>3991</v>
      </c>
      <c r="B168" s="25" t="s">
        <v>3987</v>
      </c>
      <c r="C168" s="25" t="s">
        <v>8097</v>
      </c>
      <c r="D168" s="26">
        <v>500</v>
      </c>
      <c r="E168" s="27">
        <v>100</v>
      </c>
      <c r="F168" s="28" t="s">
        <v>8220</v>
      </c>
      <c r="G168" s="24" t="s">
        <v>8223</v>
      </c>
      <c r="H168" s="24" t="s">
        <v>8245</v>
      </c>
      <c r="I168" s="24">
        <v>1433086082</v>
      </c>
      <c r="J168" s="24">
        <v>1430494082</v>
      </c>
      <c r="K168" s="24" t="b">
        <v>0</v>
      </c>
      <c r="L168" s="24">
        <v>1</v>
      </c>
      <c r="M168" s="24" t="b">
        <v>0</v>
      </c>
      <c r="N168" s="24" t="s">
        <v>8269</v>
      </c>
      <c r="O168" s="28">
        <v>20</v>
      </c>
      <c r="P168" s="24">
        <v>100</v>
      </c>
      <c r="Q168" s="29" t="s">
        <v>8315</v>
      </c>
      <c r="R168" s="24" t="s">
        <v>8316</v>
      </c>
      <c r="S168" s="30">
        <v>42125</v>
      </c>
      <c r="T168" s="30">
        <v>42155</v>
      </c>
    </row>
    <row r="169" spans="1:20" ht="192" x14ac:dyDescent="0.2">
      <c r="A169" s="24">
        <v>3992</v>
      </c>
      <c r="B169" s="25" t="s">
        <v>3988</v>
      </c>
      <c r="C169" s="25" t="s">
        <v>8098</v>
      </c>
      <c r="D169" s="26">
        <v>10000</v>
      </c>
      <c r="E169" s="27">
        <v>541</v>
      </c>
      <c r="F169" s="28" t="s">
        <v>8220</v>
      </c>
      <c r="G169" s="24" t="s">
        <v>8223</v>
      </c>
      <c r="H169" s="24" t="s">
        <v>8245</v>
      </c>
      <c r="I169" s="24">
        <v>1449876859</v>
      </c>
      <c r="J169" s="24">
        <v>1444689259</v>
      </c>
      <c r="K169" s="24" t="b">
        <v>0</v>
      </c>
      <c r="L169" s="24">
        <v>9</v>
      </c>
      <c r="M169" s="24" t="b">
        <v>0</v>
      </c>
      <c r="N169" s="24" t="s">
        <v>8269</v>
      </c>
      <c r="O169" s="28">
        <v>5</v>
      </c>
      <c r="P169" s="24">
        <v>60.11</v>
      </c>
      <c r="Q169" s="29" t="s">
        <v>8315</v>
      </c>
      <c r="R169" s="24" t="s">
        <v>8316</v>
      </c>
      <c r="S169" s="30">
        <v>42289</v>
      </c>
      <c r="T169" s="30">
        <v>42349</v>
      </c>
    </row>
    <row r="170" spans="1:20" ht="160" x14ac:dyDescent="0.2">
      <c r="A170" s="24">
        <v>3993</v>
      </c>
      <c r="B170" s="25" t="s">
        <v>3989</v>
      </c>
      <c r="C170" s="25" t="s">
        <v>8099</v>
      </c>
      <c r="D170" s="26">
        <v>50000</v>
      </c>
      <c r="E170" s="27">
        <v>3</v>
      </c>
      <c r="F170" s="28" t="s">
        <v>8220</v>
      </c>
      <c r="G170" s="24" t="s">
        <v>8223</v>
      </c>
      <c r="H170" s="24" t="s">
        <v>8245</v>
      </c>
      <c r="I170" s="24">
        <v>1431549912</v>
      </c>
      <c r="J170" s="24">
        <v>1428957912</v>
      </c>
      <c r="K170" s="24" t="b">
        <v>0</v>
      </c>
      <c r="L170" s="24">
        <v>1</v>
      </c>
      <c r="M170" s="24" t="b">
        <v>0</v>
      </c>
      <c r="N170" s="24" t="s">
        <v>8269</v>
      </c>
      <c r="O170" s="28">
        <v>0</v>
      </c>
      <c r="P170" s="24">
        <v>3</v>
      </c>
      <c r="Q170" s="29" t="s">
        <v>8315</v>
      </c>
      <c r="R170" s="24" t="s">
        <v>8316</v>
      </c>
      <c r="S170" s="30">
        <v>42107</v>
      </c>
      <c r="T170" s="30">
        <v>42137</v>
      </c>
    </row>
    <row r="171" spans="1:20" ht="144" x14ac:dyDescent="0.2">
      <c r="A171" s="24">
        <v>3994</v>
      </c>
      <c r="B171" s="25" t="s">
        <v>3990</v>
      </c>
      <c r="C171" s="25" t="s">
        <v>8100</v>
      </c>
      <c r="D171" s="26">
        <v>2000</v>
      </c>
      <c r="E171" s="27">
        <v>5</v>
      </c>
      <c r="F171" s="28" t="s">
        <v>8220</v>
      </c>
      <c r="G171" s="24" t="s">
        <v>8223</v>
      </c>
      <c r="H171" s="24" t="s">
        <v>8245</v>
      </c>
      <c r="I171" s="24">
        <v>1405761690</v>
      </c>
      <c r="J171" s="24">
        <v>1403169690</v>
      </c>
      <c r="K171" s="24" t="b">
        <v>0</v>
      </c>
      <c r="L171" s="24">
        <v>1</v>
      </c>
      <c r="M171" s="24" t="b">
        <v>0</v>
      </c>
      <c r="N171" s="24" t="s">
        <v>8269</v>
      </c>
      <c r="O171" s="28">
        <v>0</v>
      </c>
      <c r="P171" s="24">
        <v>5</v>
      </c>
      <c r="Q171" s="29" t="s">
        <v>8315</v>
      </c>
      <c r="R171" s="24" t="s">
        <v>8316</v>
      </c>
      <c r="S171" s="30">
        <v>41809</v>
      </c>
      <c r="T171" s="30">
        <v>41839</v>
      </c>
    </row>
    <row r="172" spans="1:20" ht="224" x14ac:dyDescent="0.2">
      <c r="A172" s="24">
        <v>3996</v>
      </c>
      <c r="B172" s="25" t="s">
        <v>3992</v>
      </c>
      <c r="C172" s="25" t="s">
        <v>8102</v>
      </c>
      <c r="D172" s="26">
        <v>3000</v>
      </c>
      <c r="E172" s="27">
        <v>497</v>
      </c>
      <c r="F172" s="28" t="s">
        <v>8220</v>
      </c>
      <c r="G172" s="24" t="s">
        <v>8223</v>
      </c>
      <c r="H172" s="24" t="s">
        <v>8245</v>
      </c>
      <c r="I172" s="24">
        <v>1416499440</v>
      </c>
      <c r="J172" s="24">
        <v>1415341464</v>
      </c>
      <c r="K172" s="24" t="b">
        <v>0</v>
      </c>
      <c r="L172" s="24">
        <v>17</v>
      </c>
      <c r="M172" s="24" t="b">
        <v>0</v>
      </c>
      <c r="N172" s="24" t="s">
        <v>8269</v>
      </c>
      <c r="O172" s="28">
        <v>17</v>
      </c>
      <c r="P172" s="24">
        <v>29.24</v>
      </c>
      <c r="Q172" s="29" t="s">
        <v>8315</v>
      </c>
      <c r="R172" s="24" t="s">
        <v>8316</v>
      </c>
      <c r="S172" s="30">
        <v>41950</v>
      </c>
      <c r="T172" s="30">
        <v>41963</v>
      </c>
    </row>
    <row r="173" spans="1:20" ht="192" x14ac:dyDescent="0.2">
      <c r="A173" s="24">
        <v>3998</v>
      </c>
      <c r="B173" s="25" t="s">
        <v>3994</v>
      </c>
      <c r="C173" s="25" t="s">
        <v>8104</v>
      </c>
      <c r="D173" s="26">
        <v>1250</v>
      </c>
      <c r="E173" s="27">
        <v>715</v>
      </c>
      <c r="F173" s="28" t="s">
        <v>8220</v>
      </c>
      <c r="G173" s="24" t="s">
        <v>8223</v>
      </c>
      <c r="H173" s="24" t="s">
        <v>8245</v>
      </c>
      <c r="I173" s="24">
        <v>1427580426</v>
      </c>
      <c r="J173" s="24">
        <v>1424992026</v>
      </c>
      <c r="K173" s="24" t="b">
        <v>0</v>
      </c>
      <c r="L173" s="24">
        <v>12</v>
      </c>
      <c r="M173" s="24" t="b">
        <v>0</v>
      </c>
      <c r="N173" s="24" t="s">
        <v>8269</v>
      </c>
      <c r="O173" s="28">
        <v>57</v>
      </c>
      <c r="P173" s="24">
        <v>59.58</v>
      </c>
      <c r="Q173" s="29" t="s">
        <v>8315</v>
      </c>
      <c r="R173" s="24" t="s">
        <v>8316</v>
      </c>
      <c r="S173" s="30">
        <v>42061</v>
      </c>
      <c r="T173" s="30">
        <v>42091</v>
      </c>
    </row>
    <row r="174" spans="1:20" ht="176" x14ac:dyDescent="0.2">
      <c r="A174" s="24">
        <v>3999</v>
      </c>
      <c r="B174" s="25" t="s">
        <v>3995</v>
      </c>
      <c r="C174" s="25" t="s">
        <v>8105</v>
      </c>
      <c r="D174" s="26">
        <v>7000</v>
      </c>
      <c r="E174" s="27">
        <v>1156</v>
      </c>
      <c r="F174" s="28" t="s">
        <v>8220</v>
      </c>
      <c r="G174" s="24" t="s">
        <v>8223</v>
      </c>
      <c r="H174" s="24" t="s">
        <v>8245</v>
      </c>
      <c r="I174" s="24">
        <v>1409514709</v>
      </c>
      <c r="J174" s="24">
        <v>1406058798</v>
      </c>
      <c r="K174" s="24" t="b">
        <v>0</v>
      </c>
      <c r="L174" s="24">
        <v>14</v>
      </c>
      <c r="M174" s="24" t="b">
        <v>0</v>
      </c>
      <c r="N174" s="24" t="s">
        <v>8269</v>
      </c>
      <c r="O174" s="28">
        <v>17</v>
      </c>
      <c r="P174" s="24">
        <v>82.57</v>
      </c>
      <c r="Q174" s="29" t="s">
        <v>8315</v>
      </c>
      <c r="R174" s="24" t="s">
        <v>8316</v>
      </c>
      <c r="S174" s="30">
        <v>41842</v>
      </c>
      <c r="T174" s="30">
        <v>41882</v>
      </c>
    </row>
    <row r="175" spans="1:20" ht="80" x14ac:dyDescent="0.2">
      <c r="A175" s="24">
        <v>4000</v>
      </c>
      <c r="B175" s="25" t="s">
        <v>3996</v>
      </c>
      <c r="C175" s="25" t="s">
        <v>8106</v>
      </c>
      <c r="D175" s="26">
        <v>8000</v>
      </c>
      <c r="E175" s="27">
        <v>10</v>
      </c>
      <c r="F175" s="28" t="s">
        <v>8220</v>
      </c>
      <c r="G175" s="24" t="s">
        <v>8223</v>
      </c>
      <c r="H175" s="24" t="s">
        <v>8245</v>
      </c>
      <c r="I175" s="24">
        <v>1462631358</v>
      </c>
      <c r="J175" s="24">
        <v>1457450958</v>
      </c>
      <c r="K175" s="24" t="b">
        <v>0</v>
      </c>
      <c r="L175" s="24">
        <v>1</v>
      </c>
      <c r="M175" s="24" t="b">
        <v>0</v>
      </c>
      <c r="N175" s="24" t="s">
        <v>8269</v>
      </c>
      <c r="O175" s="28">
        <v>0</v>
      </c>
      <c r="P175" s="24">
        <v>10</v>
      </c>
      <c r="Q175" s="29" t="s">
        <v>8315</v>
      </c>
      <c r="R175" s="24" t="s">
        <v>8316</v>
      </c>
      <c r="S175" s="30">
        <v>42437</v>
      </c>
      <c r="T175" s="30">
        <v>42497</v>
      </c>
    </row>
    <row r="176" spans="1:20" ht="192" x14ac:dyDescent="0.2">
      <c r="A176" s="24">
        <v>4002</v>
      </c>
      <c r="B176" s="25" t="s">
        <v>3998</v>
      </c>
      <c r="C176" s="25" t="s">
        <v>8108</v>
      </c>
      <c r="D176" s="26">
        <v>1250</v>
      </c>
      <c r="E176" s="27">
        <v>23</v>
      </c>
      <c r="F176" s="28" t="s">
        <v>8220</v>
      </c>
      <c r="G176" s="24" t="s">
        <v>8223</v>
      </c>
      <c r="H176" s="24" t="s">
        <v>8245</v>
      </c>
      <c r="I176" s="24">
        <v>1411779761</v>
      </c>
      <c r="J176" s="24">
        <v>1409187761</v>
      </c>
      <c r="K176" s="24" t="b">
        <v>0</v>
      </c>
      <c r="L176" s="24">
        <v>4</v>
      </c>
      <c r="M176" s="24" t="b">
        <v>0</v>
      </c>
      <c r="N176" s="24" t="s">
        <v>8269</v>
      </c>
      <c r="O176" s="28">
        <v>2</v>
      </c>
      <c r="P176" s="24">
        <v>5.75</v>
      </c>
      <c r="Q176" s="29" t="s">
        <v>8315</v>
      </c>
      <c r="R176" s="24" t="s">
        <v>8316</v>
      </c>
      <c r="S176" s="30">
        <v>41879</v>
      </c>
      <c r="T176" s="30">
        <v>41909</v>
      </c>
    </row>
    <row r="177" spans="1:20" ht="176" x14ac:dyDescent="0.2">
      <c r="A177" s="24">
        <v>4003</v>
      </c>
      <c r="B177" s="25" t="s">
        <v>3999</v>
      </c>
      <c r="C177" s="25" t="s">
        <v>8071</v>
      </c>
      <c r="D177" s="26">
        <v>2000</v>
      </c>
      <c r="E177" s="27">
        <v>201</v>
      </c>
      <c r="F177" s="28" t="s">
        <v>8220</v>
      </c>
      <c r="G177" s="24" t="s">
        <v>8223</v>
      </c>
      <c r="H177" s="24" t="s">
        <v>8245</v>
      </c>
      <c r="I177" s="24">
        <v>1424009147</v>
      </c>
      <c r="J177" s="24">
        <v>1421417147</v>
      </c>
      <c r="K177" s="24" t="b">
        <v>0</v>
      </c>
      <c r="L177" s="24">
        <v>2</v>
      </c>
      <c r="M177" s="24" t="b">
        <v>0</v>
      </c>
      <c r="N177" s="24" t="s">
        <v>8269</v>
      </c>
      <c r="O177" s="28">
        <v>10</v>
      </c>
      <c r="P177" s="24">
        <v>100.5</v>
      </c>
      <c r="Q177" s="29" t="s">
        <v>8315</v>
      </c>
      <c r="R177" s="24" t="s">
        <v>8316</v>
      </c>
      <c r="S177" s="30">
        <v>42020</v>
      </c>
      <c r="T177" s="30">
        <v>42050</v>
      </c>
    </row>
    <row r="178" spans="1:20" ht="64" x14ac:dyDescent="0.2">
      <c r="A178" s="24">
        <v>4004</v>
      </c>
      <c r="B178" s="25" t="s">
        <v>4000</v>
      </c>
      <c r="C178" s="25" t="s">
        <v>8109</v>
      </c>
      <c r="D178" s="26">
        <v>500</v>
      </c>
      <c r="E178" s="27">
        <v>1</v>
      </c>
      <c r="F178" s="28" t="s">
        <v>8220</v>
      </c>
      <c r="G178" s="24" t="s">
        <v>8223</v>
      </c>
      <c r="H178" s="24" t="s">
        <v>8245</v>
      </c>
      <c r="I178" s="24">
        <v>1412740457</v>
      </c>
      <c r="J178" s="24">
        <v>1410148457</v>
      </c>
      <c r="K178" s="24" t="b">
        <v>0</v>
      </c>
      <c r="L178" s="24">
        <v>1</v>
      </c>
      <c r="M178" s="24" t="b">
        <v>0</v>
      </c>
      <c r="N178" s="24" t="s">
        <v>8269</v>
      </c>
      <c r="O178" s="28">
        <v>0</v>
      </c>
      <c r="P178" s="24">
        <v>1</v>
      </c>
      <c r="Q178" s="29" t="s">
        <v>8315</v>
      </c>
      <c r="R178" s="24" t="s">
        <v>8316</v>
      </c>
      <c r="S178" s="30">
        <v>41890</v>
      </c>
      <c r="T178" s="30">
        <v>41920</v>
      </c>
    </row>
    <row r="179" spans="1:20" ht="208" x14ac:dyDescent="0.2">
      <c r="A179" s="24">
        <v>4005</v>
      </c>
      <c r="B179" s="25" t="s">
        <v>4001</v>
      </c>
      <c r="C179" s="25" t="s">
        <v>8110</v>
      </c>
      <c r="D179" s="26">
        <v>3000</v>
      </c>
      <c r="E179" s="27">
        <v>40</v>
      </c>
      <c r="F179" s="28" t="s">
        <v>8220</v>
      </c>
      <c r="G179" s="24" t="s">
        <v>8223</v>
      </c>
      <c r="H179" s="24" t="s">
        <v>8245</v>
      </c>
      <c r="I179" s="24">
        <v>1413832985</v>
      </c>
      <c r="J179" s="24">
        <v>1408648985</v>
      </c>
      <c r="K179" s="24" t="b">
        <v>0</v>
      </c>
      <c r="L179" s="24">
        <v>2</v>
      </c>
      <c r="M179" s="24" t="b">
        <v>0</v>
      </c>
      <c r="N179" s="24" t="s">
        <v>8269</v>
      </c>
      <c r="O179" s="28">
        <v>1</v>
      </c>
      <c r="P179" s="24">
        <v>20</v>
      </c>
      <c r="Q179" s="29" t="s">
        <v>8315</v>
      </c>
      <c r="R179" s="24" t="s">
        <v>8316</v>
      </c>
      <c r="S179" s="30">
        <v>41872</v>
      </c>
      <c r="T179" s="30">
        <v>41932</v>
      </c>
    </row>
    <row r="180" spans="1:20" ht="208" x14ac:dyDescent="0.2">
      <c r="A180" s="24">
        <v>4006</v>
      </c>
      <c r="B180" s="25" t="s">
        <v>4002</v>
      </c>
      <c r="C180" s="25" t="s">
        <v>8111</v>
      </c>
      <c r="D180" s="26">
        <v>30000</v>
      </c>
      <c r="E180" s="27">
        <v>2</v>
      </c>
      <c r="F180" s="28" t="s">
        <v>8220</v>
      </c>
      <c r="G180" s="24" t="s">
        <v>8223</v>
      </c>
      <c r="H180" s="24" t="s">
        <v>8245</v>
      </c>
      <c r="I180" s="24">
        <v>1455647587</v>
      </c>
      <c r="J180" s="24">
        <v>1453487587</v>
      </c>
      <c r="K180" s="24" t="b">
        <v>0</v>
      </c>
      <c r="L180" s="24">
        <v>1</v>
      </c>
      <c r="M180" s="24" t="b">
        <v>0</v>
      </c>
      <c r="N180" s="24" t="s">
        <v>8269</v>
      </c>
      <c r="O180" s="28">
        <v>0</v>
      </c>
      <c r="P180" s="24">
        <v>2</v>
      </c>
      <c r="Q180" s="29" t="s">
        <v>8315</v>
      </c>
      <c r="R180" s="24" t="s">
        <v>8316</v>
      </c>
      <c r="S180" s="30">
        <v>42391</v>
      </c>
      <c r="T180" s="30">
        <v>42416</v>
      </c>
    </row>
    <row r="181" spans="1:20" ht="192" x14ac:dyDescent="0.2">
      <c r="A181" s="24">
        <v>4007</v>
      </c>
      <c r="B181" s="25" t="s">
        <v>4003</v>
      </c>
      <c r="C181" s="25" t="s">
        <v>8112</v>
      </c>
      <c r="D181" s="26">
        <v>2000</v>
      </c>
      <c r="E181" s="27">
        <v>5</v>
      </c>
      <c r="F181" s="28" t="s">
        <v>8220</v>
      </c>
      <c r="G181" s="24" t="s">
        <v>8223</v>
      </c>
      <c r="H181" s="24" t="s">
        <v>8245</v>
      </c>
      <c r="I181" s="24">
        <v>1409070480</v>
      </c>
      <c r="J181" s="24">
        <v>1406572381</v>
      </c>
      <c r="K181" s="24" t="b">
        <v>0</v>
      </c>
      <c r="L181" s="24">
        <v>1</v>
      </c>
      <c r="M181" s="24" t="b">
        <v>0</v>
      </c>
      <c r="N181" s="24" t="s">
        <v>8269</v>
      </c>
      <c r="O181" s="28">
        <v>0</v>
      </c>
      <c r="P181" s="24">
        <v>5</v>
      </c>
      <c r="Q181" s="29" t="s">
        <v>8315</v>
      </c>
      <c r="R181" s="24" t="s">
        <v>8316</v>
      </c>
      <c r="S181" s="30">
        <v>41848</v>
      </c>
      <c r="T181" s="30">
        <v>41877</v>
      </c>
    </row>
    <row r="182" spans="1:20" ht="192" x14ac:dyDescent="0.2">
      <c r="A182" s="24">
        <v>4010</v>
      </c>
      <c r="B182" s="25" t="s">
        <v>4006</v>
      </c>
      <c r="C182" s="25" t="s">
        <v>8115</v>
      </c>
      <c r="D182" s="26">
        <v>7200</v>
      </c>
      <c r="E182" s="27">
        <v>1742</v>
      </c>
      <c r="F182" s="28" t="s">
        <v>8220</v>
      </c>
      <c r="G182" s="24" t="s">
        <v>8223</v>
      </c>
      <c r="H182" s="24" t="s">
        <v>8245</v>
      </c>
      <c r="I182" s="24">
        <v>1414348166</v>
      </c>
      <c r="J182" s="24">
        <v>1412879366</v>
      </c>
      <c r="K182" s="24" t="b">
        <v>0</v>
      </c>
      <c r="L182" s="24">
        <v>38</v>
      </c>
      <c r="M182" s="24" t="b">
        <v>0</v>
      </c>
      <c r="N182" s="24" t="s">
        <v>8269</v>
      </c>
      <c r="O182" s="28">
        <v>24</v>
      </c>
      <c r="P182" s="24">
        <v>45.84</v>
      </c>
      <c r="Q182" s="29" t="s">
        <v>8315</v>
      </c>
      <c r="R182" s="24" t="s">
        <v>8316</v>
      </c>
      <c r="S182" s="30">
        <v>41921</v>
      </c>
      <c r="T182" s="30">
        <v>41938</v>
      </c>
    </row>
    <row r="183" spans="1:20" ht="224" x14ac:dyDescent="0.2">
      <c r="A183" s="24">
        <v>4013</v>
      </c>
      <c r="B183" s="25" t="s">
        <v>4009</v>
      </c>
      <c r="C183" s="25" t="s">
        <v>8118</v>
      </c>
      <c r="D183" s="26">
        <v>2000</v>
      </c>
      <c r="E183" s="27">
        <v>26</v>
      </c>
      <c r="F183" s="28" t="s">
        <v>8220</v>
      </c>
      <c r="G183" s="24" t="s">
        <v>8223</v>
      </c>
      <c r="H183" s="24" t="s">
        <v>8245</v>
      </c>
      <c r="I183" s="24">
        <v>1424070823</v>
      </c>
      <c r="J183" s="24">
        <v>1421478823</v>
      </c>
      <c r="K183" s="24" t="b">
        <v>0</v>
      </c>
      <c r="L183" s="24">
        <v>2</v>
      </c>
      <c r="M183" s="24" t="b">
        <v>0</v>
      </c>
      <c r="N183" s="24" t="s">
        <v>8269</v>
      </c>
      <c r="O183" s="28">
        <v>1</v>
      </c>
      <c r="P183" s="24">
        <v>13</v>
      </c>
      <c r="Q183" s="29" t="s">
        <v>8315</v>
      </c>
      <c r="R183" s="24" t="s">
        <v>8316</v>
      </c>
      <c r="S183" s="30">
        <v>42021</v>
      </c>
      <c r="T183" s="30">
        <v>42051</v>
      </c>
    </row>
    <row r="184" spans="1:20" ht="192" x14ac:dyDescent="0.2">
      <c r="A184" s="24">
        <v>4014</v>
      </c>
      <c r="B184" s="25" t="s">
        <v>4010</v>
      </c>
      <c r="C184" s="25" t="s">
        <v>8119</v>
      </c>
      <c r="D184" s="26">
        <v>9000</v>
      </c>
      <c r="E184" s="27">
        <v>0</v>
      </c>
      <c r="F184" s="28" t="s">
        <v>8220</v>
      </c>
      <c r="G184" s="24" t="s">
        <v>8223</v>
      </c>
      <c r="H184" s="24" t="s">
        <v>8245</v>
      </c>
      <c r="I184" s="24">
        <v>1457157269</v>
      </c>
      <c r="J184" s="24">
        <v>1455861269</v>
      </c>
      <c r="K184" s="24" t="b">
        <v>0</v>
      </c>
      <c r="L184" s="24">
        <v>0</v>
      </c>
      <c r="M184" s="24" t="b">
        <v>0</v>
      </c>
      <c r="N184" s="24" t="s">
        <v>8269</v>
      </c>
      <c r="O184" s="28">
        <v>0</v>
      </c>
      <c r="P184" s="24">
        <v>0</v>
      </c>
      <c r="Q184" s="29" t="s">
        <v>8315</v>
      </c>
      <c r="R184" s="24" t="s">
        <v>8316</v>
      </c>
      <c r="S184" s="30">
        <v>42419</v>
      </c>
      <c r="T184" s="30">
        <v>42434</v>
      </c>
    </row>
    <row r="185" spans="1:20" ht="224" x14ac:dyDescent="0.2">
      <c r="A185" s="24">
        <v>4015</v>
      </c>
      <c r="B185" s="25" t="s">
        <v>4011</v>
      </c>
      <c r="C185" s="25" t="s">
        <v>8120</v>
      </c>
      <c r="D185" s="26">
        <v>7000</v>
      </c>
      <c r="E185" s="27">
        <v>1</v>
      </c>
      <c r="F185" s="28" t="s">
        <v>8220</v>
      </c>
      <c r="G185" s="24" t="s">
        <v>8223</v>
      </c>
      <c r="H185" s="24" t="s">
        <v>8245</v>
      </c>
      <c r="I185" s="24">
        <v>1437331463</v>
      </c>
      <c r="J185" s="24">
        <v>1434739463</v>
      </c>
      <c r="K185" s="24" t="b">
        <v>0</v>
      </c>
      <c r="L185" s="24">
        <v>1</v>
      </c>
      <c r="M185" s="24" t="b">
        <v>0</v>
      </c>
      <c r="N185" s="24" t="s">
        <v>8269</v>
      </c>
      <c r="O185" s="28">
        <v>0</v>
      </c>
      <c r="P185" s="24">
        <v>1</v>
      </c>
      <c r="Q185" s="29" t="s">
        <v>8315</v>
      </c>
      <c r="R185" s="24" t="s">
        <v>8316</v>
      </c>
      <c r="S185" s="30">
        <v>42174</v>
      </c>
      <c r="T185" s="30">
        <v>42204</v>
      </c>
    </row>
    <row r="186" spans="1:20" ht="224" x14ac:dyDescent="0.2">
      <c r="A186" s="24">
        <v>4017</v>
      </c>
      <c r="B186" s="25" t="s">
        <v>4013</v>
      </c>
      <c r="C186" s="25" t="s">
        <v>8122</v>
      </c>
      <c r="D186" s="26">
        <v>10000</v>
      </c>
      <c r="E186" s="27">
        <v>105</v>
      </c>
      <c r="F186" s="28" t="s">
        <v>8220</v>
      </c>
      <c r="G186" s="24" t="s">
        <v>8223</v>
      </c>
      <c r="H186" s="24" t="s">
        <v>8245</v>
      </c>
      <c r="I186" s="24">
        <v>1409846874</v>
      </c>
      <c r="J186" s="24">
        <v>1407254874</v>
      </c>
      <c r="K186" s="24" t="b">
        <v>0</v>
      </c>
      <c r="L186" s="24">
        <v>2</v>
      </c>
      <c r="M186" s="24" t="b">
        <v>0</v>
      </c>
      <c r="N186" s="24" t="s">
        <v>8269</v>
      </c>
      <c r="O186" s="28">
        <v>1</v>
      </c>
      <c r="P186" s="24">
        <v>52.5</v>
      </c>
      <c r="Q186" s="29" t="s">
        <v>8315</v>
      </c>
      <c r="R186" s="24" t="s">
        <v>8316</v>
      </c>
      <c r="S186" s="30">
        <v>41856</v>
      </c>
      <c r="T186" s="30">
        <v>41886</v>
      </c>
    </row>
    <row r="187" spans="1:20" ht="208" x14ac:dyDescent="0.2">
      <c r="A187" s="24">
        <v>4019</v>
      </c>
      <c r="B187" s="25" t="s">
        <v>4015</v>
      </c>
      <c r="C187" s="25" t="s">
        <v>8124</v>
      </c>
      <c r="D187" s="26">
        <v>3500</v>
      </c>
      <c r="E187" s="27">
        <v>29</v>
      </c>
      <c r="F187" s="28" t="s">
        <v>8220</v>
      </c>
      <c r="G187" s="24" t="s">
        <v>8223</v>
      </c>
      <c r="H187" s="24" t="s">
        <v>8245</v>
      </c>
      <c r="I187" s="24">
        <v>1460737680</v>
      </c>
      <c r="J187" s="24">
        <v>1455725596</v>
      </c>
      <c r="K187" s="24" t="b">
        <v>0</v>
      </c>
      <c r="L187" s="24">
        <v>4</v>
      </c>
      <c r="M187" s="24" t="b">
        <v>0</v>
      </c>
      <c r="N187" s="24" t="s">
        <v>8269</v>
      </c>
      <c r="O187" s="28">
        <v>1</v>
      </c>
      <c r="P187" s="24">
        <v>7.25</v>
      </c>
      <c r="Q187" s="29" t="s">
        <v>8315</v>
      </c>
      <c r="R187" s="24" t="s">
        <v>8316</v>
      </c>
      <c r="S187" s="30">
        <v>42417</v>
      </c>
      <c r="T187" s="30">
        <v>42475</v>
      </c>
    </row>
    <row r="188" spans="1:20" ht="208" x14ac:dyDescent="0.2">
      <c r="A188" s="24">
        <v>4020</v>
      </c>
      <c r="B188" s="25" t="s">
        <v>4016</v>
      </c>
      <c r="C188" s="25" t="s">
        <v>8125</v>
      </c>
      <c r="D188" s="26">
        <v>600</v>
      </c>
      <c r="E188" s="27">
        <v>100</v>
      </c>
      <c r="F188" s="28" t="s">
        <v>8220</v>
      </c>
      <c r="G188" s="24" t="s">
        <v>8223</v>
      </c>
      <c r="H188" s="24" t="s">
        <v>8245</v>
      </c>
      <c r="I188" s="24">
        <v>1427168099</v>
      </c>
      <c r="J188" s="24">
        <v>1424579699</v>
      </c>
      <c r="K188" s="24" t="b">
        <v>0</v>
      </c>
      <c r="L188" s="24">
        <v>3</v>
      </c>
      <c r="M188" s="24" t="b">
        <v>0</v>
      </c>
      <c r="N188" s="24" t="s">
        <v>8269</v>
      </c>
      <c r="O188" s="28">
        <v>17</v>
      </c>
      <c r="P188" s="24">
        <v>33.33</v>
      </c>
      <c r="Q188" s="29" t="s">
        <v>8315</v>
      </c>
      <c r="R188" s="24" t="s">
        <v>8316</v>
      </c>
      <c r="S188" s="30">
        <v>42057</v>
      </c>
      <c r="T188" s="30">
        <v>42087</v>
      </c>
    </row>
    <row r="189" spans="1:20" ht="160" x14ac:dyDescent="0.2">
      <c r="A189" s="24">
        <v>4021</v>
      </c>
      <c r="B189" s="25" t="s">
        <v>4017</v>
      </c>
      <c r="C189" s="25" t="s">
        <v>8126</v>
      </c>
      <c r="D189" s="26">
        <v>15000</v>
      </c>
      <c r="E189" s="27">
        <v>125</v>
      </c>
      <c r="F189" s="28" t="s">
        <v>8220</v>
      </c>
      <c r="G189" s="24" t="s">
        <v>8223</v>
      </c>
      <c r="H189" s="24" t="s">
        <v>8245</v>
      </c>
      <c r="I189" s="24">
        <v>1414360358</v>
      </c>
      <c r="J189" s="24">
        <v>1409176358</v>
      </c>
      <c r="K189" s="24" t="b">
        <v>0</v>
      </c>
      <c r="L189" s="24">
        <v>2</v>
      </c>
      <c r="M189" s="24" t="b">
        <v>0</v>
      </c>
      <c r="N189" s="24" t="s">
        <v>8269</v>
      </c>
      <c r="O189" s="28">
        <v>1</v>
      </c>
      <c r="P189" s="24">
        <v>62.5</v>
      </c>
      <c r="Q189" s="29" t="s">
        <v>8315</v>
      </c>
      <c r="R189" s="24" t="s">
        <v>8316</v>
      </c>
      <c r="S189" s="30">
        <v>41878</v>
      </c>
      <c r="T189" s="30">
        <v>41938</v>
      </c>
    </row>
    <row r="190" spans="1:20" ht="128" x14ac:dyDescent="0.2">
      <c r="A190" s="24">
        <v>4022</v>
      </c>
      <c r="B190" s="25" t="s">
        <v>4018</v>
      </c>
      <c r="C190" s="25" t="s">
        <v>8127</v>
      </c>
      <c r="D190" s="26">
        <v>18000</v>
      </c>
      <c r="E190" s="27">
        <v>12521</v>
      </c>
      <c r="F190" s="28" t="s">
        <v>8220</v>
      </c>
      <c r="G190" s="24" t="s">
        <v>8223</v>
      </c>
      <c r="H190" s="24" t="s">
        <v>8245</v>
      </c>
      <c r="I190" s="24">
        <v>1422759240</v>
      </c>
      <c r="J190" s="24">
        <v>1418824867</v>
      </c>
      <c r="K190" s="24" t="b">
        <v>0</v>
      </c>
      <c r="L190" s="24">
        <v>197</v>
      </c>
      <c r="M190" s="24" t="b">
        <v>0</v>
      </c>
      <c r="N190" s="24" t="s">
        <v>8269</v>
      </c>
      <c r="O190" s="28">
        <v>70</v>
      </c>
      <c r="P190" s="24">
        <v>63.56</v>
      </c>
      <c r="Q190" s="29" t="s">
        <v>8315</v>
      </c>
      <c r="R190" s="24" t="s">
        <v>8316</v>
      </c>
      <c r="S190" s="30">
        <v>41990</v>
      </c>
      <c r="T190" s="30">
        <v>42036</v>
      </c>
    </row>
    <row r="191" spans="1:20" ht="176" x14ac:dyDescent="0.2">
      <c r="A191" s="24">
        <v>4023</v>
      </c>
      <c r="B191" s="25" t="s">
        <v>4019</v>
      </c>
      <c r="C191" s="25" t="s">
        <v>8128</v>
      </c>
      <c r="D191" s="26">
        <v>7000</v>
      </c>
      <c r="E191" s="27">
        <v>0</v>
      </c>
      <c r="F191" s="28" t="s">
        <v>8220</v>
      </c>
      <c r="G191" s="24" t="s">
        <v>8223</v>
      </c>
      <c r="H191" s="24" t="s">
        <v>8245</v>
      </c>
      <c r="I191" s="24">
        <v>1458860363</v>
      </c>
      <c r="J191" s="24">
        <v>1454975963</v>
      </c>
      <c r="K191" s="24" t="b">
        <v>0</v>
      </c>
      <c r="L191" s="24">
        <v>0</v>
      </c>
      <c r="M191" s="24" t="b">
        <v>0</v>
      </c>
      <c r="N191" s="24" t="s">
        <v>8269</v>
      </c>
      <c r="O191" s="28">
        <v>0</v>
      </c>
      <c r="P191" s="24">
        <v>0</v>
      </c>
      <c r="Q191" s="29" t="s">
        <v>8315</v>
      </c>
      <c r="R191" s="24" t="s">
        <v>8316</v>
      </c>
      <c r="S191" s="30">
        <v>42408</v>
      </c>
      <c r="T191" s="30">
        <v>42453</v>
      </c>
    </row>
    <row r="192" spans="1:20" ht="224" x14ac:dyDescent="0.2">
      <c r="A192" s="24">
        <v>4024</v>
      </c>
      <c r="B192" s="25" t="s">
        <v>4020</v>
      </c>
      <c r="C192" s="25" t="s">
        <v>8129</v>
      </c>
      <c r="D192" s="26">
        <v>800</v>
      </c>
      <c r="E192" s="27">
        <v>10</v>
      </c>
      <c r="F192" s="28" t="s">
        <v>8220</v>
      </c>
      <c r="G192" s="24" t="s">
        <v>8223</v>
      </c>
      <c r="H192" s="24" t="s">
        <v>8245</v>
      </c>
      <c r="I192" s="24">
        <v>1441037097</v>
      </c>
      <c r="J192" s="24">
        <v>1438445097</v>
      </c>
      <c r="K192" s="24" t="b">
        <v>0</v>
      </c>
      <c r="L192" s="24">
        <v>1</v>
      </c>
      <c r="M192" s="24" t="b">
        <v>0</v>
      </c>
      <c r="N192" s="24" t="s">
        <v>8269</v>
      </c>
      <c r="O192" s="28">
        <v>1</v>
      </c>
      <c r="P192" s="24">
        <v>10</v>
      </c>
      <c r="Q192" s="29" t="s">
        <v>8315</v>
      </c>
      <c r="R192" s="24" t="s">
        <v>8316</v>
      </c>
      <c r="S192" s="30">
        <v>42217</v>
      </c>
      <c r="T192" s="30">
        <v>42247</v>
      </c>
    </row>
    <row r="193" spans="1:20" ht="160" x14ac:dyDescent="0.2">
      <c r="A193" s="24">
        <v>4026</v>
      </c>
      <c r="B193" s="25" t="s">
        <v>4022</v>
      </c>
      <c r="C193" s="25" t="s">
        <v>8131</v>
      </c>
      <c r="D193" s="26">
        <v>4000</v>
      </c>
      <c r="E193" s="27">
        <v>0</v>
      </c>
      <c r="F193" s="28" t="s">
        <v>8220</v>
      </c>
      <c r="G193" s="24" t="s">
        <v>8223</v>
      </c>
      <c r="H193" s="24" t="s">
        <v>8245</v>
      </c>
      <c r="I193" s="24">
        <v>1449247439</v>
      </c>
      <c r="J193" s="24">
        <v>1444059839</v>
      </c>
      <c r="K193" s="24" t="b">
        <v>0</v>
      </c>
      <c r="L193" s="24">
        <v>0</v>
      </c>
      <c r="M193" s="24" t="b">
        <v>0</v>
      </c>
      <c r="N193" s="24" t="s">
        <v>8269</v>
      </c>
      <c r="O193" s="28">
        <v>0</v>
      </c>
      <c r="P193" s="24">
        <v>0</v>
      </c>
      <c r="Q193" s="29" t="s">
        <v>8315</v>
      </c>
      <c r="R193" s="24" t="s">
        <v>8316</v>
      </c>
      <c r="S193" s="30">
        <v>42282</v>
      </c>
      <c r="T193" s="30">
        <v>42342</v>
      </c>
    </row>
    <row r="194" spans="1:20" ht="224" x14ac:dyDescent="0.2">
      <c r="A194" s="24">
        <v>4027</v>
      </c>
      <c r="B194" s="25" t="s">
        <v>4023</v>
      </c>
      <c r="C194" s="25" t="s">
        <v>8132</v>
      </c>
      <c r="D194" s="26">
        <v>3000</v>
      </c>
      <c r="E194" s="27">
        <v>215</v>
      </c>
      <c r="F194" s="28" t="s">
        <v>8220</v>
      </c>
      <c r="G194" s="24" t="s">
        <v>8223</v>
      </c>
      <c r="H194" s="24" t="s">
        <v>8245</v>
      </c>
      <c r="I194" s="24">
        <v>1487811600</v>
      </c>
      <c r="J194" s="24">
        <v>1486077481</v>
      </c>
      <c r="K194" s="24" t="b">
        <v>0</v>
      </c>
      <c r="L194" s="24">
        <v>7</v>
      </c>
      <c r="M194" s="24" t="b">
        <v>0</v>
      </c>
      <c r="N194" s="24" t="s">
        <v>8269</v>
      </c>
      <c r="O194" s="28">
        <v>7</v>
      </c>
      <c r="P194" s="24">
        <v>30.71</v>
      </c>
      <c r="Q194" s="29" t="s">
        <v>8315</v>
      </c>
      <c r="R194" s="24" t="s">
        <v>8316</v>
      </c>
      <c r="S194" s="30">
        <v>42768</v>
      </c>
      <c r="T194" s="30">
        <v>42789</v>
      </c>
    </row>
    <row r="195" spans="1:20" ht="192" x14ac:dyDescent="0.2">
      <c r="A195" s="24">
        <v>4028</v>
      </c>
      <c r="B195" s="25" t="s">
        <v>4024</v>
      </c>
      <c r="C195" s="25" t="s">
        <v>8133</v>
      </c>
      <c r="D195" s="26">
        <v>2000</v>
      </c>
      <c r="E195" s="27">
        <v>561</v>
      </c>
      <c r="F195" s="28" t="s">
        <v>8220</v>
      </c>
      <c r="G195" s="24" t="s">
        <v>8223</v>
      </c>
      <c r="H195" s="24" t="s">
        <v>8245</v>
      </c>
      <c r="I195" s="24">
        <v>1402007500</v>
      </c>
      <c r="J195" s="24">
        <v>1399415500</v>
      </c>
      <c r="K195" s="24" t="b">
        <v>0</v>
      </c>
      <c r="L195" s="24">
        <v>11</v>
      </c>
      <c r="M195" s="24" t="b">
        <v>0</v>
      </c>
      <c r="N195" s="24" t="s">
        <v>8269</v>
      </c>
      <c r="O195" s="28">
        <v>28</v>
      </c>
      <c r="P195" s="24">
        <v>51</v>
      </c>
      <c r="Q195" s="29" t="s">
        <v>8315</v>
      </c>
      <c r="R195" s="24" t="s">
        <v>8316</v>
      </c>
      <c r="S195" s="30">
        <v>41765</v>
      </c>
      <c r="T195" s="30">
        <v>41795</v>
      </c>
    </row>
    <row r="196" spans="1:20" ht="208" x14ac:dyDescent="0.2">
      <c r="A196" s="24">
        <v>4029</v>
      </c>
      <c r="B196" s="25" t="s">
        <v>4025</v>
      </c>
      <c r="C196" s="25" t="s">
        <v>8134</v>
      </c>
      <c r="D196" s="26">
        <v>20000</v>
      </c>
      <c r="E196" s="27">
        <v>0</v>
      </c>
      <c r="F196" s="28" t="s">
        <v>8220</v>
      </c>
      <c r="G196" s="24" t="s">
        <v>8223</v>
      </c>
      <c r="H196" s="24" t="s">
        <v>8245</v>
      </c>
      <c r="I196" s="24">
        <v>1450053370</v>
      </c>
      <c r="J196" s="24">
        <v>1447461370</v>
      </c>
      <c r="K196" s="24" t="b">
        <v>0</v>
      </c>
      <c r="L196" s="24">
        <v>0</v>
      </c>
      <c r="M196" s="24" t="b">
        <v>0</v>
      </c>
      <c r="N196" s="24" t="s">
        <v>8269</v>
      </c>
      <c r="O196" s="28">
        <v>0</v>
      </c>
      <c r="P196" s="24">
        <v>0</v>
      </c>
      <c r="Q196" s="29" t="s">
        <v>8315</v>
      </c>
      <c r="R196" s="24" t="s">
        <v>8316</v>
      </c>
      <c r="S196" s="30">
        <v>42322</v>
      </c>
      <c r="T196" s="30">
        <v>42352</v>
      </c>
    </row>
    <row r="197" spans="1:20" ht="192" x14ac:dyDescent="0.2">
      <c r="A197" s="24">
        <v>4030</v>
      </c>
      <c r="B197" s="25" t="s">
        <v>4026</v>
      </c>
      <c r="C197" s="25" t="s">
        <v>8135</v>
      </c>
      <c r="D197" s="26">
        <v>2500</v>
      </c>
      <c r="E197" s="27">
        <v>400</v>
      </c>
      <c r="F197" s="28" t="s">
        <v>8220</v>
      </c>
      <c r="G197" s="24" t="s">
        <v>8223</v>
      </c>
      <c r="H197" s="24" t="s">
        <v>8245</v>
      </c>
      <c r="I197" s="24">
        <v>1454525340</v>
      </c>
      <c r="J197" s="24">
        <v>1452008599</v>
      </c>
      <c r="K197" s="24" t="b">
        <v>0</v>
      </c>
      <c r="L197" s="24">
        <v>6</v>
      </c>
      <c r="M197" s="24" t="b">
        <v>0</v>
      </c>
      <c r="N197" s="24" t="s">
        <v>8269</v>
      </c>
      <c r="O197" s="28">
        <v>16</v>
      </c>
      <c r="P197" s="24">
        <v>66.67</v>
      </c>
      <c r="Q197" s="29" t="s">
        <v>8315</v>
      </c>
      <c r="R197" s="24" t="s">
        <v>8316</v>
      </c>
      <c r="S197" s="30">
        <v>42374</v>
      </c>
      <c r="T197" s="30">
        <v>42403</v>
      </c>
    </row>
    <row r="198" spans="1:20" ht="224" x14ac:dyDescent="0.2">
      <c r="A198" s="24">
        <v>4031</v>
      </c>
      <c r="B198" s="25" t="s">
        <v>4027</v>
      </c>
      <c r="C198" s="25" t="s">
        <v>8136</v>
      </c>
      <c r="D198" s="26">
        <v>5000</v>
      </c>
      <c r="E198" s="27">
        <v>0</v>
      </c>
      <c r="F198" s="28" t="s">
        <v>8220</v>
      </c>
      <c r="G198" s="24" t="s">
        <v>8223</v>
      </c>
      <c r="H198" s="24" t="s">
        <v>8245</v>
      </c>
      <c r="I198" s="24">
        <v>1418914964</v>
      </c>
      <c r="J198" s="24">
        <v>1414591364</v>
      </c>
      <c r="K198" s="24" t="b">
        <v>0</v>
      </c>
      <c r="L198" s="24">
        <v>0</v>
      </c>
      <c r="M198" s="24" t="b">
        <v>0</v>
      </c>
      <c r="N198" s="24" t="s">
        <v>8269</v>
      </c>
      <c r="O198" s="28">
        <v>0</v>
      </c>
      <c r="P198" s="24">
        <v>0</v>
      </c>
      <c r="Q198" s="29" t="s">
        <v>8315</v>
      </c>
      <c r="R198" s="24" t="s">
        <v>8316</v>
      </c>
      <c r="S198" s="30">
        <v>41941</v>
      </c>
      <c r="T198" s="30">
        <v>41991</v>
      </c>
    </row>
    <row r="199" spans="1:20" ht="208" x14ac:dyDescent="0.2">
      <c r="A199" s="24">
        <v>4032</v>
      </c>
      <c r="B199" s="25" t="s">
        <v>4028</v>
      </c>
      <c r="C199" s="25" t="s">
        <v>8137</v>
      </c>
      <c r="D199" s="26">
        <v>6048</v>
      </c>
      <c r="E199" s="27">
        <v>413</v>
      </c>
      <c r="F199" s="28" t="s">
        <v>8220</v>
      </c>
      <c r="G199" s="24" t="s">
        <v>8223</v>
      </c>
      <c r="H199" s="24" t="s">
        <v>8245</v>
      </c>
      <c r="I199" s="24">
        <v>1450211116</v>
      </c>
      <c r="J199" s="24">
        <v>1445023516</v>
      </c>
      <c r="K199" s="24" t="b">
        <v>0</v>
      </c>
      <c r="L199" s="24">
        <v>7</v>
      </c>
      <c r="M199" s="24" t="b">
        <v>0</v>
      </c>
      <c r="N199" s="24" t="s">
        <v>8269</v>
      </c>
      <c r="O199" s="28">
        <v>7</v>
      </c>
      <c r="P199" s="24">
        <v>59</v>
      </c>
      <c r="Q199" s="29" t="s">
        <v>8315</v>
      </c>
      <c r="R199" s="24" t="s">
        <v>8316</v>
      </c>
      <c r="S199" s="30">
        <v>42293</v>
      </c>
      <c r="T199" s="30">
        <v>42353</v>
      </c>
    </row>
    <row r="200" spans="1:20" ht="208" x14ac:dyDescent="0.2">
      <c r="A200" s="24">
        <v>4034</v>
      </c>
      <c r="B200" s="25" t="s">
        <v>4030</v>
      </c>
      <c r="C200" s="25" t="s">
        <v>8139</v>
      </c>
      <c r="D200" s="26">
        <v>13500</v>
      </c>
      <c r="E200" s="27">
        <v>200</v>
      </c>
      <c r="F200" s="28" t="s">
        <v>8220</v>
      </c>
      <c r="G200" s="24" t="s">
        <v>8223</v>
      </c>
      <c r="H200" s="24" t="s">
        <v>8245</v>
      </c>
      <c r="I200" s="24">
        <v>1428097450</v>
      </c>
      <c r="J200" s="24">
        <v>1425509050</v>
      </c>
      <c r="K200" s="24" t="b">
        <v>0</v>
      </c>
      <c r="L200" s="24">
        <v>2</v>
      </c>
      <c r="M200" s="24" t="b">
        <v>0</v>
      </c>
      <c r="N200" s="24" t="s">
        <v>8269</v>
      </c>
      <c r="O200" s="28">
        <v>1</v>
      </c>
      <c r="P200" s="24">
        <v>100</v>
      </c>
      <c r="Q200" s="29" t="s">
        <v>8315</v>
      </c>
      <c r="R200" s="24" t="s">
        <v>8316</v>
      </c>
      <c r="S200" s="30">
        <v>42067</v>
      </c>
      <c r="T200" s="30">
        <v>42097</v>
      </c>
    </row>
    <row r="201" spans="1:20" ht="112" x14ac:dyDescent="0.2">
      <c r="A201" s="24">
        <v>4035</v>
      </c>
      <c r="B201" s="25" t="s">
        <v>4031</v>
      </c>
      <c r="C201" s="25" t="s">
        <v>8140</v>
      </c>
      <c r="D201" s="26">
        <v>10000</v>
      </c>
      <c r="E201" s="27">
        <v>3685</v>
      </c>
      <c r="F201" s="28" t="s">
        <v>8220</v>
      </c>
      <c r="G201" s="24" t="s">
        <v>8223</v>
      </c>
      <c r="H201" s="24" t="s">
        <v>8245</v>
      </c>
      <c r="I201" s="24">
        <v>1413925887</v>
      </c>
      <c r="J201" s="24">
        <v>1411333887</v>
      </c>
      <c r="K201" s="24" t="b">
        <v>0</v>
      </c>
      <c r="L201" s="24">
        <v>25</v>
      </c>
      <c r="M201" s="24" t="b">
        <v>0</v>
      </c>
      <c r="N201" s="24" t="s">
        <v>8269</v>
      </c>
      <c r="O201" s="28">
        <v>37</v>
      </c>
      <c r="P201" s="24">
        <v>147.4</v>
      </c>
      <c r="Q201" s="29" t="s">
        <v>8315</v>
      </c>
      <c r="R201" s="24" t="s">
        <v>8316</v>
      </c>
      <c r="S201" s="30">
        <v>41903</v>
      </c>
      <c r="T201" s="30">
        <v>41933</v>
      </c>
    </row>
    <row r="202" spans="1:20" ht="192" x14ac:dyDescent="0.2">
      <c r="A202" s="24">
        <v>4036</v>
      </c>
      <c r="B202" s="25" t="s">
        <v>4032</v>
      </c>
      <c r="C202" s="25" t="s">
        <v>7438</v>
      </c>
      <c r="D202" s="26">
        <v>6000</v>
      </c>
      <c r="E202" s="27">
        <v>2823</v>
      </c>
      <c r="F202" s="28" t="s">
        <v>8220</v>
      </c>
      <c r="G202" s="24" t="s">
        <v>8223</v>
      </c>
      <c r="H202" s="24" t="s">
        <v>8245</v>
      </c>
      <c r="I202" s="24">
        <v>1404253800</v>
      </c>
      <c r="J202" s="24">
        <v>1402784964</v>
      </c>
      <c r="K202" s="24" t="b">
        <v>0</v>
      </c>
      <c r="L202" s="24">
        <v>17</v>
      </c>
      <c r="M202" s="24" t="b">
        <v>0</v>
      </c>
      <c r="N202" s="24" t="s">
        <v>8269</v>
      </c>
      <c r="O202" s="28">
        <v>47</v>
      </c>
      <c r="P202" s="24">
        <v>166.06</v>
      </c>
      <c r="Q202" s="29" t="s">
        <v>8315</v>
      </c>
      <c r="R202" s="24" t="s">
        <v>8316</v>
      </c>
      <c r="S202" s="30">
        <v>41804</v>
      </c>
      <c r="T202" s="30">
        <v>41821</v>
      </c>
    </row>
    <row r="203" spans="1:20" ht="224" x14ac:dyDescent="0.2">
      <c r="A203" s="24">
        <v>4037</v>
      </c>
      <c r="B203" s="25" t="s">
        <v>4033</v>
      </c>
      <c r="C203" s="25" t="s">
        <v>8141</v>
      </c>
      <c r="D203" s="26">
        <v>700</v>
      </c>
      <c r="E203" s="27">
        <v>80</v>
      </c>
      <c r="F203" s="28" t="s">
        <v>8220</v>
      </c>
      <c r="G203" s="24" t="s">
        <v>8223</v>
      </c>
      <c r="H203" s="24" t="s">
        <v>8245</v>
      </c>
      <c r="I203" s="24">
        <v>1464099900</v>
      </c>
      <c r="J203" s="24">
        <v>1462585315</v>
      </c>
      <c r="K203" s="24" t="b">
        <v>0</v>
      </c>
      <c r="L203" s="24">
        <v>2</v>
      </c>
      <c r="M203" s="24" t="b">
        <v>0</v>
      </c>
      <c r="N203" s="24" t="s">
        <v>8269</v>
      </c>
      <c r="O203" s="28">
        <v>11</v>
      </c>
      <c r="P203" s="24">
        <v>40</v>
      </c>
      <c r="Q203" s="29" t="s">
        <v>8315</v>
      </c>
      <c r="R203" s="24" t="s">
        <v>8316</v>
      </c>
      <c r="S203" s="30">
        <v>42497</v>
      </c>
      <c r="T203" s="30">
        <v>42514</v>
      </c>
    </row>
    <row r="204" spans="1:20" ht="224" x14ac:dyDescent="0.2">
      <c r="A204" s="24">
        <v>4038</v>
      </c>
      <c r="B204" s="25" t="s">
        <v>4034</v>
      </c>
      <c r="C204" s="25" t="s">
        <v>8142</v>
      </c>
      <c r="D204" s="26">
        <v>2500</v>
      </c>
      <c r="E204" s="27">
        <v>301</v>
      </c>
      <c r="F204" s="28" t="s">
        <v>8220</v>
      </c>
      <c r="G204" s="24" t="s">
        <v>8223</v>
      </c>
      <c r="H204" s="24" t="s">
        <v>8245</v>
      </c>
      <c r="I204" s="24">
        <v>1413573010</v>
      </c>
      <c r="J204" s="24">
        <v>1408389010</v>
      </c>
      <c r="K204" s="24" t="b">
        <v>0</v>
      </c>
      <c r="L204" s="24">
        <v>4</v>
      </c>
      <c r="M204" s="24" t="b">
        <v>0</v>
      </c>
      <c r="N204" s="24" t="s">
        <v>8269</v>
      </c>
      <c r="O204" s="28">
        <v>12</v>
      </c>
      <c r="P204" s="24">
        <v>75.25</v>
      </c>
      <c r="Q204" s="29" t="s">
        <v>8315</v>
      </c>
      <c r="R204" s="24" t="s">
        <v>8316</v>
      </c>
      <c r="S204" s="30">
        <v>41869</v>
      </c>
      <c r="T204" s="30">
        <v>41929</v>
      </c>
    </row>
    <row r="205" spans="1:20" ht="160" x14ac:dyDescent="0.2">
      <c r="A205" s="24">
        <v>4039</v>
      </c>
      <c r="B205" s="25" t="s">
        <v>4035</v>
      </c>
      <c r="C205" s="25" t="s">
        <v>8143</v>
      </c>
      <c r="D205" s="26">
        <v>500</v>
      </c>
      <c r="E205" s="27">
        <v>300</v>
      </c>
      <c r="F205" s="28" t="s">
        <v>8220</v>
      </c>
      <c r="G205" s="24" t="s">
        <v>8223</v>
      </c>
      <c r="H205" s="24" t="s">
        <v>8245</v>
      </c>
      <c r="I205" s="24">
        <v>1448949540</v>
      </c>
      <c r="J205" s="24">
        <v>1446048367</v>
      </c>
      <c r="K205" s="24" t="b">
        <v>0</v>
      </c>
      <c r="L205" s="24">
        <v>5</v>
      </c>
      <c r="M205" s="24" t="b">
        <v>0</v>
      </c>
      <c r="N205" s="24" t="s">
        <v>8269</v>
      </c>
      <c r="O205" s="28">
        <v>60</v>
      </c>
      <c r="P205" s="24">
        <v>60</v>
      </c>
      <c r="Q205" s="29" t="s">
        <v>8315</v>
      </c>
      <c r="R205" s="24" t="s">
        <v>8316</v>
      </c>
      <c r="S205" s="30">
        <v>42305</v>
      </c>
      <c r="T205" s="30">
        <v>42339</v>
      </c>
    </row>
    <row r="206" spans="1:20" ht="192" x14ac:dyDescent="0.2">
      <c r="A206" s="24">
        <v>4040</v>
      </c>
      <c r="B206" s="25" t="s">
        <v>4036</v>
      </c>
      <c r="C206" s="25" t="s">
        <v>8144</v>
      </c>
      <c r="D206" s="26">
        <v>8000</v>
      </c>
      <c r="E206" s="27">
        <v>2500</v>
      </c>
      <c r="F206" s="28" t="s">
        <v>8220</v>
      </c>
      <c r="G206" s="24" t="s">
        <v>8223</v>
      </c>
      <c r="H206" s="24" t="s">
        <v>8245</v>
      </c>
      <c r="I206" s="24">
        <v>1437188400</v>
      </c>
      <c r="J206" s="24">
        <v>1432100004</v>
      </c>
      <c r="K206" s="24" t="b">
        <v>0</v>
      </c>
      <c r="L206" s="24">
        <v>2</v>
      </c>
      <c r="M206" s="24" t="b">
        <v>0</v>
      </c>
      <c r="N206" s="24" t="s">
        <v>8269</v>
      </c>
      <c r="O206" s="28">
        <v>31</v>
      </c>
      <c r="P206" s="24">
        <v>1250</v>
      </c>
      <c r="Q206" s="29" t="s">
        <v>8315</v>
      </c>
      <c r="R206" s="24" t="s">
        <v>8316</v>
      </c>
      <c r="S206" s="30">
        <v>42144</v>
      </c>
      <c r="T206" s="30">
        <v>42203</v>
      </c>
    </row>
    <row r="207" spans="1:20" ht="192" x14ac:dyDescent="0.2">
      <c r="A207" s="24">
        <v>4042</v>
      </c>
      <c r="B207" s="25" t="s">
        <v>4038</v>
      </c>
      <c r="C207" s="25" t="s">
        <v>8146</v>
      </c>
      <c r="D207" s="26">
        <v>10000</v>
      </c>
      <c r="E207" s="27">
        <v>21</v>
      </c>
      <c r="F207" s="28" t="s">
        <v>8220</v>
      </c>
      <c r="G207" s="24" t="s">
        <v>8223</v>
      </c>
      <c r="H207" s="24" t="s">
        <v>8245</v>
      </c>
      <c r="I207" s="24">
        <v>1421781360</v>
      </c>
      <c r="J207" s="24">
        <v>1419213664</v>
      </c>
      <c r="K207" s="24" t="b">
        <v>0</v>
      </c>
      <c r="L207" s="24">
        <v>3</v>
      </c>
      <c r="M207" s="24" t="b">
        <v>0</v>
      </c>
      <c r="N207" s="24" t="s">
        <v>8269</v>
      </c>
      <c r="O207" s="28">
        <v>0</v>
      </c>
      <c r="P207" s="24">
        <v>7</v>
      </c>
      <c r="Q207" s="29" t="s">
        <v>8315</v>
      </c>
      <c r="R207" s="24" t="s">
        <v>8316</v>
      </c>
      <c r="S207" s="30">
        <v>41995</v>
      </c>
      <c r="T207" s="30">
        <v>42024</v>
      </c>
    </row>
    <row r="208" spans="1:20" ht="208" x14ac:dyDescent="0.2">
      <c r="A208" s="24">
        <v>4044</v>
      </c>
      <c r="B208" s="25" t="s">
        <v>4040</v>
      </c>
      <c r="C208" s="25" t="s">
        <v>8148</v>
      </c>
      <c r="D208" s="26">
        <v>600</v>
      </c>
      <c r="E208" s="27">
        <v>225</v>
      </c>
      <c r="F208" s="28" t="s">
        <v>8220</v>
      </c>
      <c r="G208" s="24" t="s">
        <v>8223</v>
      </c>
      <c r="H208" s="24" t="s">
        <v>8245</v>
      </c>
      <c r="I208" s="24">
        <v>1428642000</v>
      </c>
      <c r="J208" s="24">
        <v>1426050982</v>
      </c>
      <c r="K208" s="24" t="b">
        <v>0</v>
      </c>
      <c r="L208" s="24">
        <v>4</v>
      </c>
      <c r="M208" s="24" t="b">
        <v>0</v>
      </c>
      <c r="N208" s="24" t="s">
        <v>8269</v>
      </c>
      <c r="O208" s="28">
        <v>38</v>
      </c>
      <c r="P208" s="24">
        <v>56.25</v>
      </c>
      <c r="Q208" s="29" t="s">
        <v>8315</v>
      </c>
      <c r="R208" s="24" t="s">
        <v>8316</v>
      </c>
      <c r="S208" s="30">
        <v>42074</v>
      </c>
      <c r="T208" s="30">
        <v>42104</v>
      </c>
    </row>
    <row r="209" spans="1:20" ht="224" x14ac:dyDescent="0.2">
      <c r="A209" s="24">
        <v>4046</v>
      </c>
      <c r="B209" s="25" t="s">
        <v>4042</v>
      </c>
      <c r="C209" s="25" t="s">
        <v>8150</v>
      </c>
      <c r="D209" s="26">
        <v>5600</v>
      </c>
      <c r="E209" s="27">
        <v>460</v>
      </c>
      <c r="F209" s="28" t="s">
        <v>8220</v>
      </c>
      <c r="G209" s="24" t="s">
        <v>8223</v>
      </c>
      <c r="H209" s="24" t="s">
        <v>8245</v>
      </c>
      <c r="I209" s="24">
        <v>1413992210</v>
      </c>
      <c r="J209" s="24">
        <v>1411400210</v>
      </c>
      <c r="K209" s="24" t="b">
        <v>0</v>
      </c>
      <c r="L209" s="24">
        <v>12</v>
      </c>
      <c r="M209" s="24" t="b">
        <v>0</v>
      </c>
      <c r="N209" s="24" t="s">
        <v>8269</v>
      </c>
      <c r="O209" s="28">
        <v>8</v>
      </c>
      <c r="P209" s="24">
        <v>38.33</v>
      </c>
      <c r="Q209" s="29" t="s">
        <v>8315</v>
      </c>
      <c r="R209" s="24" t="s">
        <v>8316</v>
      </c>
      <c r="S209" s="30">
        <v>41904</v>
      </c>
      <c r="T209" s="30">
        <v>41934</v>
      </c>
    </row>
    <row r="210" spans="1:20" ht="192" x14ac:dyDescent="0.2">
      <c r="A210" s="24">
        <v>4047</v>
      </c>
      <c r="B210" s="25" t="s">
        <v>4043</v>
      </c>
      <c r="C210" s="25" t="s">
        <v>8151</v>
      </c>
      <c r="D210" s="26">
        <v>5000</v>
      </c>
      <c r="E210" s="27">
        <v>110</v>
      </c>
      <c r="F210" s="28" t="s">
        <v>8220</v>
      </c>
      <c r="G210" s="24" t="s">
        <v>8223</v>
      </c>
      <c r="H210" s="24" t="s">
        <v>8245</v>
      </c>
      <c r="I210" s="24">
        <v>1420938000</v>
      </c>
      <c r="J210" s="24">
        <v>1418862743</v>
      </c>
      <c r="K210" s="24" t="b">
        <v>0</v>
      </c>
      <c r="L210" s="24">
        <v>4</v>
      </c>
      <c r="M210" s="24" t="b">
        <v>0</v>
      </c>
      <c r="N210" s="24" t="s">
        <v>8269</v>
      </c>
      <c r="O210" s="28">
        <v>2</v>
      </c>
      <c r="P210" s="24">
        <v>27.5</v>
      </c>
      <c r="Q210" s="29" t="s">
        <v>8315</v>
      </c>
      <c r="R210" s="24" t="s">
        <v>8316</v>
      </c>
      <c r="S210" s="30">
        <v>41991</v>
      </c>
      <c r="T210" s="30">
        <v>42015</v>
      </c>
    </row>
    <row r="211" spans="1:20" ht="208" x14ac:dyDescent="0.2">
      <c r="A211" s="24">
        <v>4049</v>
      </c>
      <c r="B211" s="25" t="s">
        <v>4045</v>
      </c>
      <c r="C211" s="25" t="s">
        <v>8153</v>
      </c>
      <c r="D211" s="26">
        <v>20000</v>
      </c>
      <c r="E211" s="27">
        <v>16</v>
      </c>
      <c r="F211" s="28" t="s">
        <v>8220</v>
      </c>
      <c r="G211" s="24" t="s">
        <v>8223</v>
      </c>
      <c r="H211" s="24" t="s">
        <v>8245</v>
      </c>
      <c r="I211" s="24">
        <v>1436914815</v>
      </c>
      <c r="J211" s="24">
        <v>1434322815</v>
      </c>
      <c r="K211" s="24" t="b">
        <v>0</v>
      </c>
      <c r="L211" s="24">
        <v>1</v>
      </c>
      <c r="M211" s="24" t="b">
        <v>0</v>
      </c>
      <c r="N211" s="24" t="s">
        <v>8269</v>
      </c>
      <c r="O211" s="28">
        <v>0</v>
      </c>
      <c r="P211" s="24">
        <v>16</v>
      </c>
      <c r="Q211" s="29" t="s">
        <v>8315</v>
      </c>
      <c r="R211" s="24" t="s">
        <v>8316</v>
      </c>
      <c r="S211" s="30">
        <v>42169</v>
      </c>
      <c r="T211" s="30">
        <v>42199</v>
      </c>
    </row>
    <row r="212" spans="1:20" ht="208" x14ac:dyDescent="0.2">
      <c r="A212" s="24">
        <v>4050</v>
      </c>
      <c r="B212" s="25" t="s">
        <v>4046</v>
      </c>
      <c r="C212" s="25" t="s">
        <v>8154</v>
      </c>
      <c r="D212" s="26">
        <v>1500</v>
      </c>
      <c r="E212" s="27">
        <v>1</v>
      </c>
      <c r="F212" s="28" t="s">
        <v>8220</v>
      </c>
      <c r="G212" s="24" t="s">
        <v>8223</v>
      </c>
      <c r="H212" s="24" t="s">
        <v>8245</v>
      </c>
      <c r="I212" s="24">
        <v>1414077391</v>
      </c>
      <c r="J212" s="24">
        <v>1411485391</v>
      </c>
      <c r="K212" s="24" t="b">
        <v>0</v>
      </c>
      <c r="L212" s="24">
        <v>1</v>
      </c>
      <c r="M212" s="24" t="b">
        <v>0</v>
      </c>
      <c r="N212" s="24" t="s">
        <v>8269</v>
      </c>
      <c r="O212" s="28">
        <v>0</v>
      </c>
      <c r="P212" s="24">
        <v>1</v>
      </c>
      <c r="Q212" s="29" t="s">
        <v>8315</v>
      </c>
      <c r="R212" s="24" t="s">
        <v>8316</v>
      </c>
      <c r="S212" s="30">
        <v>41905</v>
      </c>
      <c r="T212" s="30">
        <v>41935</v>
      </c>
    </row>
    <row r="213" spans="1:20" ht="176" x14ac:dyDescent="0.2">
      <c r="A213" s="24">
        <v>4051</v>
      </c>
      <c r="B213" s="25" t="s">
        <v>4047</v>
      </c>
      <c r="C213" s="25" t="s">
        <v>8155</v>
      </c>
      <c r="D213" s="26">
        <v>500</v>
      </c>
      <c r="E213" s="27">
        <v>0</v>
      </c>
      <c r="F213" s="28" t="s">
        <v>8220</v>
      </c>
      <c r="G213" s="24" t="s">
        <v>8223</v>
      </c>
      <c r="H213" s="24" t="s">
        <v>8245</v>
      </c>
      <c r="I213" s="24">
        <v>1399618380</v>
      </c>
      <c r="J213" s="24">
        <v>1399058797</v>
      </c>
      <c r="K213" s="24" t="b">
        <v>0</v>
      </c>
      <c r="L213" s="24">
        <v>0</v>
      </c>
      <c r="M213" s="24" t="b">
        <v>0</v>
      </c>
      <c r="N213" s="24" t="s">
        <v>8269</v>
      </c>
      <c r="O213" s="28">
        <v>0</v>
      </c>
      <c r="P213" s="24">
        <v>0</v>
      </c>
      <c r="Q213" s="29" t="s">
        <v>8315</v>
      </c>
      <c r="R213" s="24" t="s">
        <v>8316</v>
      </c>
      <c r="S213" s="30">
        <v>41761</v>
      </c>
      <c r="T213" s="30">
        <v>41768</v>
      </c>
    </row>
    <row r="214" spans="1:20" ht="224" x14ac:dyDescent="0.2">
      <c r="A214" s="24">
        <v>4052</v>
      </c>
      <c r="B214" s="25" t="s">
        <v>4048</v>
      </c>
      <c r="C214" s="25" t="s">
        <v>8156</v>
      </c>
      <c r="D214" s="26">
        <v>3000</v>
      </c>
      <c r="E214" s="27">
        <v>1126</v>
      </c>
      <c r="F214" s="28" t="s">
        <v>8220</v>
      </c>
      <c r="G214" s="24" t="s">
        <v>8223</v>
      </c>
      <c r="H214" s="24" t="s">
        <v>8245</v>
      </c>
      <c r="I214" s="24">
        <v>1413234316</v>
      </c>
      <c r="J214" s="24">
        <v>1408050316</v>
      </c>
      <c r="K214" s="24" t="b">
        <v>0</v>
      </c>
      <c r="L214" s="24">
        <v>13</v>
      </c>
      <c r="M214" s="24" t="b">
        <v>0</v>
      </c>
      <c r="N214" s="24" t="s">
        <v>8269</v>
      </c>
      <c r="O214" s="28">
        <v>38</v>
      </c>
      <c r="P214" s="24">
        <v>86.62</v>
      </c>
      <c r="Q214" s="29" t="s">
        <v>8315</v>
      </c>
      <c r="R214" s="24" t="s">
        <v>8316</v>
      </c>
      <c r="S214" s="30">
        <v>41865</v>
      </c>
      <c r="T214" s="30">
        <v>41925</v>
      </c>
    </row>
    <row r="215" spans="1:20" ht="176" x14ac:dyDescent="0.2">
      <c r="A215" s="24">
        <v>4054</v>
      </c>
      <c r="B215" s="25" t="s">
        <v>4050</v>
      </c>
      <c r="C215" s="25" t="s">
        <v>8158</v>
      </c>
      <c r="D215" s="26">
        <v>8880</v>
      </c>
      <c r="E215" s="27">
        <v>0</v>
      </c>
      <c r="F215" s="28" t="s">
        <v>8220</v>
      </c>
      <c r="G215" s="24" t="s">
        <v>8223</v>
      </c>
      <c r="H215" s="24" t="s">
        <v>8245</v>
      </c>
      <c r="I215" s="24">
        <v>1475294400</v>
      </c>
      <c r="J215" s="24">
        <v>1472674285</v>
      </c>
      <c r="K215" s="24" t="b">
        <v>0</v>
      </c>
      <c r="L215" s="24">
        <v>0</v>
      </c>
      <c r="M215" s="24" t="b">
        <v>0</v>
      </c>
      <c r="N215" s="24" t="s">
        <v>8269</v>
      </c>
      <c r="O215" s="28">
        <v>0</v>
      </c>
      <c r="P215" s="24">
        <v>0</v>
      </c>
      <c r="Q215" s="29" t="s">
        <v>8315</v>
      </c>
      <c r="R215" s="24" t="s">
        <v>8316</v>
      </c>
      <c r="S215" s="30">
        <v>42613</v>
      </c>
      <c r="T215" s="30">
        <v>42644</v>
      </c>
    </row>
    <row r="216" spans="1:20" ht="208" x14ac:dyDescent="0.2">
      <c r="A216" s="24">
        <v>4056</v>
      </c>
      <c r="B216" s="25" t="s">
        <v>4052</v>
      </c>
      <c r="C216" s="25" t="s">
        <v>8160</v>
      </c>
      <c r="D216" s="26">
        <v>1500</v>
      </c>
      <c r="E216" s="27">
        <v>795</v>
      </c>
      <c r="F216" s="28" t="s">
        <v>8220</v>
      </c>
      <c r="G216" s="24" t="s">
        <v>8223</v>
      </c>
      <c r="H216" s="24" t="s">
        <v>8245</v>
      </c>
      <c r="I216" s="24">
        <v>1467575940</v>
      </c>
      <c r="J216" s="24">
        <v>1465856639</v>
      </c>
      <c r="K216" s="24" t="b">
        <v>0</v>
      </c>
      <c r="L216" s="24">
        <v>9</v>
      </c>
      <c r="M216" s="24" t="b">
        <v>0</v>
      </c>
      <c r="N216" s="24" t="s">
        <v>8269</v>
      </c>
      <c r="O216" s="28">
        <v>53</v>
      </c>
      <c r="P216" s="24">
        <v>88.33</v>
      </c>
      <c r="Q216" s="29" t="s">
        <v>8315</v>
      </c>
      <c r="R216" s="24" t="s">
        <v>8316</v>
      </c>
      <c r="S216" s="30">
        <v>42534</v>
      </c>
      <c r="T216" s="30">
        <v>42554</v>
      </c>
    </row>
    <row r="217" spans="1:20" ht="208" x14ac:dyDescent="0.2">
      <c r="A217" s="24">
        <v>4058</v>
      </c>
      <c r="B217" s="25" t="s">
        <v>4054</v>
      </c>
      <c r="C217" s="25" t="s">
        <v>8162</v>
      </c>
      <c r="D217" s="26">
        <v>3750</v>
      </c>
      <c r="E217" s="27">
        <v>95</v>
      </c>
      <c r="F217" s="28" t="s">
        <v>8220</v>
      </c>
      <c r="G217" s="24" t="s">
        <v>8223</v>
      </c>
      <c r="H217" s="24" t="s">
        <v>8245</v>
      </c>
      <c r="I217" s="24">
        <v>1459483140</v>
      </c>
      <c r="J217" s="24">
        <v>1458178044</v>
      </c>
      <c r="K217" s="24" t="b">
        <v>0</v>
      </c>
      <c r="L217" s="24">
        <v>4</v>
      </c>
      <c r="M217" s="24" t="b">
        <v>0</v>
      </c>
      <c r="N217" s="24" t="s">
        <v>8269</v>
      </c>
      <c r="O217" s="28">
        <v>3</v>
      </c>
      <c r="P217" s="24">
        <v>23.75</v>
      </c>
      <c r="Q217" s="29" t="s">
        <v>8315</v>
      </c>
      <c r="R217" s="24" t="s">
        <v>8316</v>
      </c>
      <c r="S217" s="30">
        <v>42446</v>
      </c>
      <c r="T217" s="30">
        <v>42461</v>
      </c>
    </row>
    <row r="218" spans="1:20" ht="144" x14ac:dyDescent="0.2">
      <c r="A218" s="24">
        <v>4061</v>
      </c>
      <c r="B218" s="25" t="s">
        <v>4057</v>
      </c>
      <c r="C218" s="25" t="s">
        <v>8165</v>
      </c>
      <c r="D218" s="26">
        <v>525</v>
      </c>
      <c r="E218" s="27">
        <v>0</v>
      </c>
      <c r="F218" s="28" t="s">
        <v>8220</v>
      </c>
      <c r="G218" s="24" t="s">
        <v>8223</v>
      </c>
      <c r="H218" s="24" t="s">
        <v>8245</v>
      </c>
      <c r="I218" s="24">
        <v>1461205423</v>
      </c>
      <c r="J218" s="24">
        <v>1456025023</v>
      </c>
      <c r="K218" s="24" t="b">
        <v>0</v>
      </c>
      <c r="L218" s="24">
        <v>0</v>
      </c>
      <c r="M218" s="24" t="b">
        <v>0</v>
      </c>
      <c r="N218" s="24" t="s">
        <v>8269</v>
      </c>
      <c r="O218" s="28">
        <v>0</v>
      </c>
      <c r="P218" s="24">
        <v>0</v>
      </c>
      <c r="Q218" s="29" t="s">
        <v>8315</v>
      </c>
      <c r="R218" s="24" t="s">
        <v>8316</v>
      </c>
      <c r="S218" s="30">
        <v>42421</v>
      </c>
      <c r="T218" s="30">
        <v>42481</v>
      </c>
    </row>
    <row r="219" spans="1:20" ht="208" x14ac:dyDescent="0.2">
      <c r="A219" s="24">
        <v>4062</v>
      </c>
      <c r="B219" s="25" t="s">
        <v>4058</v>
      </c>
      <c r="C219" s="25" t="s">
        <v>8166</v>
      </c>
      <c r="D219" s="26">
        <v>20000</v>
      </c>
      <c r="E219" s="27">
        <v>490</v>
      </c>
      <c r="F219" s="28" t="s">
        <v>8220</v>
      </c>
      <c r="G219" s="24" t="s">
        <v>8223</v>
      </c>
      <c r="H219" s="24" t="s">
        <v>8245</v>
      </c>
      <c r="I219" s="24">
        <v>1467481468</v>
      </c>
      <c r="J219" s="24">
        <v>1464889468</v>
      </c>
      <c r="K219" s="24" t="b">
        <v>0</v>
      </c>
      <c r="L219" s="24">
        <v>3</v>
      </c>
      <c r="M219" s="24" t="b">
        <v>0</v>
      </c>
      <c r="N219" s="24" t="s">
        <v>8269</v>
      </c>
      <c r="O219" s="28">
        <v>2</v>
      </c>
      <c r="P219" s="24">
        <v>163.33000000000001</v>
      </c>
      <c r="Q219" s="29" t="s">
        <v>8315</v>
      </c>
      <c r="R219" s="24" t="s">
        <v>8316</v>
      </c>
      <c r="S219" s="30">
        <v>42523</v>
      </c>
      <c r="T219" s="30">
        <v>42553</v>
      </c>
    </row>
    <row r="220" spans="1:20" ht="144" x14ac:dyDescent="0.2">
      <c r="A220" s="24">
        <v>4065</v>
      </c>
      <c r="B220" s="25" t="s">
        <v>4061</v>
      </c>
      <c r="C220" s="25" t="s">
        <v>8169</v>
      </c>
      <c r="D220" s="26">
        <v>4000</v>
      </c>
      <c r="E220" s="27">
        <v>27</v>
      </c>
      <c r="F220" s="28" t="s">
        <v>8220</v>
      </c>
      <c r="G220" s="24" t="s">
        <v>8223</v>
      </c>
      <c r="H220" s="24" t="s">
        <v>8245</v>
      </c>
      <c r="I220" s="24">
        <v>1407883811</v>
      </c>
      <c r="J220" s="24">
        <v>1405291811</v>
      </c>
      <c r="K220" s="24" t="b">
        <v>0</v>
      </c>
      <c r="L220" s="24">
        <v>4</v>
      </c>
      <c r="M220" s="24" t="b">
        <v>0</v>
      </c>
      <c r="N220" s="24" t="s">
        <v>8269</v>
      </c>
      <c r="O220" s="28">
        <v>1</v>
      </c>
      <c r="P220" s="24">
        <v>6.75</v>
      </c>
      <c r="Q220" s="29" t="s">
        <v>8315</v>
      </c>
      <c r="R220" s="24" t="s">
        <v>8316</v>
      </c>
      <c r="S220" s="30">
        <v>41833</v>
      </c>
      <c r="T220" s="30">
        <v>41863</v>
      </c>
    </row>
    <row r="221" spans="1:20" ht="224" x14ac:dyDescent="0.2">
      <c r="A221" s="24">
        <v>4066</v>
      </c>
      <c r="B221" s="25" t="s">
        <v>4062</v>
      </c>
      <c r="C221" s="25" t="s">
        <v>8170</v>
      </c>
      <c r="D221" s="26">
        <v>15000</v>
      </c>
      <c r="E221" s="27">
        <v>25</v>
      </c>
      <c r="F221" s="28" t="s">
        <v>8220</v>
      </c>
      <c r="G221" s="24" t="s">
        <v>8223</v>
      </c>
      <c r="H221" s="24" t="s">
        <v>8245</v>
      </c>
      <c r="I221" s="24">
        <v>1463619388</v>
      </c>
      <c r="J221" s="24">
        <v>1461027388</v>
      </c>
      <c r="K221" s="24" t="b">
        <v>0</v>
      </c>
      <c r="L221" s="24">
        <v>1</v>
      </c>
      <c r="M221" s="24" t="b">
        <v>0</v>
      </c>
      <c r="N221" s="24" t="s">
        <v>8269</v>
      </c>
      <c r="O221" s="28">
        <v>0</v>
      </c>
      <c r="P221" s="24">
        <v>25</v>
      </c>
      <c r="Q221" s="29" t="s">
        <v>8315</v>
      </c>
      <c r="R221" s="24" t="s">
        <v>8316</v>
      </c>
      <c r="S221" s="30">
        <v>42479</v>
      </c>
      <c r="T221" s="30">
        <v>42509</v>
      </c>
    </row>
    <row r="222" spans="1:20" ht="208" x14ac:dyDescent="0.2">
      <c r="A222" s="24">
        <v>4067</v>
      </c>
      <c r="B222" s="25" t="s">
        <v>4063</v>
      </c>
      <c r="C222" s="25" t="s">
        <v>7998</v>
      </c>
      <c r="D222" s="26">
        <v>5000</v>
      </c>
      <c r="E222" s="27">
        <v>3045</v>
      </c>
      <c r="F222" s="28" t="s">
        <v>8220</v>
      </c>
      <c r="G222" s="24" t="s">
        <v>8223</v>
      </c>
      <c r="H222" s="24" t="s">
        <v>8245</v>
      </c>
      <c r="I222" s="24">
        <v>1443408550</v>
      </c>
      <c r="J222" s="24">
        <v>1439952550</v>
      </c>
      <c r="K222" s="24" t="b">
        <v>0</v>
      </c>
      <c r="L222" s="24">
        <v>17</v>
      </c>
      <c r="M222" s="24" t="b">
        <v>0</v>
      </c>
      <c r="N222" s="24" t="s">
        <v>8269</v>
      </c>
      <c r="O222" s="28">
        <v>61</v>
      </c>
      <c r="P222" s="24">
        <v>179.12</v>
      </c>
      <c r="Q222" s="29" t="s">
        <v>8315</v>
      </c>
      <c r="R222" s="24" t="s">
        <v>8316</v>
      </c>
      <c r="S222" s="30">
        <v>42235</v>
      </c>
      <c r="T222" s="30">
        <v>42275</v>
      </c>
    </row>
    <row r="223" spans="1:20" ht="160" x14ac:dyDescent="0.2">
      <c r="A223" s="24">
        <v>4068</v>
      </c>
      <c r="B223" s="25" t="s">
        <v>4064</v>
      </c>
      <c r="C223" s="25" t="s">
        <v>8171</v>
      </c>
      <c r="D223" s="26">
        <v>3495</v>
      </c>
      <c r="E223" s="27">
        <v>34.950000000000003</v>
      </c>
      <c r="F223" s="28" t="s">
        <v>8220</v>
      </c>
      <c r="G223" s="24" t="s">
        <v>8223</v>
      </c>
      <c r="H223" s="24" t="s">
        <v>8245</v>
      </c>
      <c r="I223" s="24">
        <v>1484348700</v>
      </c>
      <c r="J223" s="24">
        <v>1481756855</v>
      </c>
      <c r="K223" s="24" t="b">
        <v>0</v>
      </c>
      <c r="L223" s="24">
        <v>1</v>
      </c>
      <c r="M223" s="24" t="b">
        <v>0</v>
      </c>
      <c r="N223" s="24" t="s">
        <v>8269</v>
      </c>
      <c r="O223" s="28">
        <v>1</v>
      </c>
      <c r="P223" s="24">
        <v>34.950000000000003</v>
      </c>
      <c r="Q223" s="29" t="s">
        <v>8315</v>
      </c>
      <c r="R223" s="24" t="s">
        <v>8316</v>
      </c>
      <c r="S223" s="30">
        <v>42718</v>
      </c>
      <c r="T223" s="30">
        <v>42748</v>
      </c>
    </row>
    <row r="224" spans="1:20" ht="176" x14ac:dyDescent="0.2">
      <c r="A224" s="24">
        <v>4070</v>
      </c>
      <c r="B224" s="25" t="s">
        <v>4066</v>
      </c>
      <c r="C224" s="25" t="s">
        <v>8173</v>
      </c>
      <c r="D224" s="26">
        <v>1000</v>
      </c>
      <c r="E224" s="27">
        <v>165</v>
      </c>
      <c r="F224" s="28" t="s">
        <v>8220</v>
      </c>
      <c r="G224" s="24" t="s">
        <v>8223</v>
      </c>
      <c r="H224" s="24" t="s">
        <v>8245</v>
      </c>
      <c r="I224" s="24">
        <v>1425178800</v>
      </c>
      <c r="J224" s="24">
        <v>1422374420</v>
      </c>
      <c r="K224" s="24" t="b">
        <v>0</v>
      </c>
      <c r="L224" s="24">
        <v>6</v>
      </c>
      <c r="M224" s="24" t="b">
        <v>0</v>
      </c>
      <c r="N224" s="24" t="s">
        <v>8269</v>
      </c>
      <c r="O224" s="28">
        <v>17</v>
      </c>
      <c r="P224" s="24">
        <v>27.5</v>
      </c>
      <c r="Q224" s="29" t="s">
        <v>8315</v>
      </c>
      <c r="R224" s="24" t="s">
        <v>8316</v>
      </c>
      <c r="S224" s="30">
        <v>42031</v>
      </c>
      <c r="T224" s="30">
        <v>42064</v>
      </c>
    </row>
    <row r="225" spans="1:20" ht="224" x14ac:dyDescent="0.2">
      <c r="A225" s="24">
        <v>4073</v>
      </c>
      <c r="B225" s="25" t="s">
        <v>4069</v>
      </c>
      <c r="C225" s="25" t="s">
        <v>8176</v>
      </c>
      <c r="D225" s="26">
        <v>3500</v>
      </c>
      <c r="E225" s="27">
        <v>37</v>
      </c>
      <c r="F225" s="28" t="s">
        <v>8220</v>
      </c>
      <c r="G225" s="24" t="s">
        <v>8223</v>
      </c>
      <c r="H225" s="24" t="s">
        <v>8245</v>
      </c>
      <c r="I225" s="24">
        <v>1431144000</v>
      </c>
      <c r="J225" s="24">
        <v>1426407426</v>
      </c>
      <c r="K225" s="24" t="b">
        <v>0</v>
      </c>
      <c r="L225" s="24">
        <v>2</v>
      </c>
      <c r="M225" s="24" t="b">
        <v>0</v>
      </c>
      <c r="N225" s="24" t="s">
        <v>8269</v>
      </c>
      <c r="O225" s="28">
        <v>1</v>
      </c>
      <c r="P225" s="24">
        <v>18.5</v>
      </c>
      <c r="Q225" s="29" t="s">
        <v>8315</v>
      </c>
      <c r="R225" s="24" t="s">
        <v>8316</v>
      </c>
      <c r="S225" s="30">
        <v>42078</v>
      </c>
      <c r="T225" s="30">
        <v>42133</v>
      </c>
    </row>
    <row r="226" spans="1:20" ht="176" x14ac:dyDescent="0.2">
      <c r="A226" s="24">
        <v>4076</v>
      </c>
      <c r="B226" s="25" t="s">
        <v>4072</v>
      </c>
      <c r="C226" s="25" t="s">
        <v>8179</v>
      </c>
      <c r="D226" s="26">
        <v>700</v>
      </c>
      <c r="E226" s="27">
        <v>0</v>
      </c>
      <c r="F226" s="28" t="s">
        <v>8220</v>
      </c>
      <c r="G226" s="24" t="s">
        <v>8223</v>
      </c>
      <c r="H226" s="24" t="s">
        <v>8245</v>
      </c>
      <c r="I226" s="24">
        <v>1413921060</v>
      </c>
      <c r="J226" s="24">
        <v>1411499149</v>
      </c>
      <c r="K226" s="24" t="b">
        <v>0</v>
      </c>
      <c r="L226" s="24">
        <v>0</v>
      </c>
      <c r="M226" s="24" t="b">
        <v>0</v>
      </c>
      <c r="N226" s="24" t="s">
        <v>8269</v>
      </c>
      <c r="O226" s="28">
        <v>0</v>
      </c>
      <c r="P226" s="24">
        <v>0</v>
      </c>
      <c r="Q226" s="29" t="s">
        <v>8315</v>
      </c>
      <c r="R226" s="24" t="s">
        <v>8316</v>
      </c>
      <c r="S226" s="30">
        <v>41905</v>
      </c>
      <c r="T226" s="30">
        <v>41933</v>
      </c>
    </row>
    <row r="227" spans="1:20" ht="224" x14ac:dyDescent="0.2">
      <c r="A227" s="24">
        <v>4077</v>
      </c>
      <c r="B227" s="25" t="s">
        <v>4073</v>
      </c>
      <c r="C227" s="25" t="s">
        <v>8180</v>
      </c>
      <c r="D227" s="26">
        <v>15000</v>
      </c>
      <c r="E227" s="27">
        <v>1335</v>
      </c>
      <c r="F227" s="28" t="s">
        <v>8220</v>
      </c>
      <c r="G227" s="24" t="s">
        <v>8223</v>
      </c>
      <c r="H227" s="24" t="s">
        <v>8245</v>
      </c>
      <c r="I227" s="24">
        <v>1482339794</v>
      </c>
      <c r="J227" s="24">
        <v>1479747794</v>
      </c>
      <c r="K227" s="24" t="b">
        <v>0</v>
      </c>
      <c r="L227" s="24">
        <v>6</v>
      </c>
      <c r="M227" s="24" t="b">
        <v>0</v>
      </c>
      <c r="N227" s="24" t="s">
        <v>8269</v>
      </c>
      <c r="O227" s="28">
        <v>9</v>
      </c>
      <c r="P227" s="24">
        <v>222.5</v>
      </c>
      <c r="Q227" s="29" t="s">
        <v>8315</v>
      </c>
      <c r="R227" s="24" t="s">
        <v>8316</v>
      </c>
      <c r="S227" s="30">
        <v>42695</v>
      </c>
      <c r="T227" s="30">
        <v>42725</v>
      </c>
    </row>
    <row r="228" spans="1:20" ht="192" x14ac:dyDescent="0.2">
      <c r="A228" s="24">
        <v>4079</v>
      </c>
      <c r="B228" s="25" t="s">
        <v>4075</v>
      </c>
      <c r="C228" s="25" t="s">
        <v>8182</v>
      </c>
      <c r="D228" s="26">
        <v>3000</v>
      </c>
      <c r="E228" s="27">
        <v>5</v>
      </c>
      <c r="F228" s="28" t="s">
        <v>8220</v>
      </c>
      <c r="G228" s="24" t="s">
        <v>8223</v>
      </c>
      <c r="H228" s="24" t="s">
        <v>8245</v>
      </c>
      <c r="I228" s="24">
        <v>1466375521</v>
      </c>
      <c r="J228" s="24">
        <v>1463783521</v>
      </c>
      <c r="K228" s="24" t="b">
        <v>0</v>
      </c>
      <c r="L228" s="24">
        <v>1</v>
      </c>
      <c r="M228" s="24" t="b">
        <v>0</v>
      </c>
      <c r="N228" s="24" t="s">
        <v>8269</v>
      </c>
      <c r="O228" s="28">
        <v>0</v>
      </c>
      <c r="P228" s="24">
        <v>5</v>
      </c>
      <c r="Q228" s="29" t="s">
        <v>8315</v>
      </c>
      <c r="R228" s="24" t="s">
        <v>8316</v>
      </c>
      <c r="S228" s="30">
        <v>42510</v>
      </c>
      <c r="T228" s="30">
        <v>42540</v>
      </c>
    </row>
    <row r="229" spans="1:20" ht="192" x14ac:dyDescent="0.2">
      <c r="A229" s="24">
        <v>4080</v>
      </c>
      <c r="B229" s="25" t="s">
        <v>4076</v>
      </c>
      <c r="C229" s="25" t="s">
        <v>8183</v>
      </c>
      <c r="D229" s="26">
        <v>3000</v>
      </c>
      <c r="E229" s="27">
        <v>0</v>
      </c>
      <c r="F229" s="28" t="s">
        <v>8220</v>
      </c>
      <c r="G229" s="24" t="s">
        <v>8223</v>
      </c>
      <c r="H229" s="24" t="s">
        <v>8245</v>
      </c>
      <c r="I229" s="24">
        <v>1465930440</v>
      </c>
      <c r="J229" s="24">
        <v>1463849116</v>
      </c>
      <c r="K229" s="24" t="b">
        <v>0</v>
      </c>
      <c r="L229" s="24">
        <v>0</v>
      </c>
      <c r="M229" s="24" t="b">
        <v>0</v>
      </c>
      <c r="N229" s="24" t="s">
        <v>8269</v>
      </c>
      <c r="O229" s="28">
        <v>0</v>
      </c>
      <c r="P229" s="24">
        <v>0</v>
      </c>
      <c r="Q229" s="29" t="s">
        <v>8315</v>
      </c>
      <c r="R229" s="24" t="s">
        <v>8316</v>
      </c>
      <c r="S229" s="30">
        <v>42511</v>
      </c>
      <c r="T229" s="30">
        <v>42535</v>
      </c>
    </row>
    <row r="230" spans="1:20" ht="176" x14ac:dyDescent="0.2">
      <c r="A230" s="24">
        <v>4081</v>
      </c>
      <c r="B230" s="25" t="s">
        <v>4077</v>
      </c>
      <c r="C230" s="25" t="s">
        <v>8184</v>
      </c>
      <c r="D230" s="26">
        <v>2224</v>
      </c>
      <c r="E230" s="27">
        <v>350</v>
      </c>
      <c r="F230" s="28" t="s">
        <v>8220</v>
      </c>
      <c r="G230" s="24" t="s">
        <v>8223</v>
      </c>
      <c r="H230" s="24" t="s">
        <v>8245</v>
      </c>
      <c r="I230" s="24">
        <v>1425819425</v>
      </c>
      <c r="J230" s="24">
        <v>1423231025</v>
      </c>
      <c r="K230" s="24" t="b">
        <v>0</v>
      </c>
      <c r="L230" s="24">
        <v>12</v>
      </c>
      <c r="M230" s="24" t="b">
        <v>0</v>
      </c>
      <c r="N230" s="24" t="s">
        <v>8269</v>
      </c>
      <c r="O230" s="28">
        <v>16</v>
      </c>
      <c r="P230" s="24">
        <v>29.17</v>
      </c>
      <c r="Q230" s="29" t="s">
        <v>8315</v>
      </c>
      <c r="R230" s="24" t="s">
        <v>8316</v>
      </c>
      <c r="S230" s="30">
        <v>42041</v>
      </c>
      <c r="T230" s="30">
        <v>42071</v>
      </c>
    </row>
    <row r="231" spans="1:20" ht="208" x14ac:dyDescent="0.2">
      <c r="A231" s="24">
        <v>4082</v>
      </c>
      <c r="B231" s="25" t="s">
        <v>4078</v>
      </c>
      <c r="C231" s="25" t="s">
        <v>8185</v>
      </c>
      <c r="D231" s="26">
        <v>150</v>
      </c>
      <c r="E231" s="27">
        <v>3</v>
      </c>
      <c r="F231" s="28" t="s">
        <v>8220</v>
      </c>
      <c r="G231" s="24" t="s">
        <v>8223</v>
      </c>
      <c r="H231" s="24" t="s">
        <v>8245</v>
      </c>
      <c r="I231" s="24">
        <v>1447542000</v>
      </c>
      <c r="J231" s="24">
        <v>1446179553</v>
      </c>
      <c r="K231" s="24" t="b">
        <v>0</v>
      </c>
      <c r="L231" s="24">
        <v>2</v>
      </c>
      <c r="M231" s="24" t="b">
        <v>0</v>
      </c>
      <c r="N231" s="24" t="s">
        <v>8269</v>
      </c>
      <c r="O231" s="28">
        <v>2</v>
      </c>
      <c r="P231" s="24">
        <v>1.5</v>
      </c>
      <c r="Q231" s="29" t="s">
        <v>8315</v>
      </c>
      <c r="R231" s="24" t="s">
        <v>8316</v>
      </c>
      <c r="S231" s="30">
        <v>42307</v>
      </c>
      <c r="T231" s="30">
        <v>42322</v>
      </c>
    </row>
    <row r="232" spans="1:20" ht="208" x14ac:dyDescent="0.2">
      <c r="A232" s="24">
        <v>4083</v>
      </c>
      <c r="B232" s="25" t="s">
        <v>4079</v>
      </c>
      <c r="C232" s="25" t="s">
        <v>8186</v>
      </c>
      <c r="D232" s="26">
        <v>3500</v>
      </c>
      <c r="E232" s="27">
        <v>759</v>
      </c>
      <c r="F232" s="28" t="s">
        <v>8220</v>
      </c>
      <c r="G232" s="24" t="s">
        <v>8223</v>
      </c>
      <c r="H232" s="24" t="s">
        <v>8245</v>
      </c>
      <c r="I232" s="24">
        <v>1452795416</v>
      </c>
      <c r="J232" s="24">
        <v>1450203416</v>
      </c>
      <c r="K232" s="24" t="b">
        <v>0</v>
      </c>
      <c r="L232" s="24">
        <v>6</v>
      </c>
      <c r="M232" s="24" t="b">
        <v>0</v>
      </c>
      <c r="N232" s="24" t="s">
        <v>8269</v>
      </c>
      <c r="O232" s="28">
        <v>22</v>
      </c>
      <c r="P232" s="24">
        <v>126.5</v>
      </c>
      <c r="Q232" s="29" t="s">
        <v>8315</v>
      </c>
      <c r="R232" s="24" t="s">
        <v>8316</v>
      </c>
      <c r="S232" s="30">
        <v>42353</v>
      </c>
      <c r="T232" s="30">
        <v>42383</v>
      </c>
    </row>
    <row r="233" spans="1:20" ht="224" x14ac:dyDescent="0.2">
      <c r="A233" s="24">
        <v>4085</v>
      </c>
      <c r="B233" s="25" t="s">
        <v>4081</v>
      </c>
      <c r="C233" s="25" t="s">
        <v>8188</v>
      </c>
      <c r="D233" s="26">
        <v>3500</v>
      </c>
      <c r="E233" s="27">
        <v>10</v>
      </c>
      <c r="F233" s="28" t="s">
        <v>8220</v>
      </c>
      <c r="G233" s="24" t="s">
        <v>8223</v>
      </c>
      <c r="H233" s="24" t="s">
        <v>8245</v>
      </c>
      <c r="I233" s="24">
        <v>1427169540</v>
      </c>
      <c r="J233" s="24">
        <v>1424701775</v>
      </c>
      <c r="K233" s="24" t="b">
        <v>0</v>
      </c>
      <c r="L233" s="24">
        <v>1</v>
      </c>
      <c r="M233" s="24" t="b">
        <v>0</v>
      </c>
      <c r="N233" s="24" t="s">
        <v>8269</v>
      </c>
      <c r="O233" s="28">
        <v>0</v>
      </c>
      <c r="P233" s="24">
        <v>10</v>
      </c>
      <c r="Q233" s="29" t="s">
        <v>8315</v>
      </c>
      <c r="R233" s="24" t="s">
        <v>8316</v>
      </c>
      <c r="S233" s="30">
        <v>42058</v>
      </c>
      <c r="T233" s="30">
        <v>42087</v>
      </c>
    </row>
    <row r="234" spans="1:20" ht="192" x14ac:dyDescent="0.2">
      <c r="A234" s="24">
        <v>4086</v>
      </c>
      <c r="B234" s="25" t="s">
        <v>4082</v>
      </c>
      <c r="C234" s="25" t="s">
        <v>8189</v>
      </c>
      <c r="D234" s="26">
        <v>1000</v>
      </c>
      <c r="E234" s="27">
        <v>47</v>
      </c>
      <c r="F234" s="28" t="s">
        <v>8220</v>
      </c>
      <c r="G234" s="24" t="s">
        <v>8223</v>
      </c>
      <c r="H234" s="24" t="s">
        <v>8245</v>
      </c>
      <c r="I234" s="24">
        <v>1448078400</v>
      </c>
      <c r="J234" s="24">
        <v>1445985299</v>
      </c>
      <c r="K234" s="24" t="b">
        <v>0</v>
      </c>
      <c r="L234" s="24">
        <v>5</v>
      </c>
      <c r="M234" s="24" t="b">
        <v>0</v>
      </c>
      <c r="N234" s="24" t="s">
        <v>8269</v>
      </c>
      <c r="O234" s="28">
        <v>5</v>
      </c>
      <c r="P234" s="24">
        <v>9.4</v>
      </c>
      <c r="Q234" s="29" t="s">
        <v>8315</v>
      </c>
      <c r="R234" s="24" t="s">
        <v>8316</v>
      </c>
      <c r="S234" s="30">
        <v>42304</v>
      </c>
      <c r="T234" s="30">
        <v>42329</v>
      </c>
    </row>
    <row r="235" spans="1:20" ht="64" x14ac:dyDescent="0.2">
      <c r="A235" s="24">
        <v>4087</v>
      </c>
      <c r="B235" s="25" t="s">
        <v>4083</v>
      </c>
      <c r="C235" s="25" t="s">
        <v>8190</v>
      </c>
      <c r="D235" s="26">
        <v>9600</v>
      </c>
      <c r="E235" s="27">
        <v>0</v>
      </c>
      <c r="F235" s="28" t="s">
        <v>8220</v>
      </c>
      <c r="G235" s="24" t="s">
        <v>8223</v>
      </c>
      <c r="H235" s="24" t="s">
        <v>8245</v>
      </c>
      <c r="I235" s="24">
        <v>1468777786</v>
      </c>
      <c r="J235" s="24">
        <v>1466185786</v>
      </c>
      <c r="K235" s="24" t="b">
        <v>0</v>
      </c>
      <c r="L235" s="24">
        <v>0</v>
      </c>
      <c r="M235" s="24" t="b">
        <v>0</v>
      </c>
      <c r="N235" s="24" t="s">
        <v>8269</v>
      </c>
      <c r="O235" s="28">
        <v>0</v>
      </c>
      <c r="P235" s="24">
        <v>0</v>
      </c>
      <c r="Q235" s="29" t="s">
        <v>8315</v>
      </c>
      <c r="R235" s="24" t="s">
        <v>8316</v>
      </c>
      <c r="S235" s="30">
        <v>42538</v>
      </c>
      <c r="T235" s="30">
        <v>42568</v>
      </c>
    </row>
    <row r="236" spans="1:20" ht="208" x14ac:dyDescent="0.2">
      <c r="A236" s="24">
        <v>4089</v>
      </c>
      <c r="B236" s="25" t="s">
        <v>4085</v>
      </c>
      <c r="C236" s="25" t="s">
        <v>8192</v>
      </c>
      <c r="D236" s="26">
        <v>5000</v>
      </c>
      <c r="E236" s="27">
        <v>240</v>
      </c>
      <c r="F236" s="28" t="s">
        <v>8220</v>
      </c>
      <c r="G236" s="24" t="s">
        <v>8223</v>
      </c>
      <c r="H236" s="24" t="s">
        <v>8245</v>
      </c>
      <c r="I236" s="24">
        <v>1433093700</v>
      </c>
      <c r="J236" s="24">
        <v>1430242488</v>
      </c>
      <c r="K236" s="24" t="b">
        <v>0</v>
      </c>
      <c r="L236" s="24">
        <v>8</v>
      </c>
      <c r="M236" s="24" t="b">
        <v>0</v>
      </c>
      <c r="N236" s="24" t="s">
        <v>8269</v>
      </c>
      <c r="O236" s="28">
        <v>5</v>
      </c>
      <c r="P236" s="24">
        <v>30</v>
      </c>
      <c r="Q236" s="29" t="s">
        <v>8315</v>
      </c>
      <c r="R236" s="24" t="s">
        <v>8316</v>
      </c>
      <c r="S236" s="30">
        <v>42122</v>
      </c>
      <c r="T236" s="30">
        <v>42155</v>
      </c>
    </row>
    <row r="237" spans="1:20" ht="192" x14ac:dyDescent="0.2">
      <c r="A237" s="24">
        <v>4090</v>
      </c>
      <c r="B237" s="25" t="s">
        <v>4086</v>
      </c>
      <c r="C237" s="25" t="s">
        <v>8193</v>
      </c>
      <c r="D237" s="26">
        <v>1000</v>
      </c>
      <c r="E237" s="27">
        <v>32</v>
      </c>
      <c r="F237" s="28" t="s">
        <v>8220</v>
      </c>
      <c r="G237" s="24" t="s">
        <v>8223</v>
      </c>
      <c r="H237" s="24" t="s">
        <v>8245</v>
      </c>
      <c r="I237" s="24">
        <v>1438959600</v>
      </c>
      <c r="J237" s="24">
        <v>1437754137</v>
      </c>
      <c r="K237" s="24" t="b">
        <v>0</v>
      </c>
      <c r="L237" s="24">
        <v>3</v>
      </c>
      <c r="M237" s="24" t="b">
        <v>0</v>
      </c>
      <c r="N237" s="24" t="s">
        <v>8269</v>
      </c>
      <c r="O237" s="28">
        <v>3</v>
      </c>
      <c r="P237" s="24">
        <v>10.67</v>
      </c>
      <c r="Q237" s="29" t="s">
        <v>8315</v>
      </c>
      <c r="R237" s="24" t="s">
        <v>8316</v>
      </c>
      <c r="S237" s="30">
        <v>42209</v>
      </c>
      <c r="T237" s="30">
        <v>42223</v>
      </c>
    </row>
    <row r="238" spans="1:20" ht="224" x14ac:dyDescent="0.2">
      <c r="A238" s="24">
        <v>4091</v>
      </c>
      <c r="B238" s="25" t="s">
        <v>4087</v>
      </c>
      <c r="C238" s="25" t="s">
        <v>8194</v>
      </c>
      <c r="D238" s="26">
        <v>1600</v>
      </c>
      <c r="E238" s="27">
        <v>204</v>
      </c>
      <c r="F238" s="28" t="s">
        <v>8220</v>
      </c>
      <c r="G238" s="24" t="s">
        <v>8223</v>
      </c>
      <c r="H238" s="24" t="s">
        <v>8245</v>
      </c>
      <c r="I238" s="24">
        <v>1421410151</v>
      </c>
      <c r="J238" s="24">
        <v>1418818151</v>
      </c>
      <c r="K238" s="24" t="b">
        <v>0</v>
      </c>
      <c r="L238" s="24">
        <v>8</v>
      </c>
      <c r="M238" s="24" t="b">
        <v>0</v>
      </c>
      <c r="N238" s="24" t="s">
        <v>8269</v>
      </c>
      <c r="O238" s="28">
        <v>13</v>
      </c>
      <c r="P238" s="24">
        <v>25.5</v>
      </c>
      <c r="Q238" s="29" t="s">
        <v>8315</v>
      </c>
      <c r="R238" s="24" t="s">
        <v>8316</v>
      </c>
      <c r="S238" s="30">
        <v>41990</v>
      </c>
      <c r="T238" s="30">
        <v>42020</v>
      </c>
    </row>
    <row r="239" spans="1:20" ht="208" x14ac:dyDescent="0.2">
      <c r="A239" s="24">
        <v>4092</v>
      </c>
      <c r="B239" s="25" t="s">
        <v>4088</v>
      </c>
      <c r="C239" s="25" t="s">
        <v>8195</v>
      </c>
      <c r="D239" s="26">
        <v>110000</v>
      </c>
      <c r="E239" s="27">
        <v>20</v>
      </c>
      <c r="F239" s="28" t="s">
        <v>8220</v>
      </c>
      <c r="G239" s="24" t="s">
        <v>8223</v>
      </c>
      <c r="H239" s="24" t="s">
        <v>8245</v>
      </c>
      <c r="I239" s="24">
        <v>1428205247</v>
      </c>
      <c r="J239" s="24">
        <v>1423024847</v>
      </c>
      <c r="K239" s="24" t="b">
        <v>0</v>
      </c>
      <c r="L239" s="24">
        <v>1</v>
      </c>
      <c r="M239" s="24" t="b">
        <v>0</v>
      </c>
      <c r="N239" s="24" t="s">
        <v>8269</v>
      </c>
      <c r="O239" s="28">
        <v>0</v>
      </c>
      <c r="P239" s="24">
        <v>20</v>
      </c>
      <c r="Q239" s="29" t="s">
        <v>8315</v>
      </c>
      <c r="R239" s="24" t="s">
        <v>8316</v>
      </c>
      <c r="S239" s="30">
        <v>42039</v>
      </c>
      <c r="T239" s="30">
        <v>42099</v>
      </c>
    </row>
    <row r="240" spans="1:20" ht="192" x14ac:dyDescent="0.2">
      <c r="A240" s="24">
        <v>4094</v>
      </c>
      <c r="B240" s="25" t="s">
        <v>4090</v>
      </c>
      <c r="C240" s="25" t="s">
        <v>8197</v>
      </c>
      <c r="D240" s="26">
        <v>2000</v>
      </c>
      <c r="E240" s="27">
        <v>730</v>
      </c>
      <c r="F240" s="28" t="s">
        <v>8220</v>
      </c>
      <c r="G240" s="24" t="s">
        <v>8223</v>
      </c>
      <c r="H240" s="24" t="s">
        <v>8245</v>
      </c>
      <c r="I240" s="24">
        <v>1413953940</v>
      </c>
      <c r="J240" s="24">
        <v>1410141900</v>
      </c>
      <c r="K240" s="24" t="b">
        <v>0</v>
      </c>
      <c r="L240" s="24">
        <v>8</v>
      </c>
      <c r="M240" s="24" t="b">
        <v>0</v>
      </c>
      <c r="N240" s="24" t="s">
        <v>8269</v>
      </c>
      <c r="O240" s="28">
        <v>37</v>
      </c>
      <c r="P240" s="24">
        <v>91.25</v>
      </c>
      <c r="Q240" s="29" t="s">
        <v>8315</v>
      </c>
      <c r="R240" s="24" t="s">
        <v>8316</v>
      </c>
      <c r="S240" s="30">
        <v>41890</v>
      </c>
      <c r="T240" s="30">
        <v>41934</v>
      </c>
    </row>
    <row r="241" spans="1:20" ht="176" x14ac:dyDescent="0.2">
      <c r="A241" s="24">
        <v>4098</v>
      </c>
      <c r="B241" s="25" t="s">
        <v>4094</v>
      </c>
      <c r="C241" s="25" t="s">
        <v>8201</v>
      </c>
      <c r="D241" s="26">
        <v>75000</v>
      </c>
      <c r="E241" s="27">
        <v>0</v>
      </c>
      <c r="F241" s="28" t="s">
        <v>8220</v>
      </c>
      <c r="G241" s="24" t="s">
        <v>8223</v>
      </c>
      <c r="H241" s="24" t="s">
        <v>8245</v>
      </c>
      <c r="I241" s="24">
        <v>1465060797</v>
      </c>
      <c r="J241" s="24">
        <v>1462468797</v>
      </c>
      <c r="K241" s="24" t="b">
        <v>0</v>
      </c>
      <c r="L241" s="24">
        <v>0</v>
      </c>
      <c r="M241" s="24" t="b">
        <v>0</v>
      </c>
      <c r="N241" s="24" t="s">
        <v>8269</v>
      </c>
      <c r="O241" s="28">
        <v>0</v>
      </c>
      <c r="P241" s="24">
        <v>0</v>
      </c>
      <c r="Q241" s="29" t="s">
        <v>8315</v>
      </c>
      <c r="R241" s="24" t="s">
        <v>8316</v>
      </c>
      <c r="S241" s="30">
        <v>42495</v>
      </c>
      <c r="T241" s="30">
        <v>42525</v>
      </c>
    </row>
    <row r="242" spans="1:20" ht="224" x14ac:dyDescent="0.2">
      <c r="A242" s="24">
        <v>4099</v>
      </c>
      <c r="B242" s="25" t="s">
        <v>4095</v>
      </c>
      <c r="C242" s="25" t="s">
        <v>8202</v>
      </c>
      <c r="D242" s="26">
        <v>4500</v>
      </c>
      <c r="E242" s="27">
        <v>50</v>
      </c>
      <c r="F242" s="28" t="s">
        <v>8220</v>
      </c>
      <c r="G242" s="24" t="s">
        <v>8223</v>
      </c>
      <c r="H242" s="24" t="s">
        <v>8245</v>
      </c>
      <c r="I242" s="24">
        <v>1472847873</v>
      </c>
      <c r="J242" s="24">
        <v>1468959873</v>
      </c>
      <c r="K242" s="24" t="b">
        <v>0</v>
      </c>
      <c r="L242" s="24">
        <v>1</v>
      </c>
      <c r="M242" s="24" t="b">
        <v>0</v>
      </c>
      <c r="N242" s="24" t="s">
        <v>8269</v>
      </c>
      <c r="O242" s="28">
        <v>1</v>
      </c>
      <c r="P242" s="24">
        <v>50</v>
      </c>
      <c r="Q242" s="29" t="s">
        <v>8315</v>
      </c>
      <c r="R242" s="24" t="s">
        <v>8316</v>
      </c>
      <c r="S242" s="30">
        <v>42570</v>
      </c>
      <c r="T242" s="30">
        <v>42615</v>
      </c>
    </row>
    <row r="243" spans="1:20" ht="144" x14ac:dyDescent="0.2">
      <c r="A243" s="24">
        <v>4100</v>
      </c>
      <c r="B243" s="25" t="s">
        <v>4096</v>
      </c>
      <c r="C243" s="25" t="s">
        <v>8203</v>
      </c>
      <c r="D243" s="26">
        <v>270</v>
      </c>
      <c r="E243" s="27">
        <v>0</v>
      </c>
      <c r="F243" s="28" t="s">
        <v>8220</v>
      </c>
      <c r="G243" s="24" t="s">
        <v>8223</v>
      </c>
      <c r="H243" s="24" t="s">
        <v>8245</v>
      </c>
      <c r="I243" s="24">
        <v>1414205990</v>
      </c>
      <c r="J243" s="24">
        <v>1413341990</v>
      </c>
      <c r="K243" s="24" t="b">
        <v>0</v>
      </c>
      <c r="L243" s="24">
        <v>0</v>
      </c>
      <c r="M243" s="24" t="b">
        <v>0</v>
      </c>
      <c r="N243" s="24" t="s">
        <v>8269</v>
      </c>
      <c r="O243" s="28">
        <v>0</v>
      </c>
      <c r="P243" s="24">
        <v>0</v>
      </c>
      <c r="Q243" s="29" t="s">
        <v>8315</v>
      </c>
      <c r="R243" s="24" t="s">
        <v>8316</v>
      </c>
      <c r="S243" s="30">
        <v>41927</v>
      </c>
      <c r="T243" s="30">
        <v>41937</v>
      </c>
    </row>
    <row r="244" spans="1:20" ht="208" x14ac:dyDescent="0.2">
      <c r="A244" s="24">
        <v>4101</v>
      </c>
      <c r="B244" s="25" t="s">
        <v>4097</v>
      </c>
      <c r="C244" s="25" t="s">
        <v>8204</v>
      </c>
      <c r="D244" s="26">
        <v>600</v>
      </c>
      <c r="E244" s="27">
        <v>0</v>
      </c>
      <c r="F244" s="28" t="s">
        <v>8220</v>
      </c>
      <c r="G244" s="24" t="s">
        <v>8223</v>
      </c>
      <c r="H244" s="24" t="s">
        <v>8245</v>
      </c>
      <c r="I244" s="24">
        <v>1485380482</v>
      </c>
      <c r="J244" s="24">
        <v>1482788482</v>
      </c>
      <c r="K244" s="24" t="b">
        <v>0</v>
      </c>
      <c r="L244" s="24">
        <v>0</v>
      </c>
      <c r="M244" s="24" t="b">
        <v>0</v>
      </c>
      <c r="N244" s="24" t="s">
        <v>8269</v>
      </c>
      <c r="O244" s="28">
        <v>0</v>
      </c>
      <c r="P244" s="24">
        <v>0</v>
      </c>
      <c r="Q244" s="29" t="s">
        <v>8315</v>
      </c>
      <c r="R244" s="24" t="s">
        <v>8316</v>
      </c>
      <c r="S244" s="30">
        <v>42730</v>
      </c>
      <c r="T244" s="30">
        <v>42760</v>
      </c>
    </row>
    <row r="245" spans="1:20" ht="176" x14ac:dyDescent="0.2">
      <c r="A245" s="24">
        <v>4102</v>
      </c>
      <c r="B245" s="25" t="s">
        <v>4098</v>
      </c>
      <c r="C245" s="25" t="s">
        <v>8205</v>
      </c>
      <c r="D245" s="26">
        <v>500</v>
      </c>
      <c r="E245" s="27">
        <v>137</v>
      </c>
      <c r="F245" s="28" t="s">
        <v>8220</v>
      </c>
      <c r="G245" s="24" t="s">
        <v>8223</v>
      </c>
      <c r="H245" s="24" t="s">
        <v>8245</v>
      </c>
      <c r="I245" s="24">
        <v>1463343673</v>
      </c>
      <c r="J245" s="24">
        <v>1460751673</v>
      </c>
      <c r="K245" s="24" t="b">
        <v>0</v>
      </c>
      <c r="L245" s="24">
        <v>6</v>
      </c>
      <c r="M245" s="24" t="b">
        <v>0</v>
      </c>
      <c r="N245" s="24" t="s">
        <v>8269</v>
      </c>
      <c r="O245" s="28">
        <v>27</v>
      </c>
      <c r="P245" s="24">
        <v>22.83</v>
      </c>
      <c r="Q245" s="29" t="s">
        <v>8315</v>
      </c>
      <c r="R245" s="24" t="s">
        <v>8316</v>
      </c>
      <c r="S245" s="30">
        <v>42475</v>
      </c>
      <c r="T245" s="30">
        <v>42505</v>
      </c>
    </row>
    <row r="246" spans="1:20" ht="208" x14ac:dyDescent="0.2">
      <c r="A246" s="24">
        <v>4103</v>
      </c>
      <c r="B246" s="25" t="s">
        <v>4099</v>
      </c>
      <c r="C246" s="25" t="s">
        <v>8206</v>
      </c>
      <c r="D246" s="26">
        <v>1000</v>
      </c>
      <c r="E246" s="27">
        <v>100</v>
      </c>
      <c r="F246" s="28" t="s">
        <v>8220</v>
      </c>
      <c r="G246" s="24" t="s">
        <v>8223</v>
      </c>
      <c r="H246" s="24" t="s">
        <v>8245</v>
      </c>
      <c r="I246" s="24">
        <v>1440613920</v>
      </c>
      <c r="J246" s="24">
        <v>1435953566</v>
      </c>
      <c r="K246" s="24" t="b">
        <v>0</v>
      </c>
      <c r="L246" s="24">
        <v>6</v>
      </c>
      <c r="M246" s="24" t="b">
        <v>0</v>
      </c>
      <c r="N246" s="24" t="s">
        <v>8269</v>
      </c>
      <c r="O246" s="28">
        <v>10</v>
      </c>
      <c r="P246" s="24">
        <v>16.670000000000002</v>
      </c>
      <c r="Q246" s="29" t="s">
        <v>8315</v>
      </c>
      <c r="R246" s="24" t="s">
        <v>8316</v>
      </c>
      <c r="S246" s="30">
        <v>42188</v>
      </c>
      <c r="T246" s="30">
        <v>42242</v>
      </c>
    </row>
    <row r="247" spans="1:20" ht="224" x14ac:dyDescent="0.2">
      <c r="A247" s="24">
        <v>4106</v>
      </c>
      <c r="B247" s="25" t="s">
        <v>4102</v>
      </c>
      <c r="C247" s="25" t="s">
        <v>8209</v>
      </c>
      <c r="D247" s="26">
        <v>5000</v>
      </c>
      <c r="E247" s="27">
        <v>3530</v>
      </c>
      <c r="F247" s="28" t="s">
        <v>8220</v>
      </c>
      <c r="G247" s="24" t="s">
        <v>8223</v>
      </c>
      <c r="H247" s="24" t="s">
        <v>8245</v>
      </c>
      <c r="I247" s="24">
        <v>1427936400</v>
      </c>
      <c r="J247" s="24">
        <v>1424221866</v>
      </c>
      <c r="K247" s="24" t="b">
        <v>0</v>
      </c>
      <c r="L247" s="24">
        <v>33</v>
      </c>
      <c r="M247" s="24" t="b">
        <v>0</v>
      </c>
      <c r="N247" s="24" t="s">
        <v>8269</v>
      </c>
      <c r="O247" s="28">
        <v>71</v>
      </c>
      <c r="P247" s="24">
        <v>106.97</v>
      </c>
      <c r="Q247" s="29" t="s">
        <v>8315</v>
      </c>
      <c r="R247" s="24" t="s">
        <v>8316</v>
      </c>
      <c r="S247" s="30">
        <v>42053</v>
      </c>
      <c r="T247" s="30">
        <v>42096</v>
      </c>
    </row>
    <row r="248" spans="1:20" ht="224" x14ac:dyDescent="0.2">
      <c r="A248" s="24">
        <v>4107</v>
      </c>
      <c r="B248" s="25" t="s">
        <v>4103</v>
      </c>
      <c r="C248" s="25" t="s">
        <v>8210</v>
      </c>
      <c r="D248" s="26">
        <v>2000</v>
      </c>
      <c r="E248" s="27">
        <v>41</v>
      </c>
      <c r="F248" s="28" t="s">
        <v>8220</v>
      </c>
      <c r="G248" s="24" t="s">
        <v>8223</v>
      </c>
      <c r="H248" s="24" t="s">
        <v>8245</v>
      </c>
      <c r="I248" s="24">
        <v>1411596001</v>
      </c>
      <c r="J248" s="24">
        <v>1409608801</v>
      </c>
      <c r="K248" s="24" t="b">
        <v>0</v>
      </c>
      <c r="L248" s="24">
        <v>4</v>
      </c>
      <c r="M248" s="24" t="b">
        <v>0</v>
      </c>
      <c r="N248" s="24" t="s">
        <v>8269</v>
      </c>
      <c r="O248" s="28">
        <v>2</v>
      </c>
      <c r="P248" s="24">
        <v>10.25</v>
      </c>
      <c r="Q248" s="29" t="s">
        <v>8315</v>
      </c>
      <c r="R248" s="24" t="s">
        <v>8316</v>
      </c>
      <c r="S248" s="30">
        <v>41883</v>
      </c>
      <c r="T248" s="30">
        <v>41906</v>
      </c>
    </row>
    <row r="249" spans="1:20" ht="208" x14ac:dyDescent="0.2">
      <c r="A249" s="24">
        <v>4108</v>
      </c>
      <c r="B249" s="25" t="s">
        <v>4104</v>
      </c>
      <c r="C249" s="25" t="s">
        <v>8211</v>
      </c>
      <c r="D249" s="26">
        <v>3000</v>
      </c>
      <c r="E249" s="27">
        <v>59</v>
      </c>
      <c r="F249" s="28" t="s">
        <v>8220</v>
      </c>
      <c r="G249" s="24" t="s">
        <v>8223</v>
      </c>
      <c r="H249" s="24" t="s">
        <v>8245</v>
      </c>
      <c r="I249" s="24">
        <v>1488517200</v>
      </c>
      <c r="J249" s="24">
        <v>1485909937</v>
      </c>
      <c r="K249" s="24" t="b">
        <v>0</v>
      </c>
      <c r="L249" s="24">
        <v>1</v>
      </c>
      <c r="M249" s="24" t="b">
        <v>0</v>
      </c>
      <c r="N249" s="24" t="s">
        <v>8269</v>
      </c>
      <c r="O249" s="28">
        <v>2</v>
      </c>
      <c r="P249" s="24">
        <v>59</v>
      </c>
      <c r="Q249" s="29" t="s">
        <v>8315</v>
      </c>
      <c r="R249" s="24" t="s">
        <v>8316</v>
      </c>
      <c r="S249" s="30">
        <v>42767</v>
      </c>
      <c r="T249" s="30">
        <v>42797</v>
      </c>
    </row>
    <row r="250" spans="1:20" ht="192" x14ac:dyDescent="0.2">
      <c r="A250" s="24">
        <v>4111</v>
      </c>
      <c r="B250" s="25" t="s">
        <v>4107</v>
      </c>
      <c r="C250" s="25" t="s">
        <v>8214</v>
      </c>
      <c r="D250" s="26">
        <v>3000</v>
      </c>
      <c r="E250" s="27">
        <v>94</v>
      </c>
      <c r="F250" s="28" t="s">
        <v>8220</v>
      </c>
      <c r="G250" s="24" t="s">
        <v>8223</v>
      </c>
      <c r="H250" s="24" t="s">
        <v>8245</v>
      </c>
      <c r="I250" s="24">
        <v>1424747740</v>
      </c>
      <c r="J250" s="24">
        <v>1422155740</v>
      </c>
      <c r="K250" s="24" t="b">
        <v>0</v>
      </c>
      <c r="L250" s="24">
        <v>6</v>
      </c>
      <c r="M250" s="24" t="b">
        <v>0</v>
      </c>
      <c r="N250" s="24" t="s">
        <v>8269</v>
      </c>
      <c r="O250" s="28">
        <v>3</v>
      </c>
      <c r="P250" s="24">
        <v>15.67</v>
      </c>
      <c r="Q250" s="29" t="s">
        <v>8315</v>
      </c>
      <c r="R250" s="24" t="s">
        <v>8316</v>
      </c>
      <c r="S250" s="30">
        <v>42029</v>
      </c>
      <c r="T250" s="30">
        <v>42059</v>
      </c>
    </row>
    <row r="251" spans="1:20" ht="192" x14ac:dyDescent="0.2">
      <c r="A251" s="24">
        <v>4113</v>
      </c>
      <c r="B251" s="25" t="s">
        <v>4109</v>
      </c>
      <c r="C251" s="25" t="s">
        <v>8215</v>
      </c>
      <c r="D251" s="26">
        <v>1500</v>
      </c>
      <c r="E251" s="27">
        <v>3</v>
      </c>
      <c r="F251" s="28" t="s">
        <v>8220</v>
      </c>
      <c r="G251" s="24" t="s">
        <v>8223</v>
      </c>
      <c r="H251" s="24" t="s">
        <v>8245</v>
      </c>
      <c r="I251" s="24">
        <v>1452234840</v>
      </c>
      <c r="J251" s="24">
        <v>1450619123</v>
      </c>
      <c r="K251" s="24" t="b">
        <v>0</v>
      </c>
      <c r="L251" s="24">
        <v>3</v>
      </c>
      <c r="M251" s="24" t="b">
        <v>0</v>
      </c>
      <c r="N251" s="24" t="s">
        <v>8269</v>
      </c>
      <c r="O251" s="28">
        <v>0</v>
      </c>
      <c r="P251" s="24">
        <v>1</v>
      </c>
      <c r="Q251" s="29" t="s">
        <v>8315</v>
      </c>
      <c r="R251" s="24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51EF5-13B8-B44D-9BB4-A8D68D8CDB03}">
  <dimension ref="A1:C15"/>
  <sheetViews>
    <sheetView workbookViewId="0">
      <selection activeCell="B16" sqref="B16"/>
    </sheetView>
  </sheetViews>
  <sheetFormatPr baseColWidth="10" defaultRowHeight="15" x14ac:dyDescent="0.2"/>
  <cols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8389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8391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8392</v>
      </c>
      <c r="B5" s="5">
        <f>_xlfn.QUARTILE.EXC('Successful US Kickstarters'!D:D, 3)</f>
        <v>5000</v>
      </c>
      <c r="C5" s="5">
        <f>_xlfn.QUARTILE.EXC('Failed US Kickstarters'!D:D,3)</f>
        <v>10000</v>
      </c>
    </row>
    <row r="6" spans="1:3" x14ac:dyDescent="0.2">
      <c r="A6" t="s">
        <v>8393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8394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10" spans="1:3" x14ac:dyDescent="0.2">
      <c r="A10" t="s">
        <v>8388</v>
      </c>
      <c r="B10">
        <f>AVERAGE('Successful US Kickstarters'!E:E)</f>
        <v>5601.5458009708727</v>
      </c>
      <c r="C10">
        <f>AVERAGE('Failed US Kickstarters'!E:E)</f>
        <v>558.65484000000004</v>
      </c>
    </row>
    <row r="11" spans="1:3" x14ac:dyDescent="0.2">
      <c r="A11" t="s">
        <v>8390</v>
      </c>
      <c r="B11" s="5">
        <f>MEDIAN('Successful US Kickstarters'!E:E)</f>
        <v>3167.5</v>
      </c>
      <c r="C11">
        <f>MEDIAN('Failed US Kickstarters'!E:E)</f>
        <v>103</v>
      </c>
    </row>
    <row r="12" spans="1:3" x14ac:dyDescent="0.2">
      <c r="A12" t="s">
        <v>8395</v>
      </c>
      <c r="B12">
        <f>_xlfn.STDEV.P('Successful US Kickstarters'!E:E)</f>
        <v>8334.5731699164608</v>
      </c>
      <c r="C12">
        <f>_xlfn.STDEV.P('Failed US Kickstarters'!E:E)</f>
        <v>1330.5230280400915</v>
      </c>
    </row>
    <row r="13" spans="1:3" x14ac:dyDescent="0.2">
      <c r="A13" t="s">
        <v>8396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2">
      <c r="A14" t="s">
        <v>8397</v>
      </c>
      <c r="B14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2">
      <c r="A15" t="s">
        <v>8398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C28F-95DA-9349-82E7-5296A729EBE5}">
  <dimension ref="A1:E18"/>
  <sheetViews>
    <sheetView topLeftCell="A9" workbookViewId="0">
      <selection activeCell="O5" sqref="O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8315</v>
      </c>
    </row>
    <row r="2" spans="1:5" x14ac:dyDescent="0.2">
      <c r="A2" s="14" t="s">
        <v>8399</v>
      </c>
      <c r="B2" t="s">
        <v>8400</v>
      </c>
    </row>
    <row r="4" spans="1:5" x14ac:dyDescent="0.2">
      <c r="A4" s="14" t="s">
        <v>8360</v>
      </c>
      <c r="B4" s="14" t="s">
        <v>8363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7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7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7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7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7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7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7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7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7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7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7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7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3E862-D144-5044-B3BF-551ED59A8ECE}">
  <dimension ref="A1:I13"/>
  <sheetViews>
    <sheetView tabSelected="1" workbookViewId="0">
      <selection activeCell="D15" sqref="D15"/>
    </sheetView>
  </sheetViews>
  <sheetFormatPr baseColWidth="10" defaultRowHeight="15" x14ac:dyDescent="0.2"/>
  <cols>
    <col min="2" max="2" width="16.1640625" customWidth="1"/>
    <col min="7" max="7" width="10.83203125" style="34"/>
    <col min="8" max="9" width="10.83203125" style="32"/>
  </cols>
  <sheetData>
    <row r="1" spans="1:9" x14ac:dyDescent="0.2">
      <c r="A1" s="18"/>
      <c r="B1" s="18" t="s">
        <v>8381</v>
      </c>
      <c r="C1" s="18" t="s">
        <v>8401</v>
      </c>
      <c r="D1" s="18" t="s">
        <v>8402</v>
      </c>
      <c r="E1" s="18" t="s">
        <v>8403</v>
      </c>
      <c r="F1" s="18" t="s">
        <v>8404</v>
      </c>
      <c r="G1" s="33" t="s">
        <v>8405</v>
      </c>
      <c r="H1" s="31" t="s">
        <v>8406</v>
      </c>
      <c r="I1" s="31" t="s">
        <v>8407</v>
      </c>
    </row>
    <row r="2" spans="1:9" x14ac:dyDescent="0.2">
      <c r="B2" t="s">
        <v>8408</v>
      </c>
      <c r="C2">
        <f>COUNTIFS(Kickstarter!D:D, "&lt;1000", Kickstarter!F:F, "successful", Kickstarter!R:R, "plays")</f>
        <v>141</v>
      </c>
      <c r="D2">
        <f>COUNTIFS(Kickstarter!D:D, "&lt;1000", Kickstarter!F:F, "failed", Kickstarter!R:R, "plays")</f>
        <v>45</v>
      </c>
      <c r="E2">
        <f>COUNTIFS(Kickstarter!D:D, "&lt;1000", Kickstarter!F:F, "canceled", Kickstarter!R:R, "plays")</f>
        <v>0</v>
      </c>
      <c r="F2">
        <f>SUM(C2,D2,E2)</f>
        <v>186</v>
      </c>
      <c r="G2" s="34">
        <f>C2/F2</f>
        <v>0.75806451612903225</v>
      </c>
      <c r="H2" s="32">
        <f>D2/F2</f>
        <v>0.24193548387096775</v>
      </c>
      <c r="I2" s="32">
        <f>E2/F2</f>
        <v>0</v>
      </c>
    </row>
    <row r="3" spans="1:9" x14ac:dyDescent="0.2">
      <c r="B3" t="s">
        <v>8409</v>
      </c>
      <c r="C3">
        <f>COUNTIFS(Kickstarter!F:F, "successful",Kickstarter!D:D,"&gt;=1000",Kickstarter!D:D,"&lt;=4999", Kickstarter!R:R, "plays")</f>
        <v>388</v>
      </c>
      <c r="D3">
        <f>COUNTIFS(Kickstarter!F:F, "failed",Kickstarter!D:D,"&gt;=1000",Kickstarter!D:D,"&lt;=4999", Kickstarter!R:R, "plays")</f>
        <v>146</v>
      </c>
      <c r="E3">
        <f>COUNTIFS(Kickstarter!F:F, "canceled",Kickstarter!D:D,"&gt;=1000",Kickstarter!D:D,"&lt;=4999", Kickstarter!R:R, "plays")</f>
        <v>0</v>
      </c>
      <c r="F3">
        <f t="shared" ref="F3:F13" si="0">SUM(C3,D3,E3)</f>
        <v>534</v>
      </c>
      <c r="G3" s="34">
        <f t="shared" ref="G3:G13" si="1">C3/F3</f>
        <v>0.72659176029962547</v>
      </c>
      <c r="H3" s="32">
        <f t="shared" ref="H3:H13" si="2">D3/F3</f>
        <v>0.27340823970037453</v>
      </c>
      <c r="I3" s="32">
        <f t="shared" ref="I3:I13" si="3">E3/F3</f>
        <v>0</v>
      </c>
    </row>
    <row r="4" spans="1:9" x14ac:dyDescent="0.2">
      <c r="B4" t="s">
        <v>8410</v>
      </c>
      <c r="C4">
        <f>COUNTIFS(Kickstarter!F:F, "successful",Kickstarter!D:D,"&gt;=5000",Kickstarter!D:D,"&lt;=9999", Kickstarter!R:R, "plays")</f>
        <v>93</v>
      </c>
      <c r="D4">
        <f>COUNTIFS(Kickstarter!F:F, "failed",Kickstarter!D:D,"&gt;=5000",Kickstarter!D:D,"&lt;=9999", Kickstarter!R:R, "plays")</f>
        <v>76</v>
      </c>
      <c r="E4">
        <f>COUNTIFS(Kickstarter!F:F, "canceled",Kickstarter!D:D,"&gt;=5000",Kickstarter!D:D,"&lt;=9999", Kickstarter!R:R, "plays")</f>
        <v>0</v>
      </c>
      <c r="F4">
        <f t="shared" si="0"/>
        <v>169</v>
      </c>
      <c r="G4" s="34">
        <f t="shared" si="1"/>
        <v>0.55029585798816572</v>
      </c>
      <c r="H4" s="32">
        <f t="shared" si="2"/>
        <v>0.44970414201183434</v>
      </c>
      <c r="I4" s="32">
        <f t="shared" si="3"/>
        <v>0</v>
      </c>
    </row>
    <row r="5" spans="1:9" x14ac:dyDescent="0.2">
      <c r="B5" t="s">
        <v>8411</v>
      </c>
      <c r="C5">
        <f>COUNTIFS(Kickstarter!F:F, "successful",Kickstarter!D:D,"&gt;=10000",Kickstarter!D:D,"&lt;=14999", Kickstarter!R:R, "plays")</f>
        <v>39</v>
      </c>
      <c r="D5">
        <f>COUNTIFS(Kickstarter!F:F, "failed",Kickstarter!D:D,"&gt;=10000",Kickstarter!D:D,"&lt;=14999", Kickstarter!R:R, "plays")</f>
        <v>33</v>
      </c>
      <c r="E5">
        <f>COUNTIFS(Kickstarter!F:F, "canceled",Kickstarter!D:D,"&gt;=10000",Kickstarter!D:D,"&lt;=14999", Kickstarter!R:R, "plays")</f>
        <v>0</v>
      </c>
      <c r="F5">
        <f t="shared" si="0"/>
        <v>72</v>
      </c>
      <c r="G5" s="34">
        <f t="shared" si="1"/>
        <v>0.54166666666666663</v>
      </c>
      <c r="H5" s="32">
        <f t="shared" si="2"/>
        <v>0.45833333333333331</v>
      </c>
      <c r="I5" s="32">
        <f t="shared" si="3"/>
        <v>0</v>
      </c>
    </row>
    <row r="6" spans="1:9" x14ac:dyDescent="0.2">
      <c r="B6" t="s">
        <v>8412</v>
      </c>
      <c r="C6">
        <f>COUNTIFS(Kickstarter!F:F, "successful", Kickstarter!D:D,"&gt;=15000",Kickstarter!D:D,"&lt;=19999", Kickstarter!R:R, "plays")</f>
        <v>12</v>
      </c>
      <c r="D6">
        <f>COUNTIFS(Kickstarter!F:F, "failed", Kickstarter!D:D,"&gt;=15000",Kickstarter!D:D,"&lt;=19999", Kickstarter!R:R, "plays")</f>
        <v>12</v>
      </c>
      <c r="E6">
        <f>COUNTIFS(Kickstarter!F:F, "canceled", Kickstarter!D:D,"&gt;=15000",Kickstarter!D:D,"&lt;=19999", Kickstarter!R:R, "plays")</f>
        <v>0</v>
      </c>
      <c r="F6">
        <f t="shared" si="0"/>
        <v>24</v>
      </c>
      <c r="G6" s="34">
        <f t="shared" si="1"/>
        <v>0.5</v>
      </c>
      <c r="H6" s="32">
        <f t="shared" si="2"/>
        <v>0.5</v>
      </c>
      <c r="I6" s="32">
        <f t="shared" si="3"/>
        <v>0</v>
      </c>
    </row>
    <row r="7" spans="1:9" x14ac:dyDescent="0.2">
      <c r="B7" t="s">
        <v>8413</v>
      </c>
      <c r="C7">
        <f>COUNTIFS(Kickstarter!F:F, "successful",Kickstarter!D:D,"&gt;=20000",Kickstarter!D:D,"&lt;=24999", Kickstarter!R:R, "plays")</f>
        <v>9</v>
      </c>
      <c r="D7">
        <f>COUNTIFS(Kickstarter!F:F, "failed",Kickstarter!D:D,"&gt;=20000",Kickstarter!D:D,"&lt;=24999", Kickstarter!R:R, "plays")</f>
        <v>11</v>
      </c>
      <c r="E7">
        <f>COUNTIFS(Kickstarter!F:F, "canceled",Kickstarter!D:D,"&gt;=20000",Kickstarter!D:D,"&lt;=24999", Kickstarter!R:R, "plays")</f>
        <v>0</v>
      </c>
      <c r="F7">
        <f t="shared" si="0"/>
        <v>20</v>
      </c>
      <c r="G7" s="34">
        <f t="shared" si="1"/>
        <v>0.45</v>
      </c>
      <c r="H7" s="32">
        <f t="shared" si="2"/>
        <v>0.55000000000000004</v>
      </c>
      <c r="I7" s="32">
        <f t="shared" si="3"/>
        <v>0</v>
      </c>
    </row>
    <row r="8" spans="1:9" x14ac:dyDescent="0.2">
      <c r="B8" t="s">
        <v>8414</v>
      </c>
      <c r="C8">
        <f>COUNTIFS(Kickstarter!F:F, "successful",Kickstarter!D:D,"&gt;=25000",Kickstarter!D:D,"&lt;=29999", Kickstarter!R:R, "plays")</f>
        <v>1</v>
      </c>
      <c r="D8">
        <f>COUNTIFS(Kickstarter!F:F, "failed",Kickstarter!D:D,"&gt;=25000",Kickstarter!D:D,"&lt;=29999", Kickstarter!R:R, "plays")</f>
        <v>4</v>
      </c>
      <c r="E8">
        <f>COUNTIFS(Kickstarter!F:F, "canceled",Kickstarter!D:D,"&gt;=25000",Kickstarter!D:D,"&lt;=29999", Kickstarter!R:R, "plays")</f>
        <v>0</v>
      </c>
      <c r="F8">
        <f t="shared" si="0"/>
        <v>5</v>
      </c>
      <c r="G8" s="34">
        <f t="shared" si="1"/>
        <v>0.2</v>
      </c>
      <c r="H8" s="32">
        <f t="shared" si="2"/>
        <v>0.8</v>
      </c>
      <c r="I8" s="32">
        <f t="shared" si="3"/>
        <v>0</v>
      </c>
    </row>
    <row r="9" spans="1:9" x14ac:dyDescent="0.2">
      <c r="B9" t="s">
        <v>8415</v>
      </c>
      <c r="C9">
        <f>COUNTIFS(Kickstarter!F:F, "successful",Kickstarter!D:D,"&gt;=30000",Kickstarter!D:D,"&lt;=34999", Kickstarter!R:R, "plays")</f>
        <v>3</v>
      </c>
      <c r="D9">
        <f>COUNTIFS(Kickstarter!F:F, "failed",Kickstarter!D:D,"&gt;=30000",Kickstarter!D:D,"&lt;=34999", Kickstarter!R:R, "plays")</f>
        <v>8</v>
      </c>
      <c r="E9">
        <f>COUNTIFS(Kickstarter!F:F, "canceled",Kickstarter!D:D,"&gt;=30000",Kickstarter!D:D,"&lt;=34999", Kickstarter!R:R, "plays")</f>
        <v>0</v>
      </c>
      <c r="F9">
        <f t="shared" si="0"/>
        <v>11</v>
      </c>
      <c r="G9" s="34">
        <f t="shared" si="1"/>
        <v>0.27272727272727271</v>
      </c>
      <c r="H9" s="32">
        <f t="shared" si="2"/>
        <v>0.72727272727272729</v>
      </c>
      <c r="I9" s="32">
        <f t="shared" si="3"/>
        <v>0</v>
      </c>
    </row>
    <row r="10" spans="1:9" x14ac:dyDescent="0.2">
      <c r="B10" t="s">
        <v>8416</v>
      </c>
      <c r="C10">
        <f>COUNTIFS(Kickstarter!F:F, "successful",Kickstarter!D:D,"&gt;=35000",Kickstarter!D:D,"&lt;=39999", Kickstarter!R:R, "plays")</f>
        <v>4</v>
      </c>
      <c r="D10">
        <f>COUNTIFS(Kickstarter!F:F, "failed",Kickstarter!D:D,"&gt;=35000",Kickstarter!D:D,"&lt;=39999", Kickstarter!R:R, "plays")</f>
        <v>2</v>
      </c>
      <c r="E10">
        <f>COUNTIFS(Kickstarter!F:F, "canceled",Kickstarter!D:D,"&gt;=35000",Kickstarter!D:D,"&lt;=39999", Kickstarter!R:R, "plays")</f>
        <v>0</v>
      </c>
      <c r="F10">
        <f t="shared" si="0"/>
        <v>6</v>
      </c>
      <c r="G10" s="34">
        <f t="shared" si="1"/>
        <v>0.66666666666666663</v>
      </c>
      <c r="H10" s="32">
        <f t="shared" si="2"/>
        <v>0.33333333333333331</v>
      </c>
      <c r="I10" s="32">
        <f t="shared" si="3"/>
        <v>0</v>
      </c>
    </row>
    <row r="11" spans="1:9" x14ac:dyDescent="0.2">
      <c r="B11" t="s">
        <v>8417</v>
      </c>
      <c r="C11">
        <f>COUNTIFS(Kickstarter!F:F, "successful", Kickstarter!D:D,"&gt;=40000",Kickstarter!D:D,"&lt;=44999", Kickstarter!R:R, "plays")</f>
        <v>2</v>
      </c>
      <c r="D11">
        <f>COUNTIFS(Kickstarter!F:F, "failed", Kickstarter!D:D,"&gt;=40000",Kickstarter!D:D,"&lt;=44999", Kickstarter!R:R, "plays")</f>
        <v>1</v>
      </c>
      <c r="E11">
        <f>COUNTIFS(Kickstarter!F:F, "canceled", Kickstarter!D:D,"&gt;=40000",Kickstarter!D:D,"&lt;=44999", Kickstarter!R:R, "plays")</f>
        <v>0</v>
      </c>
      <c r="F11">
        <f t="shared" si="0"/>
        <v>3</v>
      </c>
      <c r="G11" s="34">
        <f t="shared" si="1"/>
        <v>0.66666666666666663</v>
      </c>
      <c r="H11" s="32">
        <f t="shared" si="2"/>
        <v>0.33333333333333331</v>
      </c>
      <c r="I11" s="32">
        <f t="shared" si="3"/>
        <v>0</v>
      </c>
    </row>
    <row r="12" spans="1:9" x14ac:dyDescent="0.2">
      <c r="B12" t="s">
        <v>8418</v>
      </c>
      <c r="C12">
        <f>COUNTIFS(Kickstarter!F:F, "successful", Kickstarter!D:D,"&gt;=45000",Kickstarter!D:D,"&lt;=49999", Kickstarter!R:R, "plays")</f>
        <v>0</v>
      </c>
      <c r="D12">
        <f>COUNTIFS(Kickstarter!F:F, "failed", Kickstarter!D:D,"&gt;=45000",Kickstarter!D:D,"&lt;=49999", Kickstarter!R:R, "plays")</f>
        <v>1</v>
      </c>
      <c r="E12">
        <f>COUNTIFS(Kickstarter!F:F, "canceled", Kickstarter!D:D,"&gt;45000",Kickstarter!D:D,"&lt;49999", Kickstarter!R:R, "plays")</f>
        <v>0</v>
      </c>
      <c r="F12">
        <f t="shared" si="0"/>
        <v>1</v>
      </c>
      <c r="G12" s="34">
        <f t="shared" si="1"/>
        <v>0</v>
      </c>
      <c r="H12" s="32">
        <f t="shared" si="2"/>
        <v>1</v>
      </c>
      <c r="I12" s="32">
        <f t="shared" si="3"/>
        <v>0</v>
      </c>
    </row>
    <row r="13" spans="1:9" x14ac:dyDescent="0.2">
      <c r="B13" t="s">
        <v>8419</v>
      </c>
      <c r="C13">
        <f>COUNTIFS(Kickstarter!F:F, "successful",Kickstarter!D:D,"&gt;=50000", Kickstarter!R:R, "plays")</f>
        <v>2</v>
      </c>
      <c r="D13">
        <f>COUNTIFS(Kickstarter!F:F, "failed",Kickstarter!D:D,"&gt;=50000", Kickstarter!R:R, "plays")</f>
        <v>14</v>
      </c>
      <c r="E13">
        <f>COUNTIFS(Kickstarter!F:F, "canceled",Kickstarter!D:D,"&gt;50000", Kickstarter!R:R, "plays")</f>
        <v>0</v>
      </c>
      <c r="F13">
        <f t="shared" si="0"/>
        <v>16</v>
      </c>
      <c r="G13" s="34">
        <f t="shared" si="1"/>
        <v>0.125</v>
      </c>
      <c r="H13" s="32">
        <f t="shared" si="2"/>
        <v>0.875</v>
      </c>
      <c r="I13" s="32">
        <f t="shared" si="3"/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F0C5-4099-714D-8DEE-5C4D72048B5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Sheet1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2021-09-01T21:18:26Z</dcterms:modified>
</cp:coreProperties>
</file>