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730" windowHeight="9855"/>
  </bookViews>
  <sheets>
    <sheet name="Sales Dashboard" sheetId="3" r:id="rId1"/>
    <sheet name="Sales" sheetId="8" r:id="rId2"/>
  </sheets>
  <definedNames>
    <definedName name="_5__Years_and_350K__Units_Sold_or__1M__Earned?">#REF!</definedName>
    <definedName name="_5__Years_or_High_Producer?">#REF!</definedName>
    <definedName name="Author">Sales!$A$2:$A$435</definedName>
    <definedName name="AuthorID">#REF!</definedName>
    <definedName name="Early_Producer?">#REF!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#REF!</definedName>
    <definedName name="Initial_Contract_Date">#REF!</definedName>
    <definedName name="Market">Sales!$E$2:$E$435</definedName>
    <definedName name="Number_of_Books_in_Print">#REF!</definedName>
    <definedName name="Number_of_Books_Sold">#REF!</definedName>
    <definedName name="RawSalesData">Sales!$A$1:$U$435</definedName>
    <definedName name="Royalty_Rate">#REF!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#REF!</definedName>
  </definedNames>
  <calcPr calcId="145621"/>
</workbook>
</file>

<file path=xl/calcChain.xml><?xml version="1.0" encoding="utf-8"?>
<calcChain xmlns="http://schemas.openxmlformats.org/spreadsheetml/2006/main">
  <c r="U3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2" i="8"/>
  <c r="AB3" i="3" l="1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  <c r="AA14" i="3"/>
  <c r="AA13" i="3"/>
  <c r="AA12" i="3"/>
  <c r="AA11" i="3"/>
  <c r="AA10" i="3"/>
  <c r="AA9" i="3"/>
  <c r="AA8" i="3"/>
  <c r="AA7" i="3"/>
  <c r="AA6" i="3"/>
  <c r="AA5" i="3"/>
  <c r="AA4" i="3"/>
  <c r="AA3" i="3"/>
  <c r="AB5" i="3" l="1"/>
  <c r="AB6" i="3"/>
  <c r="AB12" i="3"/>
  <c r="AB11" i="3"/>
  <c r="AB10" i="3"/>
  <c r="AB9" i="3"/>
  <c r="AB8" i="3"/>
  <c r="AB7" i="3"/>
  <c r="AB4" i="3"/>
  <c r="AB13" i="3" l="1"/>
  <c r="AB14" i="3"/>
  <c r="Z15" i="3" l="1"/>
  <c r="AB15" i="3"/>
  <c r="Y15" i="3"/>
  <c r="AA15" i="3"/>
  <c r="V3" i="3" l="1"/>
  <c r="P3" i="3"/>
  <c r="S4" i="3"/>
  <c r="P4" i="3"/>
  <c r="S5" i="3"/>
  <c r="P6" i="3"/>
  <c r="P5" i="3"/>
  <c r="S3" i="3"/>
  <c r="S6" i="3"/>
  <c r="V4" i="3"/>
</calcChain>
</file>

<file path=xl/sharedStrings.xml><?xml version="1.0" encoding="utf-8"?>
<sst xmlns="http://schemas.openxmlformats.org/spreadsheetml/2006/main" count="1778" uniqueCount="379">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</sst>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,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2" fillId="2" borderId="9" xfId="2" applyFont="1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3">
    <cellStyle name="Accent3" xfId="2" builtinId="37"/>
    <cellStyle name="Currency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Dashboard'!$P$2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Dashboard'!$O$3:$O$6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Dashboard'!$P$3:$P$6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Dashboard'!$S$2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Dashboard'!$R$3:$R$6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Dashboard'!$S$3:$S$6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259328"/>
        <c:axId val="124289792"/>
      </c:barChart>
      <c:catAx>
        <c:axId val="12425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289792"/>
        <c:crosses val="autoZero"/>
        <c:auto val="1"/>
        <c:lblAlgn val="ctr"/>
        <c:lblOffset val="100"/>
        <c:noMultiLvlLbl val="0"/>
      </c:catAx>
      <c:valAx>
        <c:axId val="124289792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12425932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Dashboard'!$V$2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Dashboard'!$U$3:$U$4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Dashboard'!$V$3:$V$4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124297984"/>
        <c:axId val="124299520"/>
      </c:barChart>
      <c:catAx>
        <c:axId val="1242979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24299520"/>
        <c:crosses val="autoZero"/>
        <c:auto val="1"/>
        <c:lblAlgn val="ctr"/>
        <c:lblOffset val="100"/>
        <c:noMultiLvlLbl val="0"/>
      </c:catAx>
      <c:valAx>
        <c:axId val="124299520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124297984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</a:t>
            </a:r>
            <a:r>
              <a:rPr lang="en-US" sz="1200" baseline="0"/>
              <a:t> by FY (in millions)</a:t>
            </a:r>
            <a:endParaRPr lang="en-US" sz="120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Print</c:v>
          </c:tx>
          <c:marker>
            <c:symbol val="none"/>
          </c:marker>
          <c:cat>
            <c:numRef>
              <c:f>'Sales Dashboard'!$X$3:$X$15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Dashboard'!$Y$3:$Y$15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1"/>
          <c:order val="1"/>
          <c:tx>
            <c:v>Electronic</c:v>
          </c:tx>
          <c:marker>
            <c:symbol val="none"/>
          </c:marker>
          <c:cat>
            <c:numRef>
              <c:f>'Sales Dashboard'!$X$3:$X$15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Dashboard'!$Z$3:$Z$15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29280"/>
        <c:axId val="124547456"/>
      </c:lineChart>
      <c:catAx>
        <c:axId val="12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47456"/>
        <c:crosses val="autoZero"/>
        <c:auto val="1"/>
        <c:lblAlgn val="ctr"/>
        <c:lblOffset val="100"/>
        <c:noMultiLvlLbl val="0"/>
      </c:catAx>
      <c:valAx>
        <c:axId val="124547456"/>
        <c:scaling>
          <c:orientation val="minMax"/>
        </c:scaling>
        <c:delete val="0"/>
        <c:axPos val="l"/>
        <c:numFmt formatCode="##0,," sourceLinked="0"/>
        <c:majorTickMark val="out"/>
        <c:minorTickMark val="none"/>
        <c:tickLblPos val="nextTo"/>
        <c:crossAx val="1245292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280302201808108"/>
          <c:y val="0.1111111111111111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spPr>
    <a:ln w="2540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95249</xdr:colOff>
      <xdr:row>11</xdr:row>
      <xdr:rowOff>30691</xdr:rowOff>
    </xdr:from>
    <xdr:to>
      <xdr:col>12</xdr:col>
      <xdr:colOff>187536</xdr:colOff>
      <xdr:row>22</xdr:row>
      <xdr:rowOff>147108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TotalSalesByMarket" displayName="tblTotalSalesByMarket" ref="O2:P6" totalsRowShown="0" headerRowBorderDxfId="24" tableBorderDxfId="23" totalsRowBorderDxfId="22">
  <autoFilter ref="O2:P6"/>
  <tableColumns count="2">
    <tableColumn id="1" name="Market" dataDxfId="21"/>
    <tableColumn id="2" name="Total Sales _x000a_(in millions)" dataDxfId="20" dataCellStyle="Currency">
      <calculatedColumnFormula>SUMIF(Market,O3,Total_Earnings_to_Date)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blTotalSalesByGenre" displayName="tblTotalSalesByGenre" ref="R2:S6" totalsRowShown="0" headerRowBorderDxfId="19" tableBorderDxfId="18" totalsRowBorderDxfId="17">
  <autoFilter ref="R2:S6"/>
  <tableColumns count="2">
    <tableColumn id="1" name="Genre" dataDxfId="16"/>
    <tableColumn id="2" name="Total Sales _x000a_(in millions)" dataDxfId="15" dataCellStyle="Currency">
      <calculatedColumnFormula>SUMIF(Genre,R3,Total_Earnings_to_Date)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blTotalSalesByFormat" displayName="tblTotalSalesByFormat" ref="U2:V4" totalsRowShown="0" headerRowBorderDxfId="14" tableBorderDxfId="13" totalsRowBorderDxfId="12">
  <autoFilter ref="U2:V4"/>
  <tableColumns count="2">
    <tableColumn id="1" name="Format" dataDxfId="11"/>
    <tableColumn id="2" name="Total Sales _x000a_(in millions)" dataDxfId="10" dataCellStyle="Currency">
      <calculatedColumnFormula>SUMIF(Format,U3,Total_Earnings_to_Date)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" name="tblTotalSalesByFiscalYear" displayName="tblTotalSalesByFiscalYear" ref="X2:AB15" totalsRowShown="0" headerRowDxfId="9" dataDxfId="7" headerRowBorderDxfId="8" tableBorderDxfId="6" totalsRowBorderDxfId="5" headerRowCellStyle="Accent3">
  <autoFilter ref="X2:AB15"/>
  <tableColumns count="5">
    <tableColumn id="1" name="Fiscal Year" dataDxfId="4"/>
    <tableColumn id="2" name="Units_x000a_(Print)" dataDxfId="3"/>
    <tableColumn id="3" name="Units_x000a_(Electronic)" dataDxfId="2"/>
    <tableColumn id="4" name="Units_x000a_(Combined)" dataDxfId="1"/>
    <tableColumn id="5" name="Sales _x000a_(in millions)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AB15"/>
  <sheetViews>
    <sheetView tabSelected="1" zoomScaleNormal="100" workbookViewId="0"/>
  </sheetViews>
  <sheetFormatPr defaultRowHeight="15" x14ac:dyDescent="0.25"/>
  <cols>
    <col min="15" max="15" width="12.5703125" bestFit="1" customWidth="1"/>
    <col min="16" max="16" width="16.28515625" bestFit="1" customWidth="1"/>
    <col min="17" max="17" width="2.28515625" customWidth="1"/>
    <col min="18" max="18" width="11.5703125" bestFit="1" customWidth="1"/>
    <col min="19" max="19" width="16.28515625" bestFit="1" customWidth="1"/>
    <col min="20" max="20" width="2.28515625" customWidth="1"/>
    <col min="21" max="21" width="12.5703125" bestFit="1" customWidth="1"/>
    <col min="22" max="22" width="16.28515625" bestFit="1" customWidth="1"/>
    <col min="23" max="23" width="2.28515625" customWidth="1"/>
    <col min="24" max="24" width="15" bestFit="1" customWidth="1"/>
    <col min="25" max="25" width="11.7109375" bestFit="1" customWidth="1"/>
    <col min="26" max="26" width="15.85546875" bestFit="1" customWidth="1"/>
    <col min="27" max="28" width="16.28515625" bestFit="1" customWidth="1"/>
    <col min="29" max="41" width="9.140625" customWidth="1"/>
  </cols>
  <sheetData>
    <row r="1" spans="15:28" ht="15.75" thickBot="1" x14ac:dyDescent="0.3">
      <c r="AA1" s="3"/>
      <c r="AB1" s="3"/>
    </row>
    <row r="2" spans="15:28" ht="32.25" customHeight="1" thickTop="1" thickBot="1" x14ac:dyDescent="0.3">
      <c r="O2" s="7" t="s">
        <v>11</v>
      </c>
      <c r="P2" s="8" t="s">
        <v>374</v>
      </c>
      <c r="R2" s="7" t="s">
        <v>2</v>
      </c>
      <c r="S2" s="8" t="s">
        <v>374</v>
      </c>
      <c r="U2" s="7" t="s">
        <v>15</v>
      </c>
      <c r="V2" s="8" t="s">
        <v>374</v>
      </c>
      <c r="X2" s="7" t="s">
        <v>372</v>
      </c>
      <c r="Y2" s="11" t="s">
        <v>377</v>
      </c>
      <c r="Z2" s="11" t="s">
        <v>375</v>
      </c>
      <c r="AA2" s="11" t="s">
        <v>376</v>
      </c>
      <c r="AB2" s="8" t="s">
        <v>373</v>
      </c>
    </row>
    <row r="3" spans="15:28" ht="16.5" thickTop="1" thickBot="1" x14ac:dyDescent="0.3">
      <c r="O3" s="5" t="s">
        <v>9</v>
      </c>
      <c r="P3" s="6">
        <f>SUMIF(Market,O3,Total_Earnings_to_Date)</f>
        <v>782384058.93000042</v>
      </c>
      <c r="R3" s="5" t="s">
        <v>3</v>
      </c>
      <c r="S3" s="6">
        <f>SUMIF(Genre,R3,Total_Earnings_to_Date)</f>
        <v>771861165.91999984</v>
      </c>
      <c r="U3" s="5" t="s">
        <v>17</v>
      </c>
      <c r="V3" s="6">
        <f>SUMIF(Format,U3,Total_Earnings_to_Date)</f>
        <v>1650837360.3699994</v>
      </c>
      <c r="X3" s="5">
        <v>2000</v>
      </c>
      <c r="Y3" s="4">
        <f>SUMIF(Format,"Print",FY_2000)</f>
        <v>264310</v>
      </c>
      <c r="Z3" s="4">
        <f>SUMIF(Format,"Electronic",FY_2000)</f>
        <v>264492</v>
      </c>
      <c r="AA3" s="4">
        <f>SUM(FY_2000)</f>
        <v>528802</v>
      </c>
      <c r="AB3" s="6">
        <f>SUMPRODUCT(FY_2000,Sell_Price)</f>
        <v>3832258.48</v>
      </c>
    </row>
    <row r="4" spans="15:28" ht="16.5" thickTop="1" thickBot="1" x14ac:dyDescent="0.3">
      <c r="O4" s="5" t="s">
        <v>7</v>
      </c>
      <c r="P4" s="6">
        <f>SUMIF(Market,O4,Total_Earnings_to_Date)</f>
        <v>484611789.37000024</v>
      </c>
      <c r="R4" s="5" t="s">
        <v>4</v>
      </c>
      <c r="S4" s="6">
        <f>SUMIF(Genre,R4,Total_Earnings_to_Date)</f>
        <v>457046815.44999993</v>
      </c>
      <c r="U4" s="9" t="s">
        <v>18</v>
      </c>
      <c r="V4" s="10">
        <f>SUMIF(Format,U4,Total_Earnings_to_Date)</f>
        <v>379894710.94000012</v>
      </c>
      <c r="X4" s="5">
        <v>2001</v>
      </c>
      <c r="Y4" s="4">
        <f>SUMIF(Format,"Print",FY_2001)</f>
        <v>512078</v>
      </c>
      <c r="Z4" s="4">
        <f>SUMIF(Format,"Electronic",FY_2001)</f>
        <v>615825</v>
      </c>
      <c r="AA4" s="4">
        <f>SUM(FY_2001)</f>
        <v>1127903</v>
      </c>
      <c r="AB4" s="6">
        <f>SUMPRODUCT(FY_2001,Sell_Price)</f>
        <v>8701500.9700000007</v>
      </c>
    </row>
    <row r="5" spans="15:28" ht="16.5" thickTop="1" thickBot="1" x14ac:dyDescent="0.3">
      <c r="O5" s="5" t="s">
        <v>6</v>
      </c>
      <c r="P5" s="6">
        <f>SUMIF(Market,O5,Total_Earnings_to_Date)</f>
        <v>477608102.94999993</v>
      </c>
      <c r="R5" s="5" t="s">
        <v>5</v>
      </c>
      <c r="S5" s="6">
        <f>SUMIF(Genre,R5,Total_Earnings_to_Date)</f>
        <v>513703279.69000012</v>
      </c>
      <c r="X5" s="5">
        <v>2002</v>
      </c>
      <c r="Y5" s="4">
        <f>SUMIF(Format,"Print",FY_2002)</f>
        <v>2702800</v>
      </c>
      <c r="Z5" s="4">
        <f>SUMIF(Format,"Electronic",FY_2002)</f>
        <v>1384214</v>
      </c>
      <c r="AA5" s="4">
        <f>SUM(FY_2002)</f>
        <v>4087014</v>
      </c>
      <c r="AB5" s="6">
        <f>SUMPRODUCT(FY_2002,Sell_Price)</f>
        <v>40865053.360000007</v>
      </c>
    </row>
    <row r="6" spans="15:28" ht="16.5" thickTop="1" thickBot="1" x14ac:dyDescent="0.3">
      <c r="O6" s="9" t="s">
        <v>8</v>
      </c>
      <c r="P6" s="10">
        <f>SUMIF(Market,O6,Total_Earnings_to_Date)</f>
        <v>286128120.06000006</v>
      </c>
      <c r="R6" s="9" t="s">
        <v>16</v>
      </c>
      <c r="S6" s="10">
        <f>SUMIF(Genre,R6,Total_Earnings_to_Date)</f>
        <v>288120810.25</v>
      </c>
      <c r="X6" s="5">
        <v>2003</v>
      </c>
      <c r="Y6" s="4">
        <f>SUMIF(Format,"Print",FY_2003)</f>
        <v>3438234</v>
      </c>
      <c r="Z6" s="4">
        <f>SUMIF(Format,"Electronic",FY_2003)</f>
        <v>1640041</v>
      </c>
      <c r="AA6" s="4">
        <f>SUM(FY_2003)</f>
        <v>5078275</v>
      </c>
      <c r="AB6" s="6">
        <f>SUMPRODUCT(FY_2003,Sell_Price)</f>
        <v>51055026.750000022</v>
      </c>
    </row>
    <row r="7" spans="15:28" ht="16.5" thickTop="1" thickBot="1" x14ac:dyDescent="0.3">
      <c r="R7" s="1"/>
      <c r="S7" s="2"/>
      <c r="X7" s="5">
        <v>2004</v>
      </c>
      <c r="Y7" s="4">
        <f>SUMIF(Format,"Print",FY_2004)</f>
        <v>4046876</v>
      </c>
      <c r="Z7" s="4">
        <f>SUMIF(Format,"Electronic",FY_2004)</f>
        <v>2412339</v>
      </c>
      <c r="AA7" s="4">
        <f>SUM(FY_2004)</f>
        <v>6459215</v>
      </c>
      <c r="AB7" s="6">
        <f>SUMPRODUCT(FY_2004,Sell_Price)</f>
        <v>60618765.850000009</v>
      </c>
    </row>
    <row r="8" spans="15:28" ht="18" customHeight="1" thickTop="1" thickBot="1" x14ac:dyDescent="0.3">
      <c r="X8" s="5">
        <v>2005</v>
      </c>
      <c r="Y8" s="4">
        <f>SUMIF(Format,"Print",FY_2005)</f>
        <v>4977337</v>
      </c>
      <c r="Z8" s="4">
        <f>SUMIF(Format,"Electronic",FY_2005)</f>
        <v>3238305</v>
      </c>
      <c r="AA8" s="4">
        <f>SUM(FY_2005)</f>
        <v>8215642</v>
      </c>
      <c r="AB8" s="6">
        <f>SUMPRODUCT(FY_2005,Sell_Price)</f>
        <v>74423324.579999998</v>
      </c>
    </row>
    <row r="9" spans="15:28" ht="16.5" thickTop="1" thickBot="1" x14ac:dyDescent="0.3">
      <c r="X9" s="5">
        <v>2006</v>
      </c>
      <c r="Y9" s="4">
        <f>SUMIF(Format,"Print",FY_2006)</f>
        <v>6851202</v>
      </c>
      <c r="Z9" s="4">
        <f>SUMIF(Format,"Electronic",FY_2006)</f>
        <v>5215878</v>
      </c>
      <c r="AA9" s="4">
        <f>SUM(FY_2006)</f>
        <v>12067080</v>
      </c>
      <c r="AB9" s="6">
        <f>SUMPRODUCT(FY_2006,Sell_Price)</f>
        <v>101689193.70000005</v>
      </c>
    </row>
    <row r="10" spans="15:28" ht="16.5" thickTop="1" thickBot="1" x14ac:dyDescent="0.3">
      <c r="X10" s="5">
        <v>2007</v>
      </c>
      <c r="Y10" s="4">
        <f>SUMIF(Format,"Print",FY_2007)</f>
        <v>10172505</v>
      </c>
      <c r="Z10" s="4">
        <f>SUMIF(Format,"Electronic",FY_2007)</f>
        <v>6880773</v>
      </c>
      <c r="AA10" s="4">
        <f>SUM(FY_2007)</f>
        <v>17053278</v>
      </c>
      <c r="AB10" s="6">
        <f>SUMPRODUCT(FY_2007,Sell_Price)</f>
        <v>148088612.71999997</v>
      </c>
    </row>
    <row r="11" spans="15:28" ht="16.5" thickTop="1" thickBot="1" x14ac:dyDescent="0.3">
      <c r="X11" s="5">
        <v>2008</v>
      </c>
      <c r="Y11" s="4">
        <f>SUMIF(Format,"Print",FY_2008)</f>
        <v>11394732</v>
      </c>
      <c r="Z11" s="4">
        <f>SUMIF(Format,"Electronic",FY_2008)</f>
        <v>10397368</v>
      </c>
      <c r="AA11" s="4">
        <f>SUM(FY_2008)</f>
        <v>21792100</v>
      </c>
      <c r="AB11" s="6">
        <f>SUMPRODUCT(FY_2008,Sell_Price)</f>
        <v>171792498.50000006</v>
      </c>
    </row>
    <row r="12" spans="15:28" ht="16.5" thickTop="1" thickBot="1" x14ac:dyDescent="0.3">
      <c r="X12" s="5">
        <v>2009</v>
      </c>
      <c r="Y12" s="4">
        <f>SUMIF(Format,"Print",FY_2009)</f>
        <v>16835099</v>
      </c>
      <c r="Z12" s="4">
        <f>SUMIF(Format,"Electronic",FY_2009)</f>
        <v>14384523</v>
      </c>
      <c r="AA12" s="4">
        <f>SUM(FY_2009)</f>
        <v>31219622</v>
      </c>
      <c r="AB12" s="6">
        <f>SUMPRODUCT(FY_2009,Sell_Price)</f>
        <v>251645368.28000012</v>
      </c>
    </row>
    <row r="13" spans="15:28" ht="16.5" thickTop="1" thickBot="1" x14ac:dyDescent="0.3">
      <c r="X13" s="5">
        <v>2010</v>
      </c>
      <c r="Y13" s="4">
        <f>SUMIF(Format,"Print",FY_2010)</f>
        <v>21265234</v>
      </c>
      <c r="Z13" s="4">
        <f>SUMIF(Format,"Electronic",FY_2010)</f>
        <v>23681345</v>
      </c>
      <c r="AA13" s="4">
        <f>SUM(FY_2010)</f>
        <v>44946579</v>
      </c>
      <c r="AB13" s="6">
        <f>SUMPRODUCT(FY_2010,Sell_Price)</f>
        <v>331242083.21000016</v>
      </c>
    </row>
    <row r="14" spans="15:28" ht="16.5" thickTop="1" thickBot="1" x14ac:dyDescent="0.3">
      <c r="X14" s="5">
        <v>2011</v>
      </c>
      <c r="Y14" s="4">
        <f>SUMIF(Format,"Print",FY_2011)</f>
        <v>21960041</v>
      </c>
      <c r="Z14" s="4">
        <f>SUMIF(Format,"Electronic",FY_2011)</f>
        <v>32806980</v>
      </c>
      <c r="AA14" s="4">
        <f>SUM(FY_2011)</f>
        <v>54767021</v>
      </c>
      <c r="AB14" s="6">
        <f>SUMPRODUCT(FY_2011,Sell_Price)</f>
        <v>358690636.7899999</v>
      </c>
    </row>
    <row r="15" spans="15:28" ht="15.75" thickTop="1" x14ac:dyDescent="0.25">
      <c r="X15" s="9">
        <v>2012</v>
      </c>
      <c r="Y15" s="12">
        <f>SUMIF(Format,"Print",FY_2012)</f>
        <v>23279315</v>
      </c>
      <c r="Z15" s="12">
        <f>SUMIF(Format,"Electronic",FY_2012)</f>
        <v>55724773</v>
      </c>
      <c r="AA15" s="12">
        <f>SUM(FY_2012)</f>
        <v>79004088</v>
      </c>
      <c r="AB15" s="10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5"/>
  <sheetViews>
    <sheetView zoomScaleNormal="100" workbookViewId="0"/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customWidth="1"/>
    <col min="22" max="22" width="13.28515625" customWidth="1"/>
    <col min="23" max="23" width="18" customWidth="1"/>
    <col min="24" max="24" width="16.42578125" bestFit="1" customWidth="1"/>
  </cols>
  <sheetData>
    <row r="1" spans="1:21" x14ac:dyDescent="0.25">
      <c r="A1" t="s">
        <v>0</v>
      </c>
      <c r="B1" t="s">
        <v>10</v>
      </c>
      <c r="C1" t="s">
        <v>2</v>
      </c>
      <c r="D1" t="s">
        <v>15</v>
      </c>
      <c r="E1" t="s">
        <v>11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370</v>
      </c>
      <c r="T1" t="s">
        <v>1</v>
      </c>
      <c r="U1" t="s">
        <v>371</v>
      </c>
    </row>
    <row r="2" spans="1:21" x14ac:dyDescent="0.25">
      <c r="A2">
        <v>1005</v>
      </c>
      <c r="B2" t="s">
        <v>12</v>
      </c>
      <c r="C2" t="s">
        <v>4</v>
      </c>
      <c r="D2" t="s">
        <v>18</v>
      </c>
      <c r="E2" t="s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1172</v>
      </c>
      <c r="S2">
        <f>SUM(F2:R2)</f>
        <v>1172</v>
      </c>
      <c r="T2">
        <v>1.99</v>
      </c>
      <c r="U2">
        <f>(S2*T2)</f>
        <v>2332.2800000000002</v>
      </c>
    </row>
    <row r="3" spans="1:21" x14ac:dyDescent="0.25">
      <c r="A3">
        <v>1005</v>
      </c>
      <c r="B3" t="s">
        <v>13</v>
      </c>
      <c r="C3" t="s">
        <v>4</v>
      </c>
      <c r="D3" t="s">
        <v>17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88710</v>
      </c>
      <c r="Q3">
        <v>61481</v>
      </c>
      <c r="R3">
        <v>14259</v>
      </c>
      <c r="S3">
        <f t="shared" ref="S3:S66" si="0">SUM(F3:R3)</f>
        <v>164450</v>
      </c>
      <c r="T3">
        <v>15.99</v>
      </c>
      <c r="U3">
        <f t="shared" ref="U3:U66" si="1">(S3*T3)</f>
        <v>2629555.5</v>
      </c>
    </row>
    <row r="4" spans="1:21" x14ac:dyDescent="0.25">
      <c r="A4">
        <v>1005</v>
      </c>
      <c r="B4" t="s">
        <v>14</v>
      </c>
      <c r="C4" t="s">
        <v>16</v>
      </c>
      <c r="D4" t="s">
        <v>17</v>
      </c>
      <c r="E4" t="s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9301</v>
      </c>
      <c r="S4">
        <f t="shared" si="0"/>
        <v>9301</v>
      </c>
      <c r="T4">
        <v>11.99</v>
      </c>
      <c r="U4">
        <f t="shared" si="1"/>
        <v>111518.99</v>
      </c>
    </row>
    <row r="5" spans="1:21" x14ac:dyDescent="0.25">
      <c r="A5">
        <v>1005</v>
      </c>
      <c r="B5" t="s">
        <v>14</v>
      </c>
      <c r="C5" t="s">
        <v>16</v>
      </c>
      <c r="D5" t="s">
        <v>17</v>
      </c>
      <c r="E5" t="s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8178</v>
      </c>
      <c r="S5">
        <f t="shared" si="0"/>
        <v>8178</v>
      </c>
      <c r="T5">
        <v>12.99</v>
      </c>
      <c r="U5">
        <f t="shared" si="1"/>
        <v>106232.22</v>
      </c>
    </row>
    <row r="6" spans="1:21" x14ac:dyDescent="0.25">
      <c r="A6">
        <v>1005</v>
      </c>
      <c r="B6" t="s">
        <v>14</v>
      </c>
      <c r="C6" t="s">
        <v>16</v>
      </c>
      <c r="D6" t="s">
        <v>17</v>
      </c>
      <c r="E6" t="s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4013</v>
      </c>
      <c r="S6">
        <f t="shared" si="0"/>
        <v>4013</v>
      </c>
      <c r="T6">
        <v>15.99</v>
      </c>
      <c r="U6">
        <f t="shared" si="1"/>
        <v>64167.87</v>
      </c>
    </row>
    <row r="7" spans="1:21" x14ac:dyDescent="0.25">
      <c r="A7">
        <v>1005</v>
      </c>
      <c r="B7" t="s">
        <v>14</v>
      </c>
      <c r="C7" t="s">
        <v>16</v>
      </c>
      <c r="D7" t="s">
        <v>18</v>
      </c>
      <c r="E7" t="s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11554</v>
      </c>
      <c r="S7">
        <f t="shared" si="0"/>
        <v>11554</v>
      </c>
      <c r="T7">
        <v>0.99</v>
      </c>
      <c r="U7">
        <f t="shared" si="1"/>
        <v>11438.46</v>
      </c>
    </row>
    <row r="8" spans="1:21" x14ac:dyDescent="0.25">
      <c r="A8">
        <v>1005</v>
      </c>
      <c r="B8" t="s">
        <v>19</v>
      </c>
      <c r="C8" t="s">
        <v>16</v>
      </c>
      <c r="D8" t="s">
        <v>17</v>
      </c>
      <c r="E8" t="s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24222</v>
      </c>
      <c r="S8">
        <f t="shared" si="0"/>
        <v>24222</v>
      </c>
      <c r="T8">
        <v>11.99</v>
      </c>
      <c r="U8">
        <f t="shared" si="1"/>
        <v>290421.78000000003</v>
      </c>
    </row>
    <row r="9" spans="1:21" x14ac:dyDescent="0.25">
      <c r="A9">
        <v>1005</v>
      </c>
      <c r="B9" t="s">
        <v>20</v>
      </c>
      <c r="C9" t="s">
        <v>16</v>
      </c>
      <c r="D9" t="s">
        <v>17</v>
      </c>
      <c r="E9" t="s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3344</v>
      </c>
      <c r="S9">
        <f t="shared" si="0"/>
        <v>3344</v>
      </c>
      <c r="T9">
        <v>9.99</v>
      </c>
      <c r="U9">
        <f t="shared" si="1"/>
        <v>33406.559999999998</v>
      </c>
    </row>
    <row r="10" spans="1:21" x14ac:dyDescent="0.25">
      <c r="A10">
        <v>1005</v>
      </c>
      <c r="B10" t="s">
        <v>21</v>
      </c>
      <c r="C10" t="s">
        <v>16</v>
      </c>
      <c r="D10" t="s">
        <v>17</v>
      </c>
      <c r="E10" t="s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2199</v>
      </c>
      <c r="S10">
        <f t="shared" si="0"/>
        <v>2199</v>
      </c>
      <c r="T10">
        <v>15.99</v>
      </c>
      <c r="U10">
        <f t="shared" si="1"/>
        <v>35162.01</v>
      </c>
    </row>
    <row r="11" spans="1:21" x14ac:dyDescent="0.25">
      <c r="A11">
        <v>1005</v>
      </c>
      <c r="B11" t="s">
        <v>22</v>
      </c>
      <c r="C11" t="s">
        <v>16</v>
      </c>
      <c r="D11" t="s">
        <v>17</v>
      </c>
      <c r="E11" t="s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263</v>
      </c>
      <c r="R11">
        <v>2231</v>
      </c>
      <c r="S11">
        <f t="shared" si="0"/>
        <v>2494</v>
      </c>
      <c r="T11">
        <v>15.99</v>
      </c>
      <c r="U11">
        <f t="shared" si="1"/>
        <v>39879.06</v>
      </c>
    </row>
    <row r="12" spans="1:21" x14ac:dyDescent="0.25">
      <c r="A12">
        <v>1005</v>
      </c>
      <c r="B12" t="s">
        <v>23</v>
      </c>
      <c r="C12" t="s">
        <v>4</v>
      </c>
      <c r="D12" t="s">
        <v>17</v>
      </c>
      <c r="E12" t="s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7796</v>
      </c>
      <c r="Q12">
        <v>4229</v>
      </c>
      <c r="R12">
        <v>1885</v>
      </c>
      <c r="S12">
        <f t="shared" si="0"/>
        <v>13910</v>
      </c>
      <c r="T12">
        <v>12.99</v>
      </c>
      <c r="U12">
        <f t="shared" si="1"/>
        <v>180690.9</v>
      </c>
    </row>
    <row r="13" spans="1:21" x14ac:dyDescent="0.25">
      <c r="A13">
        <v>1005</v>
      </c>
      <c r="B13" t="s">
        <v>24</v>
      </c>
      <c r="C13" t="s">
        <v>16</v>
      </c>
      <c r="D13" t="s">
        <v>18</v>
      </c>
      <c r="E13" t="s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1045</v>
      </c>
      <c r="R13">
        <v>6895</v>
      </c>
      <c r="S13">
        <f t="shared" si="0"/>
        <v>7940</v>
      </c>
      <c r="T13">
        <v>3.99</v>
      </c>
      <c r="U13">
        <f t="shared" si="1"/>
        <v>31680.600000000002</v>
      </c>
    </row>
    <row r="14" spans="1:21" x14ac:dyDescent="0.25">
      <c r="A14">
        <v>1005</v>
      </c>
      <c r="B14" t="s">
        <v>25</v>
      </c>
      <c r="C14" t="s">
        <v>16</v>
      </c>
      <c r="D14" t="s">
        <v>18</v>
      </c>
      <c r="E14" t="s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944</v>
      </c>
      <c r="R14">
        <v>3403</v>
      </c>
      <c r="S14">
        <f t="shared" si="0"/>
        <v>4347</v>
      </c>
      <c r="T14">
        <v>0.99</v>
      </c>
      <c r="U14">
        <f t="shared" si="1"/>
        <v>4303.53</v>
      </c>
    </row>
    <row r="15" spans="1:21" x14ac:dyDescent="0.25">
      <c r="A15">
        <v>1005</v>
      </c>
      <c r="B15" t="s">
        <v>26</v>
      </c>
      <c r="C15" t="s">
        <v>16</v>
      </c>
      <c r="D15" t="s">
        <v>17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</v>
      </c>
      <c r="R15">
        <v>1142</v>
      </c>
      <c r="S15">
        <f t="shared" si="0"/>
        <v>1202</v>
      </c>
      <c r="T15">
        <v>15.99</v>
      </c>
      <c r="U15">
        <f t="shared" si="1"/>
        <v>19219.98</v>
      </c>
    </row>
    <row r="16" spans="1:21" x14ac:dyDescent="0.25">
      <c r="A16">
        <v>1005</v>
      </c>
      <c r="B16" t="s">
        <v>27</v>
      </c>
      <c r="C16" t="s">
        <v>16</v>
      </c>
      <c r="D16" t="s">
        <v>17</v>
      </c>
      <c r="E16" t="s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638</v>
      </c>
      <c r="R16">
        <v>1955</v>
      </c>
      <c r="S16">
        <f t="shared" si="0"/>
        <v>2593</v>
      </c>
      <c r="T16">
        <v>15.99</v>
      </c>
      <c r="U16">
        <f t="shared" si="1"/>
        <v>41462.07</v>
      </c>
    </row>
    <row r="17" spans="1:21" x14ac:dyDescent="0.25">
      <c r="A17">
        <v>1005</v>
      </c>
      <c r="B17" t="s">
        <v>28</v>
      </c>
      <c r="C17" t="s">
        <v>16</v>
      </c>
      <c r="D17" t="s">
        <v>17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78</v>
      </c>
      <c r="R17">
        <v>2095</v>
      </c>
      <c r="S17">
        <f t="shared" si="0"/>
        <v>2173</v>
      </c>
      <c r="T17">
        <v>15.99</v>
      </c>
      <c r="U17">
        <f t="shared" si="1"/>
        <v>34746.270000000004</v>
      </c>
    </row>
    <row r="18" spans="1:21" x14ac:dyDescent="0.25">
      <c r="A18">
        <v>1005</v>
      </c>
      <c r="B18" t="s">
        <v>42</v>
      </c>
      <c r="C18" t="s">
        <v>16</v>
      </c>
      <c r="D18" t="s">
        <v>17</v>
      </c>
      <c r="E18" t="s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126</v>
      </c>
      <c r="R18">
        <v>563</v>
      </c>
      <c r="S18">
        <f t="shared" si="0"/>
        <v>689</v>
      </c>
      <c r="T18">
        <v>15.99</v>
      </c>
      <c r="U18">
        <f t="shared" si="1"/>
        <v>11017.11</v>
      </c>
    </row>
    <row r="19" spans="1:21" x14ac:dyDescent="0.25">
      <c r="A19">
        <v>1005</v>
      </c>
      <c r="B19" t="s">
        <v>43</v>
      </c>
      <c r="C19" t="s">
        <v>4</v>
      </c>
      <c r="D19" t="s">
        <v>17</v>
      </c>
      <c r="E19" t="s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63104</v>
      </c>
      <c r="Q19">
        <v>62662</v>
      </c>
      <c r="R19">
        <v>31533</v>
      </c>
      <c r="S19">
        <f t="shared" si="0"/>
        <v>157299</v>
      </c>
      <c r="T19">
        <v>11.99</v>
      </c>
      <c r="U19">
        <f t="shared" si="1"/>
        <v>1886015.01</v>
      </c>
    </row>
    <row r="20" spans="1:21" x14ac:dyDescent="0.25">
      <c r="A20">
        <v>1005</v>
      </c>
      <c r="B20" t="s">
        <v>43</v>
      </c>
      <c r="C20" t="s">
        <v>4</v>
      </c>
      <c r="D20" t="s">
        <v>17</v>
      </c>
      <c r="E20" t="s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3942</v>
      </c>
      <c r="Q20">
        <v>486</v>
      </c>
      <c r="R20">
        <v>1333</v>
      </c>
      <c r="S20">
        <f t="shared" si="0"/>
        <v>5761</v>
      </c>
      <c r="T20">
        <v>9.99</v>
      </c>
      <c r="U20">
        <f t="shared" si="1"/>
        <v>57552.39</v>
      </c>
    </row>
    <row r="21" spans="1:21" x14ac:dyDescent="0.25">
      <c r="A21">
        <v>1005</v>
      </c>
      <c r="B21" t="s">
        <v>44</v>
      </c>
      <c r="C21" t="s">
        <v>4</v>
      </c>
      <c r="D21" t="s">
        <v>17</v>
      </c>
      <c r="E21" t="s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4859</v>
      </c>
      <c r="R21">
        <v>8073</v>
      </c>
      <c r="S21">
        <f t="shared" si="0"/>
        <v>12932</v>
      </c>
      <c r="T21">
        <v>11.99</v>
      </c>
      <c r="U21">
        <f t="shared" si="1"/>
        <v>155054.68</v>
      </c>
    </row>
    <row r="22" spans="1:21" x14ac:dyDescent="0.25">
      <c r="A22">
        <v>1005</v>
      </c>
      <c r="B22" t="s">
        <v>45</v>
      </c>
      <c r="C22" t="s">
        <v>16</v>
      </c>
      <c r="D22" t="s">
        <v>18</v>
      </c>
      <c r="E22" t="s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2769</v>
      </c>
      <c r="S22">
        <f t="shared" si="0"/>
        <v>2769</v>
      </c>
      <c r="T22">
        <v>1.49</v>
      </c>
      <c r="U22">
        <f t="shared" si="1"/>
        <v>4125.8100000000004</v>
      </c>
    </row>
    <row r="23" spans="1:21" x14ac:dyDescent="0.25">
      <c r="A23">
        <v>1005</v>
      </c>
      <c r="B23" t="s">
        <v>46</v>
      </c>
      <c r="C23" t="s">
        <v>4</v>
      </c>
      <c r="D23" t="s">
        <v>18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45</v>
      </c>
      <c r="R23">
        <v>9024</v>
      </c>
      <c r="S23">
        <f t="shared" si="0"/>
        <v>9069</v>
      </c>
      <c r="T23">
        <v>3.99</v>
      </c>
      <c r="U23">
        <f t="shared" si="1"/>
        <v>36185.310000000005</v>
      </c>
    </row>
    <row r="24" spans="1:21" x14ac:dyDescent="0.25">
      <c r="A24">
        <v>1005</v>
      </c>
      <c r="B24" t="s">
        <v>47</v>
      </c>
      <c r="C24" t="s">
        <v>4</v>
      </c>
      <c r="D24" t="s">
        <v>18</v>
      </c>
      <c r="E24" t="s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814</v>
      </c>
      <c r="R24">
        <v>3848</v>
      </c>
      <c r="S24">
        <f t="shared" si="0"/>
        <v>4662</v>
      </c>
      <c r="T24">
        <v>1.49</v>
      </c>
      <c r="U24">
        <f t="shared" si="1"/>
        <v>6946.38</v>
      </c>
    </row>
    <row r="25" spans="1:21" x14ac:dyDescent="0.25">
      <c r="A25">
        <v>1005</v>
      </c>
      <c r="B25" t="s">
        <v>48</v>
      </c>
      <c r="C25" t="s">
        <v>4</v>
      </c>
      <c r="D25" t="s">
        <v>17</v>
      </c>
      <c r="E25" t="s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5328</v>
      </c>
      <c r="S25">
        <f t="shared" si="0"/>
        <v>5328</v>
      </c>
      <c r="T25">
        <v>11.99</v>
      </c>
      <c r="U25">
        <f t="shared" si="1"/>
        <v>63882.720000000001</v>
      </c>
    </row>
    <row r="26" spans="1:21" x14ac:dyDescent="0.25">
      <c r="A26">
        <v>1005</v>
      </c>
      <c r="B26" t="s">
        <v>49</v>
      </c>
      <c r="C26" t="s">
        <v>4</v>
      </c>
      <c r="D26" t="s">
        <v>17</v>
      </c>
      <c r="E26" t="s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63786</v>
      </c>
      <c r="Q26">
        <v>44363</v>
      </c>
      <c r="R26">
        <v>9787</v>
      </c>
      <c r="S26">
        <f t="shared" si="0"/>
        <v>117936</v>
      </c>
      <c r="T26">
        <v>9.99</v>
      </c>
      <c r="U26">
        <f t="shared" si="1"/>
        <v>1178180.6400000001</v>
      </c>
    </row>
    <row r="27" spans="1:21" x14ac:dyDescent="0.25">
      <c r="A27">
        <v>1005</v>
      </c>
      <c r="B27" t="s">
        <v>50</v>
      </c>
      <c r="C27" t="s">
        <v>4</v>
      </c>
      <c r="D27" t="s">
        <v>18</v>
      </c>
      <c r="E27" t="s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54</v>
      </c>
      <c r="R27">
        <v>7303</v>
      </c>
      <c r="S27">
        <f t="shared" si="0"/>
        <v>7357</v>
      </c>
      <c r="T27">
        <v>0.99</v>
      </c>
      <c r="U27">
        <f t="shared" si="1"/>
        <v>7283.43</v>
      </c>
    </row>
    <row r="28" spans="1:21" x14ac:dyDescent="0.25">
      <c r="A28">
        <v>1005</v>
      </c>
      <c r="B28" t="s">
        <v>51</v>
      </c>
      <c r="C28" t="s">
        <v>4</v>
      </c>
      <c r="D28" t="s">
        <v>17</v>
      </c>
      <c r="E28" t="s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446955</v>
      </c>
      <c r="Q28">
        <v>474323</v>
      </c>
      <c r="R28">
        <v>337910</v>
      </c>
      <c r="S28">
        <f t="shared" si="0"/>
        <v>1259188</v>
      </c>
      <c r="T28">
        <v>9.99</v>
      </c>
      <c r="U28">
        <f t="shared" si="1"/>
        <v>12579288.120000001</v>
      </c>
    </row>
    <row r="29" spans="1:21" x14ac:dyDescent="0.25">
      <c r="A29">
        <v>1005</v>
      </c>
      <c r="B29" t="s">
        <v>52</v>
      </c>
      <c r="C29" t="s">
        <v>16</v>
      </c>
      <c r="D29" t="s">
        <v>17</v>
      </c>
      <c r="E29" t="s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9039</v>
      </c>
      <c r="S29">
        <f t="shared" si="0"/>
        <v>9039</v>
      </c>
      <c r="T29">
        <v>12.99</v>
      </c>
      <c r="U29">
        <f t="shared" si="1"/>
        <v>117416.61</v>
      </c>
    </row>
    <row r="30" spans="1:21" x14ac:dyDescent="0.25">
      <c r="A30">
        <v>1005</v>
      </c>
      <c r="B30" t="s">
        <v>53</v>
      </c>
      <c r="C30" t="s">
        <v>16</v>
      </c>
      <c r="D30" t="s">
        <v>18</v>
      </c>
      <c r="E30" t="s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428</v>
      </c>
      <c r="R30">
        <v>4888</v>
      </c>
      <c r="S30">
        <f t="shared" si="0"/>
        <v>5316</v>
      </c>
      <c r="T30">
        <v>1.99</v>
      </c>
      <c r="U30">
        <f t="shared" si="1"/>
        <v>10578.84</v>
      </c>
    </row>
    <row r="31" spans="1:21" x14ac:dyDescent="0.25">
      <c r="A31">
        <v>1006</v>
      </c>
      <c r="B31" t="s">
        <v>54</v>
      </c>
      <c r="C31" t="s">
        <v>3</v>
      </c>
      <c r="D31" t="s">
        <v>17</v>
      </c>
      <c r="E31" t="s">
        <v>7</v>
      </c>
      <c r="F31">
        <v>985</v>
      </c>
      <c r="G31">
        <v>2272</v>
      </c>
      <c r="H31">
        <v>2475</v>
      </c>
      <c r="I31">
        <v>2552</v>
      </c>
      <c r="J31">
        <v>4444</v>
      </c>
      <c r="K31">
        <v>3701</v>
      </c>
      <c r="L31">
        <v>6086</v>
      </c>
      <c r="M31">
        <v>4890</v>
      </c>
      <c r="N31">
        <v>5953</v>
      </c>
      <c r="O31">
        <v>6475</v>
      </c>
      <c r="P31">
        <v>28543</v>
      </c>
      <c r="Q31">
        <v>40076</v>
      </c>
      <c r="R31">
        <v>19987</v>
      </c>
      <c r="S31">
        <f t="shared" si="0"/>
        <v>128439</v>
      </c>
      <c r="T31">
        <v>12.99</v>
      </c>
      <c r="U31">
        <f t="shared" si="1"/>
        <v>1668422.61</v>
      </c>
    </row>
    <row r="32" spans="1:21" x14ac:dyDescent="0.25">
      <c r="A32">
        <v>1006</v>
      </c>
      <c r="B32" t="s">
        <v>54</v>
      </c>
      <c r="C32" t="s">
        <v>3</v>
      </c>
      <c r="D32" t="s">
        <v>17</v>
      </c>
      <c r="E32" t="s">
        <v>9</v>
      </c>
      <c r="F32">
        <v>455</v>
      </c>
      <c r="G32">
        <v>287</v>
      </c>
      <c r="H32">
        <v>1501</v>
      </c>
      <c r="I32">
        <v>2587</v>
      </c>
      <c r="J32">
        <v>4273</v>
      </c>
      <c r="K32">
        <v>4734</v>
      </c>
      <c r="L32">
        <v>3666</v>
      </c>
      <c r="M32">
        <v>2905</v>
      </c>
      <c r="N32">
        <v>2810</v>
      </c>
      <c r="O32">
        <v>2120</v>
      </c>
      <c r="P32">
        <v>5164</v>
      </c>
      <c r="Q32">
        <v>22593</v>
      </c>
      <c r="R32">
        <v>31254</v>
      </c>
      <c r="S32">
        <f t="shared" si="0"/>
        <v>84349</v>
      </c>
      <c r="T32">
        <v>15.99</v>
      </c>
      <c r="U32">
        <f t="shared" si="1"/>
        <v>1348740.51</v>
      </c>
    </row>
    <row r="33" spans="1:21" x14ac:dyDescent="0.25">
      <c r="A33">
        <v>1006</v>
      </c>
      <c r="B33" t="s">
        <v>54</v>
      </c>
      <c r="C33" t="s">
        <v>3</v>
      </c>
      <c r="D33" t="s">
        <v>18</v>
      </c>
      <c r="E33" t="s">
        <v>6</v>
      </c>
      <c r="F33">
        <v>47</v>
      </c>
      <c r="G33">
        <v>275</v>
      </c>
      <c r="H33">
        <v>1025</v>
      </c>
      <c r="I33">
        <v>1430</v>
      </c>
      <c r="J33">
        <v>2836</v>
      </c>
      <c r="K33">
        <v>3821</v>
      </c>
      <c r="L33">
        <v>1686</v>
      </c>
      <c r="M33">
        <v>5498</v>
      </c>
      <c r="N33">
        <v>2071</v>
      </c>
      <c r="O33">
        <v>3754</v>
      </c>
      <c r="P33">
        <v>2494</v>
      </c>
      <c r="Q33">
        <v>9088</v>
      </c>
      <c r="R33">
        <v>8775</v>
      </c>
      <c r="S33">
        <f t="shared" si="0"/>
        <v>42800</v>
      </c>
      <c r="T33">
        <v>1.49</v>
      </c>
      <c r="U33">
        <f t="shared" si="1"/>
        <v>63772</v>
      </c>
    </row>
    <row r="34" spans="1:21" x14ac:dyDescent="0.25">
      <c r="A34">
        <v>1006</v>
      </c>
      <c r="B34" t="s">
        <v>55</v>
      </c>
      <c r="C34" t="s">
        <v>3</v>
      </c>
      <c r="D34" t="s">
        <v>17</v>
      </c>
      <c r="E34" t="s">
        <v>8</v>
      </c>
      <c r="F34">
        <v>483</v>
      </c>
      <c r="G34">
        <v>775</v>
      </c>
      <c r="H34">
        <v>1044</v>
      </c>
      <c r="I34">
        <v>3614</v>
      </c>
      <c r="J34">
        <v>2601</v>
      </c>
      <c r="K34">
        <v>4579</v>
      </c>
      <c r="L34">
        <v>5309</v>
      </c>
      <c r="M34">
        <v>5160</v>
      </c>
      <c r="N34">
        <v>5681</v>
      </c>
      <c r="O34">
        <v>2674</v>
      </c>
      <c r="P34">
        <v>64947</v>
      </c>
      <c r="Q34">
        <v>23341</v>
      </c>
      <c r="R34">
        <v>17334</v>
      </c>
      <c r="S34">
        <f t="shared" si="0"/>
        <v>137542</v>
      </c>
      <c r="T34">
        <v>9.99</v>
      </c>
      <c r="U34">
        <f t="shared" si="1"/>
        <v>1374044.58</v>
      </c>
    </row>
    <row r="35" spans="1:21" x14ac:dyDescent="0.25">
      <c r="A35">
        <v>1006</v>
      </c>
      <c r="B35" t="s">
        <v>56</v>
      </c>
      <c r="C35" t="s">
        <v>3</v>
      </c>
      <c r="D35" t="s">
        <v>17</v>
      </c>
      <c r="E35" t="s">
        <v>6</v>
      </c>
      <c r="F35">
        <v>368</v>
      </c>
      <c r="G35">
        <v>1179</v>
      </c>
      <c r="H35">
        <v>2505</v>
      </c>
      <c r="I35">
        <v>2513</v>
      </c>
      <c r="J35">
        <v>2400</v>
      </c>
      <c r="K35">
        <v>1896</v>
      </c>
      <c r="L35">
        <v>4965</v>
      </c>
      <c r="M35">
        <v>2209</v>
      </c>
      <c r="N35">
        <v>3344</v>
      </c>
      <c r="O35">
        <v>5983</v>
      </c>
      <c r="P35">
        <v>73763</v>
      </c>
      <c r="Q35">
        <v>54739</v>
      </c>
      <c r="R35">
        <v>24941</v>
      </c>
      <c r="S35">
        <f t="shared" si="0"/>
        <v>180805</v>
      </c>
      <c r="T35">
        <v>11.99</v>
      </c>
      <c r="U35">
        <f t="shared" si="1"/>
        <v>2167851.9500000002</v>
      </c>
    </row>
    <row r="36" spans="1:21" x14ac:dyDescent="0.25">
      <c r="A36">
        <v>1008</v>
      </c>
      <c r="B36" t="s">
        <v>57</v>
      </c>
      <c r="C36" t="s">
        <v>4</v>
      </c>
      <c r="D36" t="s">
        <v>17</v>
      </c>
      <c r="E36" t="s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232897</v>
      </c>
      <c r="Q36">
        <v>367919</v>
      </c>
      <c r="R36">
        <v>286465</v>
      </c>
      <c r="S36">
        <f t="shared" si="0"/>
        <v>887281</v>
      </c>
      <c r="T36">
        <v>11.99</v>
      </c>
      <c r="U36">
        <f t="shared" si="1"/>
        <v>10638499.189999999</v>
      </c>
    </row>
    <row r="37" spans="1:21" x14ac:dyDescent="0.25">
      <c r="A37">
        <v>1008</v>
      </c>
      <c r="B37" t="s">
        <v>57</v>
      </c>
      <c r="C37" t="s">
        <v>4</v>
      </c>
      <c r="D37" t="s">
        <v>17</v>
      </c>
      <c r="E37" t="s">
        <v>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437368</v>
      </c>
      <c r="Q37">
        <v>290554</v>
      </c>
      <c r="R37">
        <v>332891</v>
      </c>
      <c r="S37">
        <f t="shared" si="0"/>
        <v>1060813</v>
      </c>
      <c r="T37">
        <v>15.99</v>
      </c>
      <c r="U37">
        <f t="shared" si="1"/>
        <v>16962399.870000001</v>
      </c>
    </row>
    <row r="38" spans="1:21" x14ac:dyDescent="0.25">
      <c r="A38">
        <v>1008</v>
      </c>
      <c r="B38" t="s">
        <v>57</v>
      </c>
      <c r="C38" t="s">
        <v>4</v>
      </c>
      <c r="D38" t="s">
        <v>18</v>
      </c>
      <c r="E38" t="s">
        <v>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172756</v>
      </c>
      <c r="Q38">
        <v>189218</v>
      </c>
      <c r="R38">
        <v>233145</v>
      </c>
      <c r="S38">
        <f t="shared" si="0"/>
        <v>595119</v>
      </c>
      <c r="T38">
        <v>1.49</v>
      </c>
      <c r="U38">
        <f t="shared" si="1"/>
        <v>886727.30999999994</v>
      </c>
    </row>
    <row r="39" spans="1:21" x14ac:dyDescent="0.25">
      <c r="A39">
        <v>1008</v>
      </c>
      <c r="B39" t="s">
        <v>57</v>
      </c>
      <c r="C39" t="s">
        <v>4</v>
      </c>
      <c r="D39" t="s">
        <v>18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299315</v>
      </c>
      <c r="Q39">
        <v>359022</v>
      </c>
      <c r="R39">
        <v>443540</v>
      </c>
      <c r="S39">
        <f t="shared" si="0"/>
        <v>1101877</v>
      </c>
      <c r="T39">
        <v>3.99</v>
      </c>
      <c r="U39">
        <f t="shared" si="1"/>
        <v>4396489.2300000004</v>
      </c>
    </row>
    <row r="40" spans="1:21" x14ac:dyDescent="0.25">
      <c r="A40">
        <v>1008</v>
      </c>
      <c r="B40" t="s">
        <v>58</v>
      </c>
      <c r="C40" t="s">
        <v>4</v>
      </c>
      <c r="D40" t="s">
        <v>17</v>
      </c>
      <c r="E40" t="s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19209</v>
      </c>
      <c r="R40">
        <v>22317</v>
      </c>
      <c r="S40">
        <f t="shared" si="0"/>
        <v>41526</v>
      </c>
      <c r="T40">
        <v>15.99</v>
      </c>
      <c r="U40">
        <f t="shared" si="1"/>
        <v>664000.74</v>
      </c>
    </row>
    <row r="41" spans="1:21" x14ac:dyDescent="0.25">
      <c r="A41">
        <v>1008</v>
      </c>
      <c r="B41" t="s">
        <v>59</v>
      </c>
      <c r="C41" t="s">
        <v>5</v>
      </c>
      <c r="D41" t="s">
        <v>17</v>
      </c>
      <c r="E41" t="s">
        <v>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17407</v>
      </c>
      <c r="Q41">
        <v>14587</v>
      </c>
      <c r="R41">
        <v>7680</v>
      </c>
      <c r="S41">
        <f t="shared" si="0"/>
        <v>39674</v>
      </c>
      <c r="T41">
        <v>9.99</v>
      </c>
      <c r="U41">
        <f t="shared" si="1"/>
        <v>396343.26</v>
      </c>
    </row>
    <row r="42" spans="1:21" x14ac:dyDescent="0.25">
      <c r="A42">
        <v>1008</v>
      </c>
      <c r="B42" t="s">
        <v>60</v>
      </c>
      <c r="C42" t="s">
        <v>4</v>
      </c>
      <c r="D42" t="s">
        <v>18</v>
      </c>
      <c r="E42" t="s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564979</v>
      </c>
      <c r="S42">
        <f t="shared" si="0"/>
        <v>564979</v>
      </c>
      <c r="T42">
        <v>1.49</v>
      </c>
      <c r="U42">
        <f t="shared" si="1"/>
        <v>841818.71</v>
      </c>
    </row>
    <row r="43" spans="1:21" x14ac:dyDescent="0.25">
      <c r="A43">
        <v>1008</v>
      </c>
      <c r="B43" t="s">
        <v>61</v>
      </c>
      <c r="C43" t="s">
        <v>3</v>
      </c>
      <c r="D43" t="s">
        <v>18</v>
      </c>
      <c r="E43" t="s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20161</v>
      </c>
      <c r="R43">
        <v>13370</v>
      </c>
      <c r="S43">
        <f t="shared" si="0"/>
        <v>33531</v>
      </c>
      <c r="T43">
        <v>3.99</v>
      </c>
      <c r="U43">
        <f t="shared" si="1"/>
        <v>133788.69</v>
      </c>
    </row>
    <row r="44" spans="1:21" x14ac:dyDescent="0.25">
      <c r="A44">
        <v>1008</v>
      </c>
      <c r="B44" t="s">
        <v>62</v>
      </c>
      <c r="C44" t="s">
        <v>16</v>
      </c>
      <c r="D44" t="s">
        <v>18</v>
      </c>
      <c r="E44" t="s">
        <v>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110547</v>
      </c>
      <c r="R44">
        <v>142011</v>
      </c>
      <c r="S44">
        <f t="shared" si="0"/>
        <v>252558</v>
      </c>
      <c r="T44">
        <v>1.99</v>
      </c>
      <c r="U44">
        <f t="shared" si="1"/>
        <v>502590.42</v>
      </c>
    </row>
    <row r="45" spans="1:21" x14ac:dyDescent="0.25">
      <c r="A45">
        <v>1008</v>
      </c>
      <c r="B45" t="s">
        <v>63</v>
      </c>
      <c r="C45" t="s">
        <v>5</v>
      </c>
      <c r="D45" t="s">
        <v>18</v>
      </c>
      <c r="E45" t="s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531</v>
      </c>
      <c r="S45">
        <f t="shared" si="0"/>
        <v>531</v>
      </c>
      <c r="T45">
        <v>3.99</v>
      </c>
      <c r="U45">
        <f t="shared" si="1"/>
        <v>2118.69</v>
      </c>
    </row>
    <row r="46" spans="1:21" x14ac:dyDescent="0.25">
      <c r="A46">
        <v>1008</v>
      </c>
      <c r="B46" t="s">
        <v>64</v>
      </c>
      <c r="C46" t="s">
        <v>3</v>
      </c>
      <c r="D46" t="s">
        <v>18</v>
      </c>
      <c r="E46" t="s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15312</v>
      </c>
      <c r="S46">
        <f t="shared" si="0"/>
        <v>15312</v>
      </c>
      <c r="T46">
        <v>0.99</v>
      </c>
      <c r="U46">
        <f t="shared" si="1"/>
        <v>15158.88</v>
      </c>
    </row>
    <row r="47" spans="1:21" x14ac:dyDescent="0.25">
      <c r="A47">
        <v>1008</v>
      </c>
      <c r="B47" t="s">
        <v>65</v>
      </c>
      <c r="C47" t="s">
        <v>5</v>
      </c>
      <c r="D47" t="s">
        <v>17</v>
      </c>
      <c r="E47" t="s">
        <v>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15131</v>
      </c>
      <c r="S47">
        <f t="shared" si="0"/>
        <v>15131</v>
      </c>
      <c r="T47">
        <v>9.99</v>
      </c>
      <c r="U47">
        <f t="shared" si="1"/>
        <v>151158.69</v>
      </c>
    </row>
    <row r="48" spans="1:21" x14ac:dyDescent="0.25">
      <c r="A48">
        <v>1008</v>
      </c>
      <c r="B48" t="s">
        <v>66</v>
      </c>
      <c r="C48" t="s">
        <v>16</v>
      </c>
      <c r="D48" t="s">
        <v>17</v>
      </c>
      <c r="E48" t="s">
        <v>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2165</v>
      </c>
      <c r="Q48">
        <v>1695</v>
      </c>
      <c r="R48">
        <v>1097</v>
      </c>
      <c r="S48">
        <f t="shared" si="0"/>
        <v>4957</v>
      </c>
      <c r="T48">
        <v>15.99</v>
      </c>
      <c r="U48">
        <f t="shared" si="1"/>
        <v>79262.430000000008</v>
      </c>
    </row>
    <row r="49" spans="1:21" x14ac:dyDescent="0.25">
      <c r="A49">
        <v>1008</v>
      </c>
      <c r="B49" t="s">
        <v>66</v>
      </c>
      <c r="C49" t="s">
        <v>4</v>
      </c>
      <c r="D49" t="s">
        <v>17</v>
      </c>
      <c r="E49" t="s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87086</v>
      </c>
      <c r="Q49">
        <v>13647</v>
      </c>
      <c r="R49">
        <v>1482</v>
      </c>
      <c r="S49">
        <f t="shared" si="0"/>
        <v>102215</v>
      </c>
      <c r="T49">
        <v>11.99</v>
      </c>
      <c r="U49">
        <f t="shared" si="1"/>
        <v>1225557.8500000001</v>
      </c>
    </row>
    <row r="50" spans="1:21" x14ac:dyDescent="0.25">
      <c r="A50">
        <v>1008</v>
      </c>
      <c r="B50" t="s">
        <v>66</v>
      </c>
      <c r="C50" t="s">
        <v>4</v>
      </c>
      <c r="D50" t="s">
        <v>17</v>
      </c>
      <c r="E50" t="s">
        <v>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68536</v>
      </c>
      <c r="R50">
        <v>15109</v>
      </c>
      <c r="S50">
        <f t="shared" si="0"/>
        <v>83645</v>
      </c>
      <c r="T50">
        <v>15.99</v>
      </c>
      <c r="U50">
        <f t="shared" si="1"/>
        <v>1337483.55</v>
      </c>
    </row>
    <row r="51" spans="1:21" x14ac:dyDescent="0.25">
      <c r="A51">
        <v>1008</v>
      </c>
      <c r="B51" t="s">
        <v>66</v>
      </c>
      <c r="C51" t="s">
        <v>16</v>
      </c>
      <c r="D51" t="s">
        <v>18</v>
      </c>
      <c r="E51" t="s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35537</v>
      </c>
      <c r="S51">
        <f t="shared" si="0"/>
        <v>35537</v>
      </c>
      <c r="T51">
        <v>1.99</v>
      </c>
      <c r="U51">
        <f t="shared" si="1"/>
        <v>70718.63</v>
      </c>
    </row>
    <row r="52" spans="1:21" x14ac:dyDescent="0.25">
      <c r="A52">
        <v>1008</v>
      </c>
      <c r="B52" t="s">
        <v>66</v>
      </c>
      <c r="C52" t="s">
        <v>5</v>
      </c>
      <c r="D52" t="s">
        <v>18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4683</v>
      </c>
      <c r="R52">
        <v>16517</v>
      </c>
      <c r="S52">
        <f t="shared" si="0"/>
        <v>21200</v>
      </c>
      <c r="T52">
        <v>1.49</v>
      </c>
      <c r="U52">
        <f t="shared" si="1"/>
        <v>31588</v>
      </c>
    </row>
    <row r="53" spans="1:21" x14ac:dyDescent="0.25">
      <c r="A53">
        <v>1008</v>
      </c>
      <c r="B53" t="s">
        <v>66</v>
      </c>
      <c r="C53" t="s">
        <v>5</v>
      </c>
      <c r="D53" t="s">
        <v>18</v>
      </c>
      <c r="E53" t="s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32933</v>
      </c>
      <c r="S53">
        <f t="shared" si="0"/>
        <v>32933</v>
      </c>
      <c r="T53">
        <v>1.99</v>
      </c>
      <c r="U53">
        <f t="shared" si="1"/>
        <v>65536.67</v>
      </c>
    </row>
    <row r="54" spans="1:21" x14ac:dyDescent="0.25">
      <c r="A54">
        <v>1011</v>
      </c>
      <c r="B54" t="s">
        <v>67</v>
      </c>
      <c r="C54" t="s">
        <v>3</v>
      </c>
      <c r="D54" t="s">
        <v>18</v>
      </c>
      <c r="E54" t="s">
        <v>9</v>
      </c>
      <c r="F54">
        <v>0</v>
      </c>
      <c r="G54">
        <v>186</v>
      </c>
      <c r="H54">
        <v>993</v>
      </c>
      <c r="I54">
        <v>1120</v>
      </c>
      <c r="J54">
        <v>1617</v>
      </c>
      <c r="K54">
        <v>1511</v>
      </c>
      <c r="L54">
        <v>1781</v>
      </c>
      <c r="M54">
        <v>2207</v>
      </c>
      <c r="N54">
        <v>2409</v>
      </c>
      <c r="O54">
        <v>2407</v>
      </c>
      <c r="P54">
        <v>1948</v>
      </c>
      <c r="Q54">
        <v>2855</v>
      </c>
      <c r="R54">
        <v>4473</v>
      </c>
      <c r="S54">
        <f t="shared" si="0"/>
        <v>23507</v>
      </c>
      <c r="T54">
        <v>3.99</v>
      </c>
      <c r="U54">
        <f t="shared" si="1"/>
        <v>93792.930000000008</v>
      </c>
    </row>
    <row r="55" spans="1:21" x14ac:dyDescent="0.25">
      <c r="A55">
        <v>1011</v>
      </c>
      <c r="B55" t="s">
        <v>68</v>
      </c>
      <c r="C55" t="s">
        <v>3</v>
      </c>
      <c r="D55" t="s">
        <v>17</v>
      </c>
      <c r="E55" t="s">
        <v>8</v>
      </c>
      <c r="F55">
        <v>0</v>
      </c>
      <c r="G55">
        <v>413</v>
      </c>
      <c r="H55">
        <v>1000</v>
      </c>
      <c r="I55">
        <v>1329</v>
      </c>
      <c r="J55">
        <v>1350</v>
      </c>
      <c r="K55">
        <v>1860</v>
      </c>
      <c r="L55">
        <v>1968</v>
      </c>
      <c r="M55">
        <v>2107</v>
      </c>
      <c r="N55">
        <v>2318</v>
      </c>
      <c r="O55">
        <v>2219</v>
      </c>
      <c r="P55">
        <v>28692</v>
      </c>
      <c r="Q55">
        <v>41705</v>
      </c>
      <c r="R55">
        <v>24239</v>
      </c>
      <c r="S55">
        <f t="shared" si="0"/>
        <v>109200</v>
      </c>
      <c r="T55">
        <v>9.99</v>
      </c>
      <c r="U55">
        <f t="shared" si="1"/>
        <v>1090908</v>
      </c>
    </row>
    <row r="56" spans="1:21" x14ac:dyDescent="0.25">
      <c r="A56">
        <v>1011</v>
      </c>
      <c r="B56" t="s">
        <v>69</v>
      </c>
      <c r="C56" t="s">
        <v>3</v>
      </c>
      <c r="D56" t="s">
        <v>17</v>
      </c>
      <c r="E56" t="s">
        <v>9</v>
      </c>
      <c r="F56">
        <v>0</v>
      </c>
      <c r="G56">
        <v>150</v>
      </c>
      <c r="H56">
        <v>854</v>
      </c>
      <c r="I56">
        <v>872</v>
      </c>
      <c r="J56">
        <v>1635</v>
      </c>
      <c r="K56">
        <v>1665</v>
      </c>
      <c r="L56">
        <v>1366</v>
      </c>
      <c r="M56">
        <v>2243</v>
      </c>
      <c r="N56">
        <v>1553</v>
      </c>
      <c r="O56">
        <v>2471</v>
      </c>
      <c r="P56">
        <v>18539</v>
      </c>
      <c r="Q56">
        <v>19037</v>
      </c>
      <c r="R56">
        <v>13031</v>
      </c>
      <c r="S56">
        <f t="shared" si="0"/>
        <v>63416</v>
      </c>
      <c r="T56">
        <v>15.99</v>
      </c>
      <c r="U56">
        <f t="shared" si="1"/>
        <v>1014021.84</v>
      </c>
    </row>
    <row r="57" spans="1:21" x14ac:dyDescent="0.25">
      <c r="A57">
        <v>1011</v>
      </c>
      <c r="B57" t="s">
        <v>70</v>
      </c>
      <c r="C57" t="s">
        <v>3</v>
      </c>
      <c r="D57" t="s">
        <v>18</v>
      </c>
      <c r="E57" t="s">
        <v>9</v>
      </c>
      <c r="F57">
        <v>0</v>
      </c>
      <c r="G57">
        <v>441</v>
      </c>
      <c r="H57">
        <v>536</v>
      </c>
      <c r="I57">
        <v>1418</v>
      </c>
      <c r="J57">
        <v>1194</v>
      </c>
      <c r="K57">
        <v>1317</v>
      </c>
      <c r="L57">
        <v>2024</v>
      </c>
      <c r="M57">
        <v>1640</v>
      </c>
      <c r="N57">
        <v>1659</v>
      </c>
      <c r="O57">
        <v>1729</v>
      </c>
      <c r="P57">
        <v>2247</v>
      </c>
      <c r="Q57">
        <v>3184</v>
      </c>
      <c r="R57">
        <v>3837</v>
      </c>
      <c r="S57">
        <f t="shared" si="0"/>
        <v>21226</v>
      </c>
      <c r="T57">
        <v>3.99</v>
      </c>
      <c r="U57">
        <f t="shared" si="1"/>
        <v>84691.74</v>
      </c>
    </row>
    <row r="58" spans="1:21" x14ac:dyDescent="0.25">
      <c r="A58">
        <v>1011</v>
      </c>
      <c r="B58" t="s">
        <v>71</v>
      </c>
      <c r="C58" t="s">
        <v>3</v>
      </c>
      <c r="D58" t="s">
        <v>17</v>
      </c>
      <c r="E58" t="s">
        <v>9</v>
      </c>
      <c r="F58">
        <v>0</v>
      </c>
      <c r="G58">
        <v>52</v>
      </c>
      <c r="H58">
        <v>596</v>
      </c>
      <c r="I58">
        <v>1427</v>
      </c>
      <c r="J58">
        <v>1043</v>
      </c>
      <c r="K58">
        <v>1450</v>
      </c>
      <c r="L58">
        <v>1905</v>
      </c>
      <c r="M58">
        <v>1886</v>
      </c>
      <c r="N58">
        <v>1562</v>
      </c>
      <c r="O58">
        <v>2056</v>
      </c>
      <c r="P58">
        <v>38521</v>
      </c>
      <c r="Q58">
        <v>67579</v>
      </c>
      <c r="R58">
        <v>33448</v>
      </c>
      <c r="S58">
        <f t="shared" si="0"/>
        <v>151525</v>
      </c>
      <c r="T58">
        <v>15.99</v>
      </c>
      <c r="U58">
        <f t="shared" si="1"/>
        <v>2422884.75</v>
      </c>
    </row>
    <row r="59" spans="1:21" x14ac:dyDescent="0.25">
      <c r="A59">
        <v>1011</v>
      </c>
      <c r="B59" t="s">
        <v>72</v>
      </c>
      <c r="C59" t="s">
        <v>3</v>
      </c>
      <c r="D59" t="s">
        <v>18</v>
      </c>
      <c r="E59" t="s">
        <v>8</v>
      </c>
      <c r="F59">
        <v>0</v>
      </c>
      <c r="G59">
        <v>181</v>
      </c>
      <c r="H59">
        <v>814</v>
      </c>
      <c r="I59">
        <v>994</v>
      </c>
      <c r="J59">
        <v>1041</v>
      </c>
      <c r="K59">
        <v>1776</v>
      </c>
      <c r="L59">
        <v>1517</v>
      </c>
      <c r="M59">
        <v>1962</v>
      </c>
      <c r="N59">
        <v>1982</v>
      </c>
      <c r="O59">
        <v>1994</v>
      </c>
      <c r="P59">
        <v>2007</v>
      </c>
      <c r="Q59">
        <v>3037</v>
      </c>
      <c r="R59">
        <v>3831</v>
      </c>
      <c r="S59">
        <f t="shared" si="0"/>
        <v>21136</v>
      </c>
      <c r="T59">
        <v>0.99</v>
      </c>
      <c r="U59">
        <f t="shared" si="1"/>
        <v>20924.64</v>
      </c>
    </row>
    <row r="60" spans="1:21" x14ac:dyDescent="0.25">
      <c r="A60">
        <v>1011</v>
      </c>
      <c r="B60" t="s">
        <v>73</v>
      </c>
      <c r="C60" t="s">
        <v>3</v>
      </c>
      <c r="D60" t="s">
        <v>18</v>
      </c>
      <c r="E60" t="s">
        <v>9</v>
      </c>
      <c r="F60">
        <v>0</v>
      </c>
      <c r="G60">
        <v>25</v>
      </c>
      <c r="H60">
        <v>757</v>
      </c>
      <c r="I60">
        <v>850</v>
      </c>
      <c r="J60">
        <v>1549</v>
      </c>
      <c r="K60">
        <v>1914</v>
      </c>
      <c r="L60">
        <v>1510</v>
      </c>
      <c r="M60">
        <v>1514</v>
      </c>
      <c r="N60">
        <v>1709</v>
      </c>
      <c r="O60">
        <v>2510</v>
      </c>
      <c r="P60">
        <v>2163</v>
      </c>
      <c r="Q60">
        <v>2566</v>
      </c>
      <c r="R60">
        <v>2535</v>
      </c>
      <c r="S60">
        <f t="shared" si="0"/>
        <v>19602</v>
      </c>
      <c r="T60">
        <v>3.99</v>
      </c>
      <c r="U60">
        <f t="shared" si="1"/>
        <v>78211.98000000001</v>
      </c>
    </row>
    <row r="61" spans="1:21" x14ac:dyDescent="0.25">
      <c r="A61">
        <v>1011</v>
      </c>
      <c r="B61" t="s">
        <v>74</v>
      </c>
      <c r="C61" t="s">
        <v>5</v>
      </c>
      <c r="D61" t="s">
        <v>17</v>
      </c>
      <c r="E61" t="s">
        <v>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1604</v>
      </c>
      <c r="M61">
        <v>1638</v>
      </c>
      <c r="N61">
        <v>2364</v>
      </c>
      <c r="O61">
        <v>1993</v>
      </c>
      <c r="P61">
        <v>1871</v>
      </c>
      <c r="Q61">
        <v>1422</v>
      </c>
      <c r="R61">
        <v>893</v>
      </c>
      <c r="S61">
        <f t="shared" si="0"/>
        <v>11785</v>
      </c>
      <c r="T61">
        <v>15.99</v>
      </c>
      <c r="U61">
        <f t="shared" si="1"/>
        <v>188442.15</v>
      </c>
    </row>
    <row r="62" spans="1:21" x14ac:dyDescent="0.25">
      <c r="A62">
        <v>1011</v>
      </c>
      <c r="B62" t="s">
        <v>75</v>
      </c>
      <c r="C62" t="s">
        <v>5</v>
      </c>
      <c r="D62" t="s">
        <v>17</v>
      </c>
      <c r="E62" t="s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1861</v>
      </c>
      <c r="N62">
        <v>1682</v>
      </c>
      <c r="O62">
        <v>2023</v>
      </c>
      <c r="P62">
        <v>1597</v>
      </c>
      <c r="Q62">
        <v>1576</v>
      </c>
      <c r="R62">
        <v>1452</v>
      </c>
      <c r="S62">
        <f t="shared" si="0"/>
        <v>10191</v>
      </c>
      <c r="T62">
        <v>11.99</v>
      </c>
      <c r="U62">
        <f t="shared" si="1"/>
        <v>122190.09</v>
      </c>
    </row>
    <row r="63" spans="1:21" x14ac:dyDescent="0.25">
      <c r="A63">
        <v>1011</v>
      </c>
      <c r="B63" t="s">
        <v>75</v>
      </c>
      <c r="C63" t="s">
        <v>5</v>
      </c>
      <c r="D63" t="s">
        <v>18</v>
      </c>
      <c r="E63" t="s"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2313</v>
      </c>
      <c r="O63">
        <v>1935</v>
      </c>
      <c r="P63">
        <v>2441</v>
      </c>
      <c r="Q63">
        <v>3309</v>
      </c>
      <c r="R63">
        <v>3328</v>
      </c>
      <c r="S63">
        <f t="shared" si="0"/>
        <v>13326</v>
      </c>
      <c r="T63">
        <v>1.99</v>
      </c>
      <c r="U63">
        <f t="shared" si="1"/>
        <v>26518.74</v>
      </c>
    </row>
    <row r="64" spans="1:21" x14ac:dyDescent="0.25">
      <c r="A64">
        <v>1011</v>
      </c>
      <c r="B64" t="s">
        <v>76</v>
      </c>
      <c r="C64" t="s">
        <v>16</v>
      </c>
      <c r="D64" t="s">
        <v>17</v>
      </c>
      <c r="E64" t="s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444788</v>
      </c>
      <c r="Q64">
        <v>412227</v>
      </c>
      <c r="R64">
        <v>405853</v>
      </c>
      <c r="S64">
        <f t="shared" si="0"/>
        <v>1262868</v>
      </c>
      <c r="T64">
        <v>15.99</v>
      </c>
      <c r="U64">
        <f t="shared" si="1"/>
        <v>20193259.32</v>
      </c>
    </row>
    <row r="65" spans="1:21" x14ac:dyDescent="0.25">
      <c r="A65">
        <v>1012</v>
      </c>
      <c r="B65" t="s">
        <v>77</v>
      </c>
      <c r="C65" t="s">
        <v>5</v>
      </c>
      <c r="D65" t="s">
        <v>17</v>
      </c>
      <c r="E65" t="s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204090</v>
      </c>
      <c r="P65">
        <v>141378</v>
      </c>
      <c r="Q65">
        <v>477226</v>
      </c>
      <c r="R65">
        <v>376281</v>
      </c>
      <c r="S65">
        <f t="shared" si="0"/>
        <v>1198975</v>
      </c>
      <c r="T65">
        <v>9.99</v>
      </c>
      <c r="U65">
        <f t="shared" si="1"/>
        <v>11977760.25</v>
      </c>
    </row>
    <row r="66" spans="1:21" x14ac:dyDescent="0.25">
      <c r="A66">
        <v>1012</v>
      </c>
      <c r="B66" t="s">
        <v>77</v>
      </c>
      <c r="C66" t="s">
        <v>5</v>
      </c>
      <c r="D66" t="s">
        <v>18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197444</v>
      </c>
      <c r="P66">
        <v>465142</v>
      </c>
      <c r="Q66">
        <v>638497</v>
      </c>
      <c r="R66">
        <v>1199412</v>
      </c>
      <c r="S66">
        <f t="shared" si="0"/>
        <v>2500495</v>
      </c>
      <c r="T66">
        <v>1.49</v>
      </c>
      <c r="U66">
        <f t="shared" si="1"/>
        <v>3725737.55</v>
      </c>
    </row>
    <row r="67" spans="1:21" x14ac:dyDescent="0.25">
      <c r="A67">
        <v>1012</v>
      </c>
      <c r="B67" t="s">
        <v>77</v>
      </c>
      <c r="C67" t="s">
        <v>5</v>
      </c>
      <c r="D67" t="s">
        <v>18</v>
      </c>
      <c r="E67" t="s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145413</v>
      </c>
      <c r="P67">
        <v>551950</v>
      </c>
      <c r="Q67">
        <v>493740</v>
      </c>
      <c r="R67">
        <v>1067142</v>
      </c>
      <c r="S67">
        <f t="shared" ref="S67:S130" si="2">SUM(F67:R67)</f>
        <v>2258245</v>
      </c>
      <c r="T67">
        <v>1.99</v>
      </c>
      <c r="U67">
        <f t="shared" ref="U67:U130" si="3">(S67*T67)</f>
        <v>4493907.55</v>
      </c>
    </row>
    <row r="68" spans="1:21" x14ac:dyDescent="0.25">
      <c r="A68">
        <v>1012</v>
      </c>
      <c r="B68" t="s">
        <v>78</v>
      </c>
      <c r="C68" t="s">
        <v>4</v>
      </c>
      <c r="D68" t="s">
        <v>18</v>
      </c>
      <c r="E68" t="s">
        <v>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244100</v>
      </c>
      <c r="P68">
        <v>466534</v>
      </c>
      <c r="Q68">
        <v>492094</v>
      </c>
      <c r="R68">
        <v>1155817</v>
      </c>
      <c r="S68">
        <f t="shared" si="2"/>
        <v>2358545</v>
      </c>
      <c r="T68">
        <v>1.49</v>
      </c>
      <c r="U68">
        <f t="shared" si="3"/>
        <v>3514232.05</v>
      </c>
    </row>
    <row r="69" spans="1:21" x14ac:dyDescent="0.25">
      <c r="A69">
        <v>1012</v>
      </c>
      <c r="B69" t="s">
        <v>79</v>
      </c>
      <c r="C69" t="s">
        <v>4</v>
      </c>
      <c r="D69" t="s">
        <v>17</v>
      </c>
      <c r="E69" t="s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103954</v>
      </c>
      <c r="P69">
        <v>24815</v>
      </c>
      <c r="Q69">
        <v>18485</v>
      </c>
      <c r="R69">
        <v>9076</v>
      </c>
      <c r="S69">
        <f t="shared" si="2"/>
        <v>156330</v>
      </c>
      <c r="T69">
        <v>9.99</v>
      </c>
      <c r="U69">
        <f t="shared" si="3"/>
        <v>1561736.7</v>
      </c>
    </row>
    <row r="70" spans="1:21" x14ac:dyDescent="0.25">
      <c r="A70">
        <v>1012</v>
      </c>
      <c r="B70" t="s">
        <v>80</v>
      </c>
      <c r="C70" t="s">
        <v>4</v>
      </c>
      <c r="D70" t="s">
        <v>17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133905</v>
      </c>
      <c r="P70">
        <v>33516</v>
      </c>
      <c r="Q70">
        <v>38217</v>
      </c>
      <c r="R70">
        <v>20791</v>
      </c>
      <c r="S70">
        <f t="shared" si="2"/>
        <v>226429</v>
      </c>
      <c r="T70">
        <v>11.99</v>
      </c>
      <c r="U70">
        <f t="shared" si="3"/>
        <v>2714883.71</v>
      </c>
    </row>
    <row r="71" spans="1:21" x14ac:dyDescent="0.25">
      <c r="A71">
        <v>1012</v>
      </c>
      <c r="B71" t="s">
        <v>81</v>
      </c>
      <c r="C71" t="s">
        <v>5</v>
      </c>
      <c r="D71" t="s">
        <v>17</v>
      </c>
      <c r="E71" t="s">
        <v>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228176</v>
      </c>
      <c r="P71">
        <v>228826</v>
      </c>
      <c r="Q71">
        <v>288703</v>
      </c>
      <c r="R71">
        <v>297843</v>
      </c>
      <c r="S71">
        <f t="shared" si="2"/>
        <v>1043548</v>
      </c>
      <c r="T71">
        <v>9.99</v>
      </c>
      <c r="U71">
        <f t="shared" si="3"/>
        <v>10425044.52</v>
      </c>
    </row>
    <row r="72" spans="1:21" x14ac:dyDescent="0.25">
      <c r="A72">
        <v>1012</v>
      </c>
      <c r="B72" t="s">
        <v>82</v>
      </c>
      <c r="C72" t="s">
        <v>4</v>
      </c>
      <c r="D72" t="s">
        <v>17</v>
      </c>
      <c r="E72" t="s">
        <v>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221047</v>
      </c>
      <c r="P72">
        <v>27685</v>
      </c>
      <c r="Q72">
        <v>37471</v>
      </c>
      <c r="R72">
        <v>23231</v>
      </c>
      <c r="S72">
        <f t="shared" si="2"/>
        <v>309434</v>
      </c>
      <c r="T72">
        <v>12.99</v>
      </c>
      <c r="U72">
        <f t="shared" si="3"/>
        <v>4019547.66</v>
      </c>
    </row>
    <row r="73" spans="1:21" x14ac:dyDescent="0.25">
      <c r="A73">
        <v>1012</v>
      </c>
      <c r="B73" t="s">
        <v>83</v>
      </c>
      <c r="C73" t="s">
        <v>4</v>
      </c>
      <c r="D73" t="s">
        <v>17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211460</v>
      </c>
      <c r="P73">
        <v>12173</v>
      </c>
      <c r="Q73">
        <v>35050</v>
      </c>
      <c r="R73">
        <v>21871</v>
      </c>
      <c r="S73">
        <f t="shared" si="2"/>
        <v>280554</v>
      </c>
      <c r="T73">
        <v>11.99</v>
      </c>
      <c r="U73">
        <f t="shared" si="3"/>
        <v>3363842.46</v>
      </c>
    </row>
    <row r="74" spans="1:21" x14ac:dyDescent="0.25">
      <c r="A74">
        <v>1012</v>
      </c>
      <c r="B74" t="s">
        <v>84</v>
      </c>
      <c r="C74" t="s">
        <v>16</v>
      </c>
      <c r="D74" t="s">
        <v>17</v>
      </c>
      <c r="E74" t="s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179093</v>
      </c>
      <c r="P74">
        <v>3363</v>
      </c>
      <c r="Q74">
        <v>3104</v>
      </c>
      <c r="R74">
        <v>1789</v>
      </c>
      <c r="S74">
        <f t="shared" si="2"/>
        <v>187349</v>
      </c>
      <c r="T74">
        <v>12.99</v>
      </c>
      <c r="U74">
        <f t="shared" si="3"/>
        <v>2433663.5100000002</v>
      </c>
    </row>
    <row r="75" spans="1:21" x14ac:dyDescent="0.25">
      <c r="A75">
        <v>1013</v>
      </c>
      <c r="B75" t="s">
        <v>85</v>
      </c>
      <c r="C75" t="s">
        <v>16</v>
      </c>
      <c r="D75" t="s">
        <v>18</v>
      </c>
      <c r="E75" t="s">
        <v>6</v>
      </c>
      <c r="F75">
        <v>0</v>
      </c>
      <c r="G75">
        <v>0</v>
      </c>
      <c r="H75">
        <v>0</v>
      </c>
      <c r="I75">
        <v>131</v>
      </c>
      <c r="J75">
        <v>969</v>
      </c>
      <c r="K75">
        <v>1364</v>
      </c>
      <c r="L75">
        <v>1609</v>
      </c>
      <c r="M75">
        <v>2325</v>
      </c>
      <c r="N75">
        <v>2722</v>
      </c>
      <c r="O75">
        <v>3244</v>
      </c>
      <c r="P75">
        <v>4138</v>
      </c>
      <c r="Q75">
        <v>5107</v>
      </c>
      <c r="R75">
        <v>5541</v>
      </c>
      <c r="S75">
        <f t="shared" si="2"/>
        <v>27150</v>
      </c>
      <c r="T75">
        <v>1.49</v>
      </c>
      <c r="U75">
        <f t="shared" si="3"/>
        <v>40453.5</v>
      </c>
    </row>
    <row r="76" spans="1:21" x14ac:dyDescent="0.25">
      <c r="A76">
        <v>1013</v>
      </c>
      <c r="B76" t="s">
        <v>86</v>
      </c>
      <c r="C76" t="s">
        <v>5</v>
      </c>
      <c r="D76" t="s">
        <v>18</v>
      </c>
      <c r="E76" t="s">
        <v>6</v>
      </c>
      <c r="F76">
        <v>0</v>
      </c>
      <c r="G76">
        <v>0</v>
      </c>
      <c r="H76">
        <v>0</v>
      </c>
      <c r="I76">
        <v>216</v>
      </c>
      <c r="J76">
        <v>835</v>
      </c>
      <c r="K76">
        <v>1289</v>
      </c>
      <c r="L76">
        <v>1672</v>
      </c>
      <c r="M76">
        <v>2215</v>
      </c>
      <c r="N76">
        <v>2595</v>
      </c>
      <c r="O76">
        <v>3324</v>
      </c>
      <c r="P76">
        <v>4102</v>
      </c>
      <c r="Q76">
        <v>5023</v>
      </c>
      <c r="R76">
        <v>5444</v>
      </c>
      <c r="S76">
        <f t="shared" si="2"/>
        <v>26715</v>
      </c>
      <c r="T76">
        <v>1.49</v>
      </c>
      <c r="U76">
        <f t="shared" si="3"/>
        <v>39805.35</v>
      </c>
    </row>
    <row r="77" spans="1:21" x14ac:dyDescent="0.25">
      <c r="A77">
        <v>1013</v>
      </c>
      <c r="B77" t="s">
        <v>87</v>
      </c>
      <c r="C77" t="s">
        <v>4</v>
      </c>
      <c r="D77" t="s">
        <v>18</v>
      </c>
      <c r="E77" t="s">
        <v>6</v>
      </c>
      <c r="F77">
        <v>0</v>
      </c>
      <c r="G77">
        <v>0</v>
      </c>
      <c r="H77">
        <v>0</v>
      </c>
      <c r="I77">
        <v>0</v>
      </c>
      <c r="J77">
        <v>654</v>
      </c>
      <c r="K77">
        <v>1479</v>
      </c>
      <c r="L77">
        <v>1873</v>
      </c>
      <c r="M77">
        <v>2219</v>
      </c>
      <c r="N77">
        <v>2789</v>
      </c>
      <c r="O77">
        <v>3202</v>
      </c>
      <c r="P77">
        <v>4170</v>
      </c>
      <c r="Q77">
        <v>4838</v>
      </c>
      <c r="R77">
        <v>5591</v>
      </c>
      <c r="S77">
        <f t="shared" si="2"/>
        <v>26815</v>
      </c>
      <c r="T77">
        <v>1.49</v>
      </c>
      <c r="U77">
        <f t="shared" si="3"/>
        <v>39954.35</v>
      </c>
    </row>
    <row r="78" spans="1:21" x14ac:dyDescent="0.25">
      <c r="A78">
        <v>1013</v>
      </c>
      <c r="B78" t="s">
        <v>88</v>
      </c>
      <c r="C78" t="s">
        <v>16</v>
      </c>
      <c r="D78" t="s">
        <v>18</v>
      </c>
      <c r="E78" t="s">
        <v>9</v>
      </c>
      <c r="F78">
        <v>0</v>
      </c>
      <c r="G78">
        <v>0</v>
      </c>
      <c r="H78">
        <v>0</v>
      </c>
      <c r="I78">
        <v>0</v>
      </c>
      <c r="J78">
        <v>921</v>
      </c>
      <c r="K78">
        <v>1331</v>
      </c>
      <c r="L78">
        <v>1884</v>
      </c>
      <c r="M78">
        <v>2202</v>
      </c>
      <c r="N78">
        <v>2995</v>
      </c>
      <c r="O78">
        <v>3248</v>
      </c>
      <c r="P78">
        <v>3946</v>
      </c>
      <c r="Q78">
        <v>5024</v>
      </c>
      <c r="R78">
        <v>5974</v>
      </c>
      <c r="S78">
        <f t="shared" si="2"/>
        <v>27525</v>
      </c>
      <c r="T78">
        <v>3.99</v>
      </c>
      <c r="U78">
        <f t="shared" si="3"/>
        <v>109824.75</v>
      </c>
    </row>
    <row r="79" spans="1:21" x14ac:dyDescent="0.25">
      <c r="A79">
        <v>1013</v>
      </c>
      <c r="B79" t="s">
        <v>89</v>
      </c>
      <c r="C79" t="s">
        <v>16</v>
      </c>
      <c r="D79" t="s">
        <v>17</v>
      </c>
      <c r="E79" t="s">
        <v>6</v>
      </c>
      <c r="F79">
        <v>0</v>
      </c>
      <c r="G79">
        <v>0</v>
      </c>
      <c r="H79">
        <v>0</v>
      </c>
      <c r="I79">
        <v>0</v>
      </c>
      <c r="J79">
        <v>0</v>
      </c>
      <c r="K79">
        <v>1323</v>
      </c>
      <c r="L79">
        <v>1627</v>
      </c>
      <c r="M79">
        <v>2143</v>
      </c>
      <c r="N79">
        <v>2504</v>
      </c>
      <c r="O79">
        <v>3040</v>
      </c>
      <c r="P79">
        <v>374099</v>
      </c>
      <c r="Q79">
        <v>301040</v>
      </c>
      <c r="R79">
        <v>153987</v>
      </c>
      <c r="S79">
        <f t="shared" si="2"/>
        <v>839763</v>
      </c>
      <c r="T79">
        <v>11.99</v>
      </c>
      <c r="U79">
        <f t="shared" si="3"/>
        <v>10068758.370000001</v>
      </c>
    </row>
    <row r="80" spans="1:21" x14ac:dyDescent="0.25">
      <c r="A80">
        <v>1013</v>
      </c>
      <c r="B80" t="s">
        <v>90</v>
      </c>
      <c r="C80" t="s">
        <v>3</v>
      </c>
      <c r="D80" t="s">
        <v>17</v>
      </c>
      <c r="E80" t="s">
        <v>9</v>
      </c>
      <c r="F80">
        <v>0</v>
      </c>
      <c r="G80">
        <v>0</v>
      </c>
      <c r="H80">
        <v>0</v>
      </c>
      <c r="I80">
        <v>0</v>
      </c>
      <c r="J80">
        <v>0</v>
      </c>
      <c r="K80">
        <v>27612</v>
      </c>
      <c r="L80">
        <v>31025</v>
      </c>
      <c r="M80">
        <v>35972</v>
      </c>
      <c r="N80">
        <v>37957</v>
      </c>
      <c r="O80">
        <v>45202</v>
      </c>
      <c r="P80">
        <v>36267</v>
      </c>
      <c r="Q80">
        <v>35096</v>
      </c>
      <c r="R80">
        <v>26551</v>
      </c>
      <c r="S80">
        <f t="shared" si="2"/>
        <v>275682</v>
      </c>
      <c r="T80">
        <v>15.99</v>
      </c>
      <c r="U80">
        <f t="shared" si="3"/>
        <v>4408155.18</v>
      </c>
    </row>
    <row r="81" spans="1:21" x14ac:dyDescent="0.25">
      <c r="A81">
        <v>1013</v>
      </c>
      <c r="B81" t="s">
        <v>91</v>
      </c>
      <c r="C81" t="s">
        <v>3</v>
      </c>
      <c r="D81" t="s">
        <v>18</v>
      </c>
      <c r="E81" t="s">
        <v>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30269</v>
      </c>
      <c r="M81">
        <v>37098</v>
      </c>
      <c r="N81">
        <v>39151</v>
      </c>
      <c r="O81">
        <v>46470</v>
      </c>
      <c r="P81">
        <v>54900</v>
      </c>
      <c r="Q81">
        <v>63012</v>
      </c>
      <c r="R81">
        <v>63954</v>
      </c>
      <c r="S81">
        <f t="shared" si="2"/>
        <v>334854</v>
      </c>
      <c r="T81">
        <v>1.49</v>
      </c>
      <c r="U81">
        <f t="shared" si="3"/>
        <v>498932.46</v>
      </c>
    </row>
    <row r="82" spans="1:21" x14ac:dyDescent="0.25">
      <c r="A82">
        <v>1013</v>
      </c>
      <c r="B82" t="s">
        <v>92</v>
      </c>
      <c r="C82" t="s">
        <v>3</v>
      </c>
      <c r="D82" t="s">
        <v>18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30875</v>
      </c>
      <c r="M82">
        <v>36665</v>
      </c>
      <c r="N82">
        <v>37782</v>
      </c>
      <c r="O82">
        <v>45232</v>
      </c>
      <c r="P82">
        <v>55271</v>
      </c>
      <c r="Q82">
        <v>59196</v>
      </c>
      <c r="R82">
        <v>61066</v>
      </c>
      <c r="S82">
        <f t="shared" si="2"/>
        <v>326087</v>
      </c>
      <c r="T82">
        <v>1.49</v>
      </c>
      <c r="U82">
        <f t="shared" si="3"/>
        <v>485869.63</v>
      </c>
    </row>
    <row r="83" spans="1:21" x14ac:dyDescent="0.25">
      <c r="A83">
        <v>1013</v>
      </c>
      <c r="B83" t="s">
        <v>93</v>
      </c>
      <c r="C83" t="s">
        <v>5</v>
      </c>
      <c r="D83" t="s">
        <v>18</v>
      </c>
      <c r="E83" t="s">
        <v>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2120</v>
      </c>
      <c r="M83">
        <v>2521</v>
      </c>
      <c r="N83">
        <v>2794</v>
      </c>
      <c r="O83">
        <v>3964</v>
      </c>
      <c r="P83">
        <v>5563</v>
      </c>
      <c r="Q83">
        <v>7522</v>
      </c>
      <c r="R83">
        <v>7543</v>
      </c>
      <c r="S83">
        <f t="shared" si="2"/>
        <v>32027</v>
      </c>
      <c r="T83">
        <v>3.99</v>
      </c>
      <c r="U83">
        <f t="shared" si="3"/>
        <v>127787.73000000001</v>
      </c>
    </row>
    <row r="84" spans="1:21" x14ac:dyDescent="0.25">
      <c r="A84">
        <v>1013</v>
      </c>
      <c r="B84" t="s">
        <v>94</v>
      </c>
      <c r="C84" t="s">
        <v>4</v>
      </c>
      <c r="D84" t="s">
        <v>18</v>
      </c>
      <c r="E84" t="s">
        <v>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1715</v>
      </c>
      <c r="M84">
        <v>2568</v>
      </c>
      <c r="N84">
        <v>2703</v>
      </c>
      <c r="O84">
        <v>3708</v>
      </c>
      <c r="P84">
        <v>5116</v>
      </c>
      <c r="Q84">
        <v>7423</v>
      </c>
      <c r="R84">
        <v>7972</v>
      </c>
      <c r="S84">
        <f t="shared" si="2"/>
        <v>31205</v>
      </c>
      <c r="T84">
        <v>1.49</v>
      </c>
      <c r="U84">
        <f t="shared" si="3"/>
        <v>46495.45</v>
      </c>
    </row>
    <row r="85" spans="1:21" x14ac:dyDescent="0.25">
      <c r="A85">
        <v>1013</v>
      </c>
      <c r="B85" t="s">
        <v>95</v>
      </c>
      <c r="C85" t="s">
        <v>3</v>
      </c>
      <c r="D85" t="s">
        <v>18</v>
      </c>
      <c r="E85" t="s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35553</v>
      </c>
      <c r="N85">
        <v>41846</v>
      </c>
      <c r="O85">
        <v>45943</v>
      </c>
      <c r="P85">
        <v>54163</v>
      </c>
      <c r="Q85">
        <v>60088</v>
      </c>
      <c r="R85">
        <v>62228</v>
      </c>
      <c r="S85">
        <f t="shared" si="2"/>
        <v>299821</v>
      </c>
      <c r="T85">
        <v>1.99</v>
      </c>
      <c r="U85">
        <f t="shared" si="3"/>
        <v>596643.79</v>
      </c>
    </row>
    <row r="86" spans="1:21" x14ac:dyDescent="0.25">
      <c r="A86">
        <v>1013</v>
      </c>
      <c r="B86" t="s">
        <v>96</v>
      </c>
      <c r="C86" t="s">
        <v>3</v>
      </c>
      <c r="D86" t="s">
        <v>17</v>
      </c>
      <c r="E86" t="s">
        <v>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39854</v>
      </c>
      <c r="N86">
        <v>40428</v>
      </c>
      <c r="O86">
        <v>45001</v>
      </c>
      <c r="P86">
        <v>629566</v>
      </c>
      <c r="Q86">
        <v>604492</v>
      </c>
      <c r="R86">
        <v>348747</v>
      </c>
      <c r="S86">
        <f t="shared" si="2"/>
        <v>1708088</v>
      </c>
      <c r="T86">
        <v>9.99</v>
      </c>
      <c r="U86">
        <f t="shared" si="3"/>
        <v>17063799.120000001</v>
      </c>
    </row>
    <row r="87" spans="1:21" x14ac:dyDescent="0.25">
      <c r="A87">
        <v>1013</v>
      </c>
      <c r="B87" t="s">
        <v>97</v>
      </c>
      <c r="C87" t="s">
        <v>5</v>
      </c>
      <c r="D87" t="s">
        <v>17</v>
      </c>
      <c r="E87" t="s">
        <v>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2957</v>
      </c>
      <c r="O87">
        <v>3751</v>
      </c>
      <c r="P87">
        <v>4321</v>
      </c>
      <c r="Q87">
        <v>4381</v>
      </c>
      <c r="R87">
        <v>2528</v>
      </c>
      <c r="S87">
        <f t="shared" si="2"/>
        <v>17938</v>
      </c>
      <c r="T87">
        <v>15.99</v>
      </c>
      <c r="U87">
        <f t="shared" si="3"/>
        <v>286828.62</v>
      </c>
    </row>
    <row r="88" spans="1:21" x14ac:dyDescent="0.25">
      <c r="A88">
        <v>1013</v>
      </c>
      <c r="B88" t="s">
        <v>98</v>
      </c>
      <c r="C88" t="s">
        <v>4</v>
      </c>
      <c r="D88" t="s">
        <v>18</v>
      </c>
      <c r="E88" t="s">
        <v>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2843</v>
      </c>
      <c r="O88">
        <v>3071</v>
      </c>
      <c r="P88">
        <v>4780</v>
      </c>
      <c r="Q88">
        <v>7836</v>
      </c>
      <c r="R88">
        <v>7159</v>
      </c>
      <c r="S88">
        <f t="shared" si="2"/>
        <v>25689</v>
      </c>
      <c r="T88">
        <v>3.99</v>
      </c>
      <c r="U88">
        <f t="shared" si="3"/>
        <v>102499.11</v>
      </c>
    </row>
    <row r="89" spans="1:21" x14ac:dyDescent="0.25">
      <c r="A89">
        <v>1013</v>
      </c>
      <c r="B89" t="s">
        <v>99</v>
      </c>
      <c r="C89" t="s">
        <v>5</v>
      </c>
      <c r="D89" t="s">
        <v>18</v>
      </c>
      <c r="E89" t="s">
        <v>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2754</v>
      </c>
      <c r="O89">
        <v>3563</v>
      </c>
      <c r="P89">
        <v>5006</v>
      </c>
      <c r="Q89">
        <v>7644</v>
      </c>
      <c r="R89">
        <v>7202</v>
      </c>
      <c r="S89">
        <f t="shared" si="2"/>
        <v>26169</v>
      </c>
      <c r="T89">
        <v>0.99</v>
      </c>
      <c r="U89">
        <f t="shared" si="3"/>
        <v>25907.31</v>
      </c>
    </row>
    <row r="90" spans="1:21" x14ac:dyDescent="0.25">
      <c r="A90">
        <v>1013</v>
      </c>
      <c r="B90" t="s">
        <v>100</v>
      </c>
      <c r="C90" t="s">
        <v>3</v>
      </c>
      <c r="D90" t="s">
        <v>17</v>
      </c>
      <c r="E90" t="s">
        <v>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45531</v>
      </c>
      <c r="P90">
        <v>541246</v>
      </c>
      <c r="Q90">
        <v>655402</v>
      </c>
      <c r="R90">
        <v>361884</v>
      </c>
      <c r="S90">
        <f t="shared" si="2"/>
        <v>1604063</v>
      </c>
      <c r="T90">
        <v>15.99</v>
      </c>
      <c r="U90">
        <f t="shared" si="3"/>
        <v>25648967.370000001</v>
      </c>
    </row>
    <row r="91" spans="1:21" x14ac:dyDescent="0.25">
      <c r="A91">
        <v>1013</v>
      </c>
      <c r="B91" t="s">
        <v>101</v>
      </c>
      <c r="C91" t="s">
        <v>4</v>
      </c>
      <c r="D91" t="s">
        <v>18</v>
      </c>
      <c r="E91" t="s">
        <v>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3770</v>
      </c>
      <c r="P91">
        <v>5516</v>
      </c>
      <c r="Q91">
        <v>7970</v>
      </c>
      <c r="R91">
        <v>7054</v>
      </c>
      <c r="S91">
        <f t="shared" si="2"/>
        <v>24310</v>
      </c>
      <c r="T91">
        <v>3.99</v>
      </c>
      <c r="U91">
        <f t="shared" si="3"/>
        <v>96996.900000000009</v>
      </c>
    </row>
    <row r="92" spans="1:21" x14ac:dyDescent="0.25">
      <c r="A92">
        <v>1013</v>
      </c>
      <c r="B92" t="s">
        <v>102</v>
      </c>
      <c r="C92" t="s">
        <v>5</v>
      </c>
      <c r="D92" t="s">
        <v>17</v>
      </c>
      <c r="E92" t="s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3169</v>
      </c>
      <c r="P92">
        <v>3852</v>
      </c>
      <c r="Q92">
        <v>4259</v>
      </c>
      <c r="R92">
        <v>2398</v>
      </c>
      <c r="S92">
        <f t="shared" si="2"/>
        <v>13678</v>
      </c>
      <c r="T92">
        <v>12.99</v>
      </c>
      <c r="U92">
        <f t="shared" si="3"/>
        <v>177677.22</v>
      </c>
    </row>
    <row r="93" spans="1:21" x14ac:dyDescent="0.25">
      <c r="A93">
        <v>1013</v>
      </c>
      <c r="B93" t="s">
        <v>103</v>
      </c>
      <c r="C93" t="s">
        <v>3</v>
      </c>
      <c r="D93" t="s">
        <v>18</v>
      </c>
      <c r="E93" t="s">
        <v>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46673</v>
      </c>
      <c r="P93">
        <v>53025</v>
      </c>
      <c r="Q93">
        <v>60132</v>
      </c>
      <c r="R93">
        <v>60312</v>
      </c>
      <c r="S93">
        <f t="shared" si="2"/>
        <v>220142</v>
      </c>
      <c r="T93">
        <v>1.49</v>
      </c>
      <c r="U93">
        <f t="shared" si="3"/>
        <v>328011.58</v>
      </c>
    </row>
    <row r="94" spans="1:21" x14ac:dyDescent="0.25">
      <c r="A94">
        <v>1014</v>
      </c>
      <c r="B94" t="s">
        <v>104</v>
      </c>
      <c r="C94" t="s">
        <v>16</v>
      </c>
      <c r="D94" t="s">
        <v>17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112418</v>
      </c>
      <c r="M94">
        <v>341228</v>
      </c>
      <c r="N94">
        <v>360074</v>
      </c>
      <c r="O94">
        <v>386223</v>
      </c>
      <c r="P94">
        <v>366522</v>
      </c>
      <c r="Q94">
        <v>298678</v>
      </c>
      <c r="R94">
        <v>157404</v>
      </c>
      <c r="S94">
        <f t="shared" si="2"/>
        <v>2022547</v>
      </c>
      <c r="T94">
        <v>11.99</v>
      </c>
      <c r="U94">
        <f t="shared" si="3"/>
        <v>24250338.530000001</v>
      </c>
    </row>
    <row r="95" spans="1:21" x14ac:dyDescent="0.25">
      <c r="A95">
        <v>1014</v>
      </c>
      <c r="B95" t="s">
        <v>105</v>
      </c>
      <c r="C95" t="s">
        <v>16</v>
      </c>
      <c r="D95" t="s">
        <v>17</v>
      </c>
      <c r="E95" t="s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280340</v>
      </c>
      <c r="N95">
        <v>359860</v>
      </c>
      <c r="O95">
        <v>375038</v>
      </c>
      <c r="P95">
        <v>297</v>
      </c>
      <c r="Q95">
        <v>477</v>
      </c>
      <c r="R95">
        <v>582</v>
      </c>
      <c r="S95">
        <f t="shared" si="2"/>
        <v>1016594</v>
      </c>
      <c r="T95">
        <v>11.99</v>
      </c>
      <c r="U95">
        <f t="shared" si="3"/>
        <v>12188962.060000001</v>
      </c>
    </row>
    <row r="96" spans="1:21" x14ac:dyDescent="0.25">
      <c r="A96">
        <v>1014</v>
      </c>
      <c r="B96" t="s">
        <v>106</v>
      </c>
      <c r="C96" t="s">
        <v>5</v>
      </c>
      <c r="D96" t="s">
        <v>18</v>
      </c>
      <c r="E96" t="s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548041</v>
      </c>
      <c r="O96">
        <v>590496</v>
      </c>
      <c r="P96">
        <v>770128</v>
      </c>
      <c r="Q96">
        <v>1424044</v>
      </c>
      <c r="R96">
        <v>2233964</v>
      </c>
      <c r="S96">
        <f t="shared" si="2"/>
        <v>5566673</v>
      </c>
      <c r="T96">
        <v>0.99</v>
      </c>
      <c r="U96">
        <f t="shared" si="3"/>
        <v>5511006.2699999996</v>
      </c>
    </row>
    <row r="97" spans="1:21" x14ac:dyDescent="0.25">
      <c r="A97">
        <v>1015</v>
      </c>
      <c r="B97" t="s">
        <v>107</v>
      </c>
      <c r="C97" t="s">
        <v>5</v>
      </c>
      <c r="D97" t="s">
        <v>18</v>
      </c>
      <c r="E97" t="s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4465</v>
      </c>
      <c r="R97">
        <v>5347</v>
      </c>
      <c r="S97">
        <f t="shared" si="2"/>
        <v>9812</v>
      </c>
      <c r="T97">
        <v>1.49</v>
      </c>
      <c r="U97">
        <f t="shared" si="3"/>
        <v>14619.88</v>
      </c>
    </row>
    <row r="98" spans="1:21" x14ac:dyDescent="0.25">
      <c r="A98">
        <v>1015</v>
      </c>
      <c r="B98" t="s">
        <v>108</v>
      </c>
      <c r="C98" t="s">
        <v>5</v>
      </c>
      <c r="D98" t="s">
        <v>17</v>
      </c>
      <c r="E98" t="s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68243</v>
      </c>
      <c r="Q98">
        <v>166494</v>
      </c>
      <c r="R98">
        <v>165975</v>
      </c>
      <c r="S98">
        <f t="shared" si="2"/>
        <v>400712</v>
      </c>
      <c r="T98">
        <v>11.99</v>
      </c>
      <c r="U98">
        <f t="shared" si="3"/>
        <v>4804536.88</v>
      </c>
    </row>
    <row r="99" spans="1:21" x14ac:dyDescent="0.25">
      <c r="A99">
        <v>1015</v>
      </c>
      <c r="B99" t="s">
        <v>108</v>
      </c>
      <c r="C99" t="s">
        <v>5</v>
      </c>
      <c r="D99" t="s">
        <v>18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760465</v>
      </c>
      <c r="S99">
        <f t="shared" si="2"/>
        <v>760465</v>
      </c>
      <c r="T99">
        <v>1.49</v>
      </c>
      <c r="U99">
        <f t="shared" si="3"/>
        <v>1133092.8500000001</v>
      </c>
    </row>
    <row r="100" spans="1:21" x14ac:dyDescent="0.25">
      <c r="A100">
        <v>1015</v>
      </c>
      <c r="B100" t="s">
        <v>108</v>
      </c>
      <c r="C100" t="s">
        <v>5</v>
      </c>
      <c r="D100" t="s">
        <v>18</v>
      </c>
      <c r="E100" t="s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464920</v>
      </c>
      <c r="R100">
        <v>568013</v>
      </c>
      <c r="S100">
        <f t="shared" si="2"/>
        <v>1032933</v>
      </c>
      <c r="T100">
        <v>3.99</v>
      </c>
      <c r="U100">
        <f t="shared" si="3"/>
        <v>4121402.6700000004</v>
      </c>
    </row>
    <row r="101" spans="1:21" x14ac:dyDescent="0.25">
      <c r="A101">
        <v>1015</v>
      </c>
      <c r="B101" t="s">
        <v>109</v>
      </c>
      <c r="C101" t="s">
        <v>3</v>
      </c>
      <c r="D101" t="s">
        <v>18</v>
      </c>
      <c r="E101" t="s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204</v>
      </c>
      <c r="Q101">
        <v>200</v>
      </c>
      <c r="R101">
        <v>29</v>
      </c>
      <c r="S101">
        <f t="shared" si="2"/>
        <v>433</v>
      </c>
      <c r="T101">
        <v>0.99</v>
      </c>
      <c r="U101">
        <f t="shared" si="3"/>
        <v>428.67</v>
      </c>
    </row>
    <row r="102" spans="1:21" x14ac:dyDescent="0.25">
      <c r="A102">
        <v>1015</v>
      </c>
      <c r="B102" t="s">
        <v>109</v>
      </c>
      <c r="C102" t="s">
        <v>3</v>
      </c>
      <c r="D102" t="s">
        <v>18</v>
      </c>
      <c r="E102" t="s">
        <v>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96</v>
      </c>
      <c r="Q102">
        <v>62</v>
      </c>
      <c r="R102">
        <v>42</v>
      </c>
      <c r="S102">
        <f t="shared" si="2"/>
        <v>200</v>
      </c>
      <c r="T102">
        <v>3.99</v>
      </c>
      <c r="U102">
        <f t="shared" si="3"/>
        <v>798</v>
      </c>
    </row>
    <row r="103" spans="1:21" x14ac:dyDescent="0.25">
      <c r="A103">
        <v>1015</v>
      </c>
      <c r="B103" t="s">
        <v>110</v>
      </c>
      <c r="C103" t="s">
        <v>16</v>
      </c>
      <c r="D103" t="s">
        <v>18</v>
      </c>
      <c r="E103" t="s">
        <v>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3423</v>
      </c>
      <c r="Q103">
        <v>4552</v>
      </c>
      <c r="R103">
        <v>6257</v>
      </c>
      <c r="S103">
        <f t="shared" si="2"/>
        <v>14232</v>
      </c>
      <c r="T103">
        <v>0.99</v>
      </c>
      <c r="U103">
        <f t="shared" si="3"/>
        <v>14089.68</v>
      </c>
    </row>
    <row r="104" spans="1:21" x14ac:dyDescent="0.25">
      <c r="A104">
        <v>1015</v>
      </c>
      <c r="B104" t="s">
        <v>111</v>
      </c>
      <c r="C104" t="s">
        <v>4</v>
      </c>
      <c r="D104" t="s">
        <v>18</v>
      </c>
      <c r="E104" t="s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3561</v>
      </c>
      <c r="Q104">
        <v>4346</v>
      </c>
      <c r="R104">
        <v>5036</v>
      </c>
      <c r="S104">
        <f t="shared" si="2"/>
        <v>12943</v>
      </c>
      <c r="T104">
        <v>1.99</v>
      </c>
      <c r="U104">
        <f t="shared" si="3"/>
        <v>25756.57</v>
      </c>
    </row>
    <row r="105" spans="1:21" x14ac:dyDescent="0.25">
      <c r="A105">
        <v>1015</v>
      </c>
      <c r="B105" t="s">
        <v>112</v>
      </c>
      <c r="C105" t="s">
        <v>16</v>
      </c>
      <c r="D105" t="s">
        <v>18</v>
      </c>
      <c r="E105" t="s">
        <v>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56833</v>
      </c>
      <c r="R105">
        <v>31063</v>
      </c>
      <c r="S105">
        <f t="shared" si="2"/>
        <v>87896</v>
      </c>
      <c r="T105">
        <v>1.49</v>
      </c>
      <c r="U105">
        <f t="shared" si="3"/>
        <v>130965.04</v>
      </c>
    </row>
    <row r="106" spans="1:21" x14ac:dyDescent="0.25">
      <c r="A106">
        <v>1015</v>
      </c>
      <c r="B106" t="s">
        <v>113</v>
      </c>
      <c r="C106" t="s">
        <v>5</v>
      </c>
      <c r="D106" t="s">
        <v>17</v>
      </c>
      <c r="E106" t="s">
        <v>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186314</v>
      </c>
      <c r="S106">
        <f t="shared" si="2"/>
        <v>186314</v>
      </c>
      <c r="T106">
        <v>9.99</v>
      </c>
      <c r="U106">
        <f t="shared" si="3"/>
        <v>1861276.86</v>
      </c>
    </row>
    <row r="107" spans="1:21" x14ac:dyDescent="0.25">
      <c r="A107">
        <v>1015</v>
      </c>
      <c r="B107" t="s">
        <v>114</v>
      </c>
      <c r="C107" t="s">
        <v>3</v>
      </c>
      <c r="D107" t="s">
        <v>17</v>
      </c>
      <c r="E107" t="s">
        <v>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205</v>
      </c>
      <c r="P107">
        <v>572249</v>
      </c>
      <c r="Q107">
        <v>650291</v>
      </c>
      <c r="R107">
        <v>468388</v>
      </c>
      <c r="S107">
        <f t="shared" si="2"/>
        <v>1691133</v>
      </c>
      <c r="T107">
        <v>9.99</v>
      </c>
      <c r="U107">
        <f t="shared" si="3"/>
        <v>16894418.670000002</v>
      </c>
    </row>
    <row r="108" spans="1:21" x14ac:dyDescent="0.25">
      <c r="A108">
        <v>1015</v>
      </c>
      <c r="B108" t="s">
        <v>114</v>
      </c>
      <c r="C108" t="s">
        <v>3</v>
      </c>
      <c r="D108" t="s">
        <v>17</v>
      </c>
      <c r="E108" t="s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114</v>
      </c>
      <c r="P108">
        <v>549973</v>
      </c>
      <c r="Q108">
        <v>662120</v>
      </c>
      <c r="R108">
        <v>612076</v>
      </c>
      <c r="S108">
        <f t="shared" si="2"/>
        <v>1824283</v>
      </c>
      <c r="T108">
        <v>12.99</v>
      </c>
      <c r="U108">
        <f t="shared" si="3"/>
        <v>23697436.170000002</v>
      </c>
    </row>
    <row r="109" spans="1:21" x14ac:dyDescent="0.25">
      <c r="A109">
        <v>1015</v>
      </c>
      <c r="B109" t="s">
        <v>114</v>
      </c>
      <c r="C109" t="s">
        <v>3</v>
      </c>
      <c r="D109" t="s">
        <v>17</v>
      </c>
      <c r="E109" t="s">
        <v>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66</v>
      </c>
      <c r="P109">
        <v>559566</v>
      </c>
      <c r="Q109">
        <v>578398</v>
      </c>
      <c r="R109">
        <v>422074</v>
      </c>
      <c r="S109">
        <f t="shared" si="2"/>
        <v>1560104</v>
      </c>
      <c r="T109">
        <v>15.99</v>
      </c>
      <c r="U109">
        <f t="shared" si="3"/>
        <v>24946062.960000001</v>
      </c>
    </row>
    <row r="110" spans="1:21" x14ac:dyDescent="0.25">
      <c r="A110">
        <v>1015</v>
      </c>
      <c r="B110" t="s">
        <v>115</v>
      </c>
      <c r="C110" t="s">
        <v>16</v>
      </c>
      <c r="D110" t="s">
        <v>17</v>
      </c>
      <c r="E110" t="s">
        <v>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61</v>
      </c>
      <c r="P110">
        <v>88883</v>
      </c>
      <c r="Q110">
        <v>110086</v>
      </c>
      <c r="R110">
        <v>259598</v>
      </c>
      <c r="S110">
        <f t="shared" si="2"/>
        <v>458628</v>
      </c>
      <c r="T110">
        <v>11.99</v>
      </c>
      <c r="U110">
        <f t="shared" si="3"/>
        <v>5498949.7199999997</v>
      </c>
    </row>
    <row r="111" spans="1:21" x14ac:dyDescent="0.25">
      <c r="A111">
        <v>1016</v>
      </c>
      <c r="B111" t="s">
        <v>116</v>
      </c>
      <c r="C111" t="s">
        <v>16</v>
      </c>
      <c r="D111" t="s">
        <v>18</v>
      </c>
      <c r="E111" t="s">
        <v>8</v>
      </c>
      <c r="F111">
        <v>95</v>
      </c>
      <c r="G111">
        <v>107</v>
      </c>
      <c r="H111">
        <v>1195</v>
      </c>
      <c r="I111">
        <v>3362</v>
      </c>
      <c r="J111">
        <v>4939</v>
      </c>
      <c r="K111">
        <v>10938</v>
      </c>
      <c r="L111">
        <v>14223</v>
      </c>
      <c r="M111">
        <v>17633</v>
      </c>
      <c r="N111">
        <v>32860</v>
      </c>
      <c r="O111">
        <v>57407</v>
      </c>
      <c r="P111">
        <v>103227</v>
      </c>
      <c r="Q111">
        <v>283367</v>
      </c>
      <c r="R111">
        <v>544166</v>
      </c>
      <c r="S111">
        <f t="shared" si="2"/>
        <v>1073519</v>
      </c>
      <c r="T111">
        <v>0.99</v>
      </c>
      <c r="U111">
        <f t="shared" si="3"/>
        <v>1062783.81</v>
      </c>
    </row>
    <row r="112" spans="1:21" x14ac:dyDescent="0.25">
      <c r="A112">
        <v>1016</v>
      </c>
      <c r="B112" t="s">
        <v>117</v>
      </c>
      <c r="C112" t="s">
        <v>16</v>
      </c>
      <c r="D112" t="s">
        <v>18</v>
      </c>
      <c r="E112" t="s">
        <v>7</v>
      </c>
      <c r="F112">
        <v>0</v>
      </c>
      <c r="G112">
        <v>0</v>
      </c>
      <c r="H112">
        <v>1321</v>
      </c>
      <c r="I112">
        <v>2857</v>
      </c>
      <c r="J112">
        <v>6911</v>
      </c>
      <c r="K112">
        <v>9803</v>
      </c>
      <c r="L112">
        <v>11474</v>
      </c>
      <c r="M112">
        <v>17403</v>
      </c>
      <c r="N112">
        <v>41885</v>
      </c>
      <c r="O112">
        <v>68039</v>
      </c>
      <c r="P112">
        <v>87367</v>
      </c>
      <c r="Q112">
        <v>186408</v>
      </c>
      <c r="R112">
        <v>646451</v>
      </c>
      <c r="S112">
        <f t="shared" si="2"/>
        <v>1079919</v>
      </c>
      <c r="T112">
        <v>1.99</v>
      </c>
      <c r="U112">
        <f t="shared" si="3"/>
        <v>2149038.81</v>
      </c>
    </row>
    <row r="113" spans="1:21" x14ac:dyDescent="0.25">
      <c r="A113">
        <v>1016</v>
      </c>
      <c r="B113" t="s">
        <v>118</v>
      </c>
      <c r="C113" t="s">
        <v>16</v>
      </c>
      <c r="D113" t="s">
        <v>17</v>
      </c>
      <c r="E113" t="s">
        <v>7</v>
      </c>
      <c r="F113">
        <v>0</v>
      </c>
      <c r="G113">
        <v>0</v>
      </c>
      <c r="H113">
        <v>0</v>
      </c>
      <c r="I113">
        <v>3052</v>
      </c>
      <c r="J113">
        <v>5094</v>
      </c>
      <c r="K113">
        <v>7205</v>
      </c>
      <c r="L113">
        <v>13180</v>
      </c>
      <c r="M113">
        <v>20897</v>
      </c>
      <c r="N113">
        <v>42078</v>
      </c>
      <c r="O113">
        <v>71796</v>
      </c>
      <c r="P113">
        <v>81403</v>
      </c>
      <c r="Q113">
        <v>130390</v>
      </c>
      <c r="R113">
        <v>284083</v>
      </c>
      <c r="S113">
        <f t="shared" si="2"/>
        <v>659178</v>
      </c>
      <c r="T113">
        <v>12.99</v>
      </c>
      <c r="U113">
        <f t="shared" si="3"/>
        <v>8562722.2200000007</v>
      </c>
    </row>
    <row r="114" spans="1:21" x14ac:dyDescent="0.25">
      <c r="A114">
        <v>1016</v>
      </c>
      <c r="B114" t="s">
        <v>119</v>
      </c>
      <c r="C114" t="s">
        <v>16</v>
      </c>
      <c r="D114" t="s">
        <v>18</v>
      </c>
      <c r="E114" t="s">
        <v>8</v>
      </c>
      <c r="F114">
        <v>0</v>
      </c>
      <c r="G114">
        <v>0</v>
      </c>
      <c r="H114">
        <v>0</v>
      </c>
      <c r="I114">
        <v>0</v>
      </c>
      <c r="J114">
        <v>4404</v>
      </c>
      <c r="K114">
        <v>10069</v>
      </c>
      <c r="L114">
        <v>12311</v>
      </c>
      <c r="M114">
        <v>20224</v>
      </c>
      <c r="N114">
        <v>38941</v>
      </c>
      <c r="O114">
        <v>50741</v>
      </c>
      <c r="P114">
        <v>106658</v>
      </c>
      <c r="Q114">
        <v>261233</v>
      </c>
      <c r="R114">
        <v>869685</v>
      </c>
      <c r="S114">
        <f t="shared" si="2"/>
        <v>1374266</v>
      </c>
      <c r="T114">
        <v>0.99</v>
      </c>
      <c r="U114">
        <f t="shared" si="3"/>
        <v>1360523.34</v>
      </c>
    </row>
    <row r="115" spans="1:21" x14ac:dyDescent="0.25">
      <c r="A115">
        <v>1016</v>
      </c>
      <c r="B115" t="s">
        <v>120</v>
      </c>
      <c r="C115" t="s">
        <v>16</v>
      </c>
      <c r="D115" t="s">
        <v>18</v>
      </c>
      <c r="E115" t="s">
        <v>8</v>
      </c>
      <c r="F115">
        <v>0</v>
      </c>
      <c r="G115">
        <v>0</v>
      </c>
      <c r="H115">
        <v>0</v>
      </c>
      <c r="I115">
        <v>0</v>
      </c>
      <c r="J115">
        <v>4662</v>
      </c>
      <c r="K115">
        <v>9478</v>
      </c>
      <c r="L115">
        <v>12207</v>
      </c>
      <c r="M115">
        <v>23454</v>
      </c>
      <c r="N115">
        <v>27979</v>
      </c>
      <c r="O115">
        <v>48865</v>
      </c>
      <c r="P115">
        <v>103954</v>
      </c>
      <c r="Q115">
        <v>278512</v>
      </c>
      <c r="R115">
        <v>533990</v>
      </c>
      <c r="S115">
        <f t="shared" si="2"/>
        <v>1043101</v>
      </c>
      <c r="T115">
        <v>0.99</v>
      </c>
      <c r="U115">
        <f t="shared" si="3"/>
        <v>1032669.99</v>
      </c>
    </row>
    <row r="116" spans="1:21" x14ac:dyDescent="0.25">
      <c r="A116">
        <v>1016</v>
      </c>
      <c r="B116" t="s">
        <v>121</v>
      </c>
      <c r="C116" t="s">
        <v>16</v>
      </c>
      <c r="D116" t="s">
        <v>18</v>
      </c>
      <c r="E116" t="s">
        <v>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10257</v>
      </c>
      <c r="L116">
        <v>12506</v>
      </c>
      <c r="M116">
        <v>22667</v>
      </c>
      <c r="N116">
        <v>36344</v>
      </c>
      <c r="O116">
        <v>62704</v>
      </c>
      <c r="P116">
        <v>98539</v>
      </c>
      <c r="Q116">
        <v>216129</v>
      </c>
      <c r="R116">
        <v>850598</v>
      </c>
      <c r="S116">
        <f t="shared" si="2"/>
        <v>1309744</v>
      </c>
      <c r="T116">
        <v>3.99</v>
      </c>
      <c r="U116">
        <f t="shared" si="3"/>
        <v>5225878.5600000005</v>
      </c>
    </row>
    <row r="117" spans="1:21" x14ac:dyDescent="0.25">
      <c r="A117">
        <v>1016</v>
      </c>
      <c r="B117" t="s">
        <v>122</v>
      </c>
      <c r="C117" t="s">
        <v>16</v>
      </c>
      <c r="D117" t="s">
        <v>17</v>
      </c>
      <c r="E117" t="s">
        <v>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9076</v>
      </c>
      <c r="L117">
        <v>13165</v>
      </c>
      <c r="M117">
        <v>18101</v>
      </c>
      <c r="N117">
        <v>36634</v>
      </c>
      <c r="O117">
        <v>70360</v>
      </c>
      <c r="P117">
        <v>88325</v>
      </c>
      <c r="Q117">
        <v>152209</v>
      </c>
      <c r="R117">
        <v>296293</v>
      </c>
      <c r="S117">
        <f t="shared" si="2"/>
        <v>684163</v>
      </c>
      <c r="T117">
        <v>9.99</v>
      </c>
      <c r="U117">
        <f t="shared" si="3"/>
        <v>6834788.3700000001</v>
      </c>
    </row>
    <row r="118" spans="1:21" x14ac:dyDescent="0.25">
      <c r="A118">
        <v>1016</v>
      </c>
      <c r="B118" t="s">
        <v>123</v>
      </c>
      <c r="C118" t="s">
        <v>16</v>
      </c>
      <c r="D118" t="s">
        <v>18</v>
      </c>
      <c r="E118" t="s">
        <v>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12904</v>
      </c>
      <c r="M118">
        <v>17816</v>
      </c>
      <c r="N118">
        <v>27234</v>
      </c>
      <c r="O118">
        <v>65954</v>
      </c>
      <c r="P118">
        <v>92622</v>
      </c>
      <c r="Q118">
        <v>207343</v>
      </c>
      <c r="R118">
        <v>327854</v>
      </c>
      <c r="S118">
        <f t="shared" si="2"/>
        <v>751727</v>
      </c>
      <c r="T118">
        <v>3.99</v>
      </c>
      <c r="U118">
        <f t="shared" si="3"/>
        <v>2999390.73</v>
      </c>
    </row>
    <row r="119" spans="1:21" x14ac:dyDescent="0.25">
      <c r="A119">
        <v>1016</v>
      </c>
      <c r="B119" t="s">
        <v>124</v>
      </c>
      <c r="C119" t="s">
        <v>16</v>
      </c>
      <c r="D119" t="s">
        <v>18</v>
      </c>
      <c r="E119" t="s">
        <v>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16348</v>
      </c>
      <c r="N119">
        <v>41673</v>
      </c>
      <c r="O119">
        <v>57070</v>
      </c>
      <c r="P119">
        <v>98772</v>
      </c>
      <c r="Q119">
        <v>199364</v>
      </c>
      <c r="R119">
        <v>201632</v>
      </c>
      <c r="S119">
        <f t="shared" si="2"/>
        <v>614859</v>
      </c>
      <c r="T119">
        <v>3.99</v>
      </c>
      <c r="U119">
        <f t="shared" si="3"/>
        <v>2453287.41</v>
      </c>
    </row>
    <row r="120" spans="1:21" x14ac:dyDescent="0.25">
      <c r="A120">
        <v>1016</v>
      </c>
      <c r="B120" t="s">
        <v>125</v>
      </c>
      <c r="C120" t="s">
        <v>16</v>
      </c>
      <c r="D120" t="s">
        <v>17</v>
      </c>
      <c r="E120" t="s">
        <v>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17718</v>
      </c>
      <c r="N120">
        <v>25620</v>
      </c>
      <c r="O120">
        <v>61747</v>
      </c>
      <c r="P120">
        <v>89096</v>
      </c>
      <c r="Q120">
        <v>138957</v>
      </c>
      <c r="R120">
        <v>191215</v>
      </c>
      <c r="S120">
        <f t="shared" si="2"/>
        <v>524353</v>
      </c>
      <c r="T120">
        <v>15.99</v>
      </c>
      <c r="U120">
        <f t="shared" si="3"/>
        <v>8384404.4699999997</v>
      </c>
    </row>
    <row r="121" spans="1:21" x14ac:dyDescent="0.25">
      <c r="A121">
        <v>1016</v>
      </c>
      <c r="B121" t="s">
        <v>126</v>
      </c>
      <c r="C121" t="s">
        <v>16</v>
      </c>
      <c r="D121" t="s">
        <v>17</v>
      </c>
      <c r="E121" t="s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27813</v>
      </c>
      <c r="O121">
        <v>50507</v>
      </c>
      <c r="P121">
        <v>0</v>
      </c>
      <c r="Q121">
        <v>142825</v>
      </c>
      <c r="R121">
        <v>170219</v>
      </c>
      <c r="S121">
        <f t="shared" si="2"/>
        <v>391364</v>
      </c>
      <c r="T121">
        <v>12.99</v>
      </c>
      <c r="U121">
        <f t="shared" si="3"/>
        <v>5083818.3600000003</v>
      </c>
    </row>
    <row r="122" spans="1:21" x14ac:dyDescent="0.25">
      <c r="A122">
        <v>1016</v>
      </c>
      <c r="B122" t="s">
        <v>127</v>
      </c>
      <c r="C122" t="s">
        <v>16</v>
      </c>
      <c r="D122" t="s">
        <v>17</v>
      </c>
      <c r="E122" t="s">
        <v>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34746</v>
      </c>
      <c r="O122">
        <v>71901</v>
      </c>
      <c r="P122">
        <v>0</v>
      </c>
      <c r="Q122">
        <v>65797</v>
      </c>
      <c r="R122">
        <v>6188</v>
      </c>
      <c r="S122">
        <f t="shared" si="2"/>
        <v>178632</v>
      </c>
      <c r="T122">
        <v>11.99</v>
      </c>
      <c r="U122">
        <f t="shared" si="3"/>
        <v>2141797.6800000002</v>
      </c>
    </row>
    <row r="123" spans="1:21" x14ac:dyDescent="0.25">
      <c r="A123">
        <v>1016</v>
      </c>
      <c r="B123" t="s">
        <v>128</v>
      </c>
      <c r="C123" t="s">
        <v>16</v>
      </c>
      <c r="D123" t="s">
        <v>18</v>
      </c>
      <c r="E123" t="s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71039</v>
      </c>
      <c r="P123">
        <v>103757</v>
      </c>
      <c r="Q123">
        <v>225359</v>
      </c>
      <c r="R123">
        <v>293938</v>
      </c>
      <c r="S123">
        <f t="shared" si="2"/>
        <v>694093</v>
      </c>
      <c r="T123">
        <v>1.99</v>
      </c>
      <c r="U123">
        <f t="shared" si="3"/>
        <v>1381245.07</v>
      </c>
    </row>
    <row r="124" spans="1:21" x14ac:dyDescent="0.25">
      <c r="A124">
        <v>1016</v>
      </c>
      <c r="B124" t="s">
        <v>129</v>
      </c>
      <c r="C124" t="s">
        <v>16</v>
      </c>
      <c r="D124" t="s">
        <v>18</v>
      </c>
      <c r="E124" t="s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86247</v>
      </c>
      <c r="Q124">
        <v>176450</v>
      </c>
      <c r="R124">
        <v>517115</v>
      </c>
      <c r="S124">
        <f t="shared" si="2"/>
        <v>779812</v>
      </c>
      <c r="T124">
        <v>0.99</v>
      </c>
      <c r="U124">
        <f t="shared" si="3"/>
        <v>772013.88</v>
      </c>
    </row>
    <row r="125" spans="1:21" x14ac:dyDescent="0.25">
      <c r="A125">
        <v>1016</v>
      </c>
      <c r="B125" t="s">
        <v>130</v>
      </c>
      <c r="C125" t="s">
        <v>16</v>
      </c>
      <c r="D125" t="s">
        <v>17</v>
      </c>
      <c r="E125" t="s">
        <v>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50278</v>
      </c>
      <c r="R125">
        <v>16757</v>
      </c>
      <c r="S125">
        <f t="shared" si="2"/>
        <v>67035</v>
      </c>
      <c r="T125">
        <v>15.99</v>
      </c>
      <c r="U125">
        <f t="shared" si="3"/>
        <v>1071889.6499999999</v>
      </c>
    </row>
    <row r="126" spans="1:21" x14ac:dyDescent="0.25">
      <c r="A126">
        <v>1016</v>
      </c>
      <c r="B126" t="s">
        <v>131</v>
      </c>
      <c r="C126" t="s">
        <v>16</v>
      </c>
      <c r="D126" t="s">
        <v>17</v>
      </c>
      <c r="E126" t="s">
        <v>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60974</v>
      </c>
      <c r="Q126">
        <v>58227</v>
      </c>
      <c r="R126">
        <v>14915</v>
      </c>
      <c r="S126">
        <f t="shared" si="2"/>
        <v>134116</v>
      </c>
      <c r="T126">
        <v>9.99</v>
      </c>
      <c r="U126">
        <f t="shared" si="3"/>
        <v>1339818.8400000001</v>
      </c>
    </row>
    <row r="127" spans="1:21" x14ac:dyDescent="0.25">
      <c r="A127">
        <v>1017</v>
      </c>
      <c r="B127" t="s">
        <v>132</v>
      </c>
      <c r="C127" t="s">
        <v>5</v>
      </c>
      <c r="D127" t="s">
        <v>18</v>
      </c>
      <c r="E127" t="s"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84172</v>
      </c>
      <c r="R127">
        <v>43731</v>
      </c>
      <c r="S127">
        <f t="shared" si="2"/>
        <v>127903</v>
      </c>
      <c r="T127">
        <v>0.99</v>
      </c>
      <c r="U127">
        <f t="shared" si="3"/>
        <v>126623.97</v>
      </c>
    </row>
    <row r="128" spans="1:21" x14ac:dyDescent="0.25">
      <c r="A128">
        <v>1017</v>
      </c>
      <c r="B128" t="s">
        <v>133</v>
      </c>
      <c r="C128" t="s">
        <v>16</v>
      </c>
      <c r="D128" t="s">
        <v>18</v>
      </c>
      <c r="E128" t="s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103487</v>
      </c>
      <c r="R128">
        <v>71345</v>
      </c>
      <c r="S128">
        <f t="shared" si="2"/>
        <v>174832</v>
      </c>
      <c r="T128">
        <v>1.99</v>
      </c>
      <c r="U128">
        <f t="shared" si="3"/>
        <v>347915.68</v>
      </c>
    </row>
    <row r="129" spans="1:21" x14ac:dyDescent="0.25">
      <c r="A129">
        <v>1017</v>
      </c>
      <c r="B129" t="s">
        <v>134</v>
      </c>
      <c r="C129" t="s">
        <v>16</v>
      </c>
      <c r="D129" t="s">
        <v>17</v>
      </c>
      <c r="E129" t="s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51764</v>
      </c>
      <c r="Q129">
        <v>17276</v>
      </c>
      <c r="R129">
        <v>32339</v>
      </c>
      <c r="S129">
        <f t="shared" si="2"/>
        <v>101379</v>
      </c>
      <c r="T129">
        <v>11.99</v>
      </c>
      <c r="U129">
        <f t="shared" si="3"/>
        <v>1215534.21</v>
      </c>
    </row>
    <row r="130" spans="1:21" x14ac:dyDescent="0.25">
      <c r="A130">
        <v>1017</v>
      </c>
      <c r="B130" t="s">
        <v>135</v>
      </c>
      <c r="C130" t="s">
        <v>16</v>
      </c>
      <c r="D130" t="s">
        <v>17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33983</v>
      </c>
      <c r="Q130">
        <v>36885</v>
      </c>
      <c r="R130">
        <v>24746</v>
      </c>
      <c r="S130">
        <f t="shared" si="2"/>
        <v>95614</v>
      </c>
      <c r="T130">
        <v>11.99</v>
      </c>
      <c r="U130">
        <f t="shared" si="3"/>
        <v>1146411.8600000001</v>
      </c>
    </row>
    <row r="131" spans="1:21" x14ac:dyDescent="0.25">
      <c r="A131">
        <v>1017</v>
      </c>
      <c r="B131" t="s">
        <v>136</v>
      </c>
      <c r="C131" t="s">
        <v>3</v>
      </c>
      <c r="D131" t="s">
        <v>18</v>
      </c>
      <c r="E131" t="s">
        <v>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75200</v>
      </c>
      <c r="R131">
        <v>77111</v>
      </c>
      <c r="S131">
        <f t="shared" ref="S131:S194" si="4">SUM(F131:R131)</f>
        <v>152311</v>
      </c>
      <c r="T131">
        <v>1.49</v>
      </c>
      <c r="U131">
        <f t="shared" ref="U131:U194" si="5">(S131*T131)</f>
        <v>226943.38999999998</v>
      </c>
    </row>
    <row r="132" spans="1:21" x14ac:dyDescent="0.25">
      <c r="A132">
        <v>1017</v>
      </c>
      <c r="B132" t="s">
        <v>137</v>
      </c>
      <c r="C132" t="s">
        <v>4</v>
      </c>
      <c r="D132" t="s">
        <v>17</v>
      </c>
      <c r="E132" t="s">
        <v>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28580</v>
      </c>
      <c r="Q132">
        <v>36026</v>
      </c>
      <c r="R132">
        <v>21648</v>
      </c>
      <c r="S132">
        <f t="shared" si="4"/>
        <v>86254</v>
      </c>
      <c r="T132">
        <v>11.99</v>
      </c>
      <c r="U132">
        <f t="shared" si="5"/>
        <v>1034185.46</v>
      </c>
    </row>
    <row r="133" spans="1:21" x14ac:dyDescent="0.25">
      <c r="A133">
        <v>1017</v>
      </c>
      <c r="B133" t="s">
        <v>137</v>
      </c>
      <c r="C133" t="s">
        <v>4</v>
      </c>
      <c r="D133" t="s">
        <v>17</v>
      </c>
      <c r="E133" t="s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1521</v>
      </c>
      <c r="S133">
        <f t="shared" si="4"/>
        <v>1521</v>
      </c>
      <c r="T133">
        <v>9.99</v>
      </c>
      <c r="U133">
        <f t="shared" si="5"/>
        <v>15194.79</v>
      </c>
    </row>
    <row r="134" spans="1:21" x14ac:dyDescent="0.25">
      <c r="A134">
        <v>1017</v>
      </c>
      <c r="B134" t="s">
        <v>137</v>
      </c>
      <c r="C134" t="s">
        <v>4</v>
      </c>
      <c r="D134" t="s">
        <v>17</v>
      </c>
      <c r="E134" t="s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30229</v>
      </c>
      <c r="Q134">
        <v>36614</v>
      </c>
      <c r="R134">
        <v>22013</v>
      </c>
      <c r="S134">
        <f t="shared" si="4"/>
        <v>88856</v>
      </c>
      <c r="T134">
        <v>12.99</v>
      </c>
      <c r="U134">
        <f t="shared" si="5"/>
        <v>1154239.44</v>
      </c>
    </row>
    <row r="135" spans="1:21" x14ac:dyDescent="0.25">
      <c r="A135">
        <v>1017</v>
      </c>
      <c r="B135" t="s">
        <v>137</v>
      </c>
      <c r="C135" t="s">
        <v>4</v>
      </c>
      <c r="D135" t="s">
        <v>18</v>
      </c>
      <c r="E135" t="s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114616</v>
      </c>
      <c r="R135">
        <v>74409</v>
      </c>
      <c r="S135">
        <f t="shared" si="4"/>
        <v>189025</v>
      </c>
      <c r="T135">
        <v>0.99</v>
      </c>
      <c r="U135">
        <f t="shared" si="5"/>
        <v>187134.75</v>
      </c>
    </row>
    <row r="136" spans="1:21" x14ac:dyDescent="0.25">
      <c r="A136">
        <v>1029</v>
      </c>
      <c r="B136" t="s">
        <v>138</v>
      </c>
      <c r="C136" t="s">
        <v>16</v>
      </c>
      <c r="D136" t="s">
        <v>18</v>
      </c>
      <c r="E136" t="s">
        <v>9</v>
      </c>
      <c r="F136">
        <v>0</v>
      </c>
      <c r="G136">
        <v>0</v>
      </c>
      <c r="H136">
        <v>79945</v>
      </c>
      <c r="I136">
        <v>15647</v>
      </c>
      <c r="J136">
        <v>66705</v>
      </c>
      <c r="K136">
        <v>42157</v>
      </c>
      <c r="L136">
        <v>69162</v>
      </c>
      <c r="M136">
        <v>88104</v>
      </c>
      <c r="N136">
        <v>90289</v>
      </c>
      <c r="O136">
        <v>84541</v>
      </c>
      <c r="P136">
        <v>2396</v>
      </c>
      <c r="Q136">
        <v>32140</v>
      </c>
      <c r="R136">
        <v>76673</v>
      </c>
      <c r="S136">
        <f t="shared" si="4"/>
        <v>647759</v>
      </c>
      <c r="T136">
        <v>3.99</v>
      </c>
      <c r="U136">
        <f t="shared" si="5"/>
        <v>2584558.41</v>
      </c>
    </row>
    <row r="137" spans="1:21" x14ac:dyDescent="0.25">
      <c r="A137">
        <v>1029</v>
      </c>
      <c r="B137" t="s">
        <v>139</v>
      </c>
      <c r="C137" t="s">
        <v>16</v>
      </c>
      <c r="D137" t="s">
        <v>17</v>
      </c>
      <c r="E137" t="s">
        <v>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72670</v>
      </c>
      <c r="M137">
        <v>96351</v>
      </c>
      <c r="N137">
        <v>4915</v>
      </c>
      <c r="O137">
        <v>62917</v>
      </c>
      <c r="P137">
        <v>30253</v>
      </c>
      <c r="Q137">
        <v>29021</v>
      </c>
      <c r="R137">
        <v>23121</v>
      </c>
      <c r="S137">
        <f t="shared" si="4"/>
        <v>319248</v>
      </c>
      <c r="T137">
        <v>11.99</v>
      </c>
      <c r="U137">
        <f t="shared" si="5"/>
        <v>3827783.52</v>
      </c>
    </row>
    <row r="138" spans="1:21" x14ac:dyDescent="0.25">
      <c r="A138">
        <v>1029</v>
      </c>
      <c r="B138" t="s">
        <v>140</v>
      </c>
      <c r="C138" t="s">
        <v>3</v>
      </c>
      <c r="D138" t="s">
        <v>18</v>
      </c>
      <c r="E138" t="s">
        <v>6</v>
      </c>
      <c r="F138">
        <v>0</v>
      </c>
      <c r="G138">
        <v>0</v>
      </c>
      <c r="H138">
        <v>26879</v>
      </c>
      <c r="I138">
        <v>27698</v>
      </c>
      <c r="J138">
        <v>32822</v>
      </c>
      <c r="K138">
        <v>38924</v>
      </c>
      <c r="L138">
        <v>77141</v>
      </c>
      <c r="M138">
        <v>78069</v>
      </c>
      <c r="N138">
        <v>20159</v>
      </c>
      <c r="O138">
        <v>87667</v>
      </c>
      <c r="P138">
        <v>10058</v>
      </c>
      <c r="Q138">
        <v>92022</v>
      </c>
      <c r="R138">
        <v>97171</v>
      </c>
      <c r="S138">
        <f t="shared" si="4"/>
        <v>588610</v>
      </c>
      <c r="T138">
        <v>1.49</v>
      </c>
      <c r="U138">
        <f t="shared" si="5"/>
        <v>877028.9</v>
      </c>
    </row>
    <row r="139" spans="1:21" x14ac:dyDescent="0.25">
      <c r="A139">
        <v>1029</v>
      </c>
      <c r="B139" t="s">
        <v>140</v>
      </c>
      <c r="C139" t="s">
        <v>3</v>
      </c>
      <c r="D139" t="s">
        <v>18</v>
      </c>
      <c r="E139" t="s">
        <v>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89830</v>
      </c>
      <c r="M139">
        <v>14047</v>
      </c>
      <c r="N139">
        <v>28385</v>
      </c>
      <c r="O139">
        <v>74230</v>
      </c>
      <c r="P139">
        <v>101559</v>
      </c>
      <c r="Q139">
        <v>83743</v>
      </c>
      <c r="R139">
        <v>34827</v>
      </c>
      <c r="S139">
        <f t="shared" si="4"/>
        <v>426621</v>
      </c>
      <c r="T139">
        <v>3.99</v>
      </c>
      <c r="U139">
        <f t="shared" si="5"/>
        <v>1702217.79</v>
      </c>
    </row>
    <row r="140" spans="1:21" x14ac:dyDescent="0.25">
      <c r="A140">
        <v>1029</v>
      </c>
      <c r="B140" t="s">
        <v>141</v>
      </c>
      <c r="C140" t="s">
        <v>4</v>
      </c>
      <c r="D140" t="s">
        <v>17</v>
      </c>
      <c r="E140" t="s">
        <v>8</v>
      </c>
      <c r="F140">
        <v>0</v>
      </c>
      <c r="G140">
        <v>0</v>
      </c>
      <c r="H140">
        <v>32750</v>
      </c>
      <c r="I140">
        <v>47834</v>
      </c>
      <c r="J140">
        <v>77447</v>
      </c>
      <c r="K140">
        <v>93338</v>
      </c>
      <c r="L140">
        <v>2808</v>
      </c>
      <c r="M140">
        <v>86496</v>
      </c>
      <c r="N140">
        <v>25149</v>
      </c>
      <c r="O140">
        <v>13026</v>
      </c>
      <c r="P140">
        <v>0</v>
      </c>
      <c r="Q140">
        <v>218</v>
      </c>
      <c r="R140">
        <v>1043</v>
      </c>
      <c r="S140">
        <f t="shared" si="4"/>
        <v>380109</v>
      </c>
      <c r="T140">
        <v>9.99</v>
      </c>
      <c r="U140">
        <f t="shared" si="5"/>
        <v>3797288.91</v>
      </c>
    </row>
    <row r="141" spans="1:21" x14ac:dyDescent="0.25">
      <c r="A141">
        <v>1029</v>
      </c>
      <c r="B141" t="s">
        <v>142</v>
      </c>
      <c r="C141" t="s">
        <v>16</v>
      </c>
      <c r="D141" t="s">
        <v>18</v>
      </c>
      <c r="E141" t="s">
        <v>8</v>
      </c>
      <c r="F141">
        <v>0</v>
      </c>
      <c r="G141">
        <v>0</v>
      </c>
      <c r="H141">
        <v>39700</v>
      </c>
      <c r="I141">
        <v>55875</v>
      </c>
      <c r="J141">
        <v>55169</v>
      </c>
      <c r="K141">
        <v>33705</v>
      </c>
      <c r="L141">
        <v>66210</v>
      </c>
      <c r="M141">
        <v>17406</v>
      </c>
      <c r="N141">
        <v>88602</v>
      </c>
      <c r="O141">
        <v>87707</v>
      </c>
      <c r="P141">
        <v>27006</v>
      </c>
      <c r="Q141">
        <v>56513</v>
      </c>
      <c r="R141">
        <v>55155</v>
      </c>
      <c r="S141">
        <f t="shared" si="4"/>
        <v>583048</v>
      </c>
      <c r="T141">
        <v>0.99</v>
      </c>
      <c r="U141">
        <f t="shared" si="5"/>
        <v>577217.52</v>
      </c>
    </row>
    <row r="142" spans="1:21" x14ac:dyDescent="0.25">
      <c r="A142">
        <v>1029</v>
      </c>
      <c r="B142" t="s">
        <v>143</v>
      </c>
      <c r="C142" t="s">
        <v>3</v>
      </c>
      <c r="D142" t="s">
        <v>17</v>
      </c>
      <c r="E142" t="s">
        <v>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78853</v>
      </c>
      <c r="N142">
        <v>25699</v>
      </c>
      <c r="O142">
        <v>58903</v>
      </c>
      <c r="P142">
        <v>653060</v>
      </c>
      <c r="Q142">
        <v>694989</v>
      </c>
      <c r="R142">
        <v>423851</v>
      </c>
      <c r="S142">
        <f t="shared" si="4"/>
        <v>1935355</v>
      </c>
      <c r="T142">
        <v>11.99</v>
      </c>
      <c r="U142">
        <f t="shared" si="5"/>
        <v>23204906.449999999</v>
      </c>
    </row>
    <row r="143" spans="1:21" x14ac:dyDescent="0.25">
      <c r="A143">
        <v>1029</v>
      </c>
      <c r="B143" t="s">
        <v>144</v>
      </c>
      <c r="C143" t="s">
        <v>16</v>
      </c>
      <c r="D143" t="s">
        <v>17</v>
      </c>
      <c r="E143" t="s">
        <v>9</v>
      </c>
      <c r="F143">
        <v>0</v>
      </c>
      <c r="G143">
        <v>0</v>
      </c>
      <c r="H143">
        <v>44155</v>
      </c>
      <c r="I143">
        <v>57665</v>
      </c>
      <c r="J143">
        <v>59776</v>
      </c>
      <c r="K143">
        <v>43316</v>
      </c>
      <c r="L143">
        <v>67509</v>
      </c>
      <c r="M143">
        <v>93328</v>
      </c>
      <c r="N143">
        <v>65571</v>
      </c>
      <c r="O143">
        <v>84151</v>
      </c>
      <c r="P143">
        <v>28097</v>
      </c>
      <c r="Q143">
        <v>31133</v>
      </c>
      <c r="R143">
        <v>23561</v>
      </c>
      <c r="S143">
        <f t="shared" si="4"/>
        <v>598262</v>
      </c>
      <c r="T143">
        <v>15.99</v>
      </c>
      <c r="U143">
        <f t="shared" si="5"/>
        <v>9566209.3800000008</v>
      </c>
    </row>
    <row r="144" spans="1:21" x14ac:dyDescent="0.25">
      <c r="A144">
        <v>1029</v>
      </c>
      <c r="B144" t="s">
        <v>145</v>
      </c>
      <c r="C144" t="s">
        <v>3</v>
      </c>
      <c r="D144" t="s">
        <v>17</v>
      </c>
      <c r="E144" t="s">
        <v>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553680</v>
      </c>
      <c r="Q144">
        <v>543381</v>
      </c>
      <c r="R144">
        <v>548107</v>
      </c>
      <c r="S144">
        <f t="shared" si="4"/>
        <v>1645168</v>
      </c>
      <c r="T144">
        <v>15.99</v>
      </c>
      <c r="U144">
        <f t="shared" si="5"/>
        <v>26306236.32</v>
      </c>
    </row>
    <row r="145" spans="1:21" x14ac:dyDescent="0.25">
      <c r="A145">
        <v>1032</v>
      </c>
      <c r="B145" t="s">
        <v>146</v>
      </c>
      <c r="C145" t="s">
        <v>5</v>
      </c>
      <c r="D145" t="s">
        <v>18</v>
      </c>
      <c r="E145" t="s"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68990</v>
      </c>
      <c r="M145">
        <v>11327</v>
      </c>
      <c r="N145">
        <v>8467</v>
      </c>
      <c r="O145">
        <v>57582</v>
      </c>
      <c r="P145">
        <v>80334</v>
      </c>
      <c r="Q145">
        <v>26641</v>
      </c>
      <c r="R145">
        <v>27160</v>
      </c>
      <c r="S145">
        <f t="shared" si="4"/>
        <v>280501</v>
      </c>
      <c r="T145">
        <v>1.99</v>
      </c>
      <c r="U145">
        <f t="shared" si="5"/>
        <v>558196.99</v>
      </c>
    </row>
    <row r="146" spans="1:21" x14ac:dyDescent="0.25">
      <c r="A146">
        <v>1032</v>
      </c>
      <c r="B146" t="s">
        <v>147</v>
      </c>
      <c r="C146" t="s">
        <v>3</v>
      </c>
      <c r="D146" t="s">
        <v>18</v>
      </c>
      <c r="E146" t="s">
        <v>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91919</v>
      </c>
      <c r="M146">
        <v>58524</v>
      </c>
      <c r="N146">
        <v>45061</v>
      </c>
      <c r="O146">
        <v>80018</v>
      </c>
      <c r="P146">
        <v>58831</v>
      </c>
      <c r="Q146">
        <v>66666</v>
      </c>
      <c r="R146">
        <v>33377</v>
      </c>
      <c r="S146">
        <f t="shared" si="4"/>
        <v>434396</v>
      </c>
      <c r="T146">
        <v>1.99</v>
      </c>
      <c r="U146">
        <f t="shared" si="5"/>
        <v>864448.04</v>
      </c>
    </row>
    <row r="147" spans="1:21" x14ac:dyDescent="0.25">
      <c r="A147">
        <v>1032</v>
      </c>
      <c r="B147" t="s">
        <v>148</v>
      </c>
      <c r="C147" t="s">
        <v>3</v>
      </c>
      <c r="D147" t="s">
        <v>17</v>
      </c>
      <c r="E147" t="s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73781</v>
      </c>
      <c r="M147">
        <v>83663</v>
      </c>
      <c r="N147">
        <v>9603</v>
      </c>
      <c r="O147">
        <v>35164</v>
      </c>
      <c r="P147">
        <v>564197</v>
      </c>
      <c r="Q147">
        <v>575362</v>
      </c>
      <c r="R147">
        <v>412067</v>
      </c>
      <c r="S147">
        <f t="shared" si="4"/>
        <v>1753837</v>
      </c>
      <c r="T147">
        <v>11.99</v>
      </c>
      <c r="U147">
        <f t="shared" si="5"/>
        <v>21028505.629999999</v>
      </c>
    </row>
    <row r="148" spans="1:21" x14ac:dyDescent="0.25">
      <c r="A148">
        <v>1032</v>
      </c>
      <c r="B148" t="s">
        <v>149</v>
      </c>
      <c r="C148" t="s">
        <v>3</v>
      </c>
      <c r="D148" t="s">
        <v>18</v>
      </c>
      <c r="E148" t="s">
        <v>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80719</v>
      </c>
      <c r="M148">
        <v>45080</v>
      </c>
      <c r="N148">
        <v>18957</v>
      </c>
      <c r="O148">
        <v>13365</v>
      </c>
      <c r="P148">
        <v>2484</v>
      </c>
      <c r="Q148">
        <v>113817</v>
      </c>
      <c r="R148">
        <v>39643</v>
      </c>
      <c r="S148">
        <f t="shared" si="4"/>
        <v>314065</v>
      </c>
      <c r="T148">
        <v>0.99</v>
      </c>
      <c r="U148">
        <f t="shared" si="5"/>
        <v>310924.34999999998</v>
      </c>
    </row>
    <row r="149" spans="1:21" x14ac:dyDescent="0.25">
      <c r="A149">
        <v>1032</v>
      </c>
      <c r="B149" t="s">
        <v>150</v>
      </c>
      <c r="C149" t="s">
        <v>3</v>
      </c>
      <c r="D149" t="s">
        <v>18</v>
      </c>
      <c r="E149" t="s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91743</v>
      </c>
      <c r="M149">
        <v>71807</v>
      </c>
      <c r="N149">
        <v>10844</v>
      </c>
      <c r="O149">
        <v>63295</v>
      </c>
      <c r="P149">
        <v>103279</v>
      </c>
      <c r="Q149">
        <v>36000</v>
      </c>
      <c r="R149">
        <v>92427</v>
      </c>
      <c r="S149">
        <f t="shared" si="4"/>
        <v>469395</v>
      </c>
      <c r="T149">
        <v>0.99</v>
      </c>
      <c r="U149">
        <f t="shared" si="5"/>
        <v>464701.05</v>
      </c>
    </row>
    <row r="150" spans="1:21" x14ac:dyDescent="0.25">
      <c r="A150">
        <v>1032</v>
      </c>
      <c r="B150" t="s">
        <v>151</v>
      </c>
      <c r="C150" t="s">
        <v>3</v>
      </c>
      <c r="D150" t="s">
        <v>18</v>
      </c>
      <c r="E150" t="s">
        <v>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26332</v>
      </c>
      <c r="M150">
        <v>1613</v>
      </c>
      <c r="N150">
        <v>71488</v>
      </c>
      <c r="O150">
        <v>46267</v>
      </c>
      <c r="P150">
        <v>84489</v>
      </c>
      <c r="Q150">
        <v>33510</v>
      </c>
      <c r="R150">
        <v>22786</v>
      </c>
      <c r="S150">
        <f t="shared" si="4"/>
        <v>286485</v>
      </c>
      <c r="T150">
        <v>1.99</v>
      </c>
      <c r="U150">
        <f t="shared" si="5"/>
        <v>570105.15</v>
      </c>
    </row>
    <row r="151" spans="1:21" x14ac:dyDescent="0.25">
      <c r="A151">
        <v>1032</v>
      </c>
      <c r="B151" t="s">
        <v>152</v>
      </c>
      <c r="C151" t="s">
        <v>3</v>
      </c>
      <c r="D151" t="s">
        <v>17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37960</v>
      </c>
      <c r="M151">
        <v>28783</v>
      </c>
      <c r="N151">
        <v>24813</v>
      </c>
      <c r="O151">
        <v>87542</v>
      </c>
      <c r="P151">
        <v>664383</v>
      </c>
      <c r="Q151">
        <v>546682</v>
      </c>
      <c r="R151">
        <v>530753</v>
      </c>
      <c r="S151">
        <f t="shared" si="4"/>
        <v>1920916</v>
      </c>
      <c r="T151">
        <v>11.99</v>
      </c>
      <c r="U151">
        <f t="shared" si="5"/>
        <v>23031782.84</v>
      </c>
    </row>
    <row r="152" spans="1:21" x14ac:dyDescent="0.25">
      <c r="A152">
        <v>1032</v>
      </c>
      <c r="B152" t="s">
        <v>153</v>
      </c>
      <c r="C152" t="s">
        <v>3</v>
      </c>
      <c r="D152" t="s">
        <v>18</v>
      </c>
      <c r="E152" t="s">
        <v>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41493</v>
      </c>
      <c r="M152">
        <v>94075</v>
      </c>
      <c r="N152">
        <v>16134</v>
      </c>
      <c r="O152">
        <v>87712</v>
      </c>
      <c r="P152">
        <v>102373</v>
      </c>
      <c r="Q152">
        <v>100308</v>
      </c>
      <c r="R152">
        <v>63501</v>
      </c>
      <c r="S152">
        <f t="shared" si="4"/>
        <v>505596</v>
      </c>
      <c r="T152">
        <v>1.99</v>
      </c>
      <c r="U152">
        <f t="shared" si="5"/>
        <v>1006136.04</v>
      </c>
    </row>
    <row r="153" spans="1:21" x14ac:dyDescent="0.25">
      <c r="A153">
        <v>1033</v>
      </c>
      <c r="B153" t="s">
        <v>154</v>
      </c>
      <c r="C153" t="s">
        <v>4</v>
      </c>
      <c r="D153" t="s">
        <v>17</v>
      </c>
      <c r="E153" t="s">
        <v>9</v>
      </c>
      <c r="F153">
        <v>7628</v>
      </c>
      <c r="G153">
        <v>1570</v>
      </c>
      <c r="H153">
        <v>2999</v>
      </c>
      <c r="I153">
        <v>4531</v>
      </c>
      <c r="J153">
        <v>5140</v>
      </c>
      <c r="K153">
        <v>8229</v>
      </c>
      <c r="L153">
        <v>11145</v>
      </c>
      <c r="M153">
        <v>16019</v>
      </c>
      <c r="N153">
        <v>18929</v>
      </c>
      <c r="O153">
        <v>25288</v>
      </c>
      <c r="P153">
        <v>19843</v>
      </c>
      <c r="Q153">
        <v>18504</v>
      </c>
      <c r="R153">
        <v>13672</v>
      </c>
      <c r="S153">
        <f t="shared" si="4"/>
        <v>153497</v>
      </c>
      <c r="T153">
        <v>15.99</v>
      </c>
      <c r="U153">
        <f t="shared" si="5"/>
        <v>2454417.0300000003</v>
      </c>
    </row>
    <row r="154" spans="1:21" x14ac:dyDescent="0.25">
      <c r="A154">
        <v>1033</v>
      </c>
      <c r="B154" t="s">
        <v>155</v>
      </c>
      <c r="C154" t="s">
        <v>5</v>
      </c>
      <c r="D154" t="s">
        <v>17</v>
      </c>
      <c r="E154" t="s">
        <v>6</v>
      </c>
      <c r="F154">
        <v>0</v>
      </c>
      <c r="G154">
        <v>2986</v>
      </c>
      <c r="H154">
        <v>3386</v>
      </c>
      <c r="I154">
        <v>4168</v>
      </c>
      <c r="J154">
        <v>5431</v>
      </c>
      <c r="K154">
        <v>8773</v>
      </c>
      <c r="L154">
        <v>11678</v>
      </c>
      <c r="M154">
        <v>15449</v>
      </c>
      <c r="N154">
        <v>17664</v>
      </c>
      <c r="O154">
        <v>28933</v>
      </c>
      <c r="P154">
        <v>27743</v>
      </c>
      <c r="Q154">
        <v>35111</v>
      </c>
      <c r="R154">
        <v>20629</v>
      </c>
      <c r="S154">
        <f t="shared" si="4"/>
        <v>181951</v>
      </c>
      <c r="T154">
        <v>11.99</v>
      </c>
      <c r="U154">
        <f t="shared" si="5"/>
        <v>2181592.4900000002</v>
      </c>
    </row>
    <row r="155" spans="1:21" x14ac:dyDescent="0.25">
      <c r="A155">
        <v>1033</v>
      </c>
      <c r="B155" t="s">
        <v>156</v>
      </c>
      <c r="C155" t="s">
        <v>16</v>
      </c>
      <c r="D155" t="s">
        <v>18</v>
      </c>
      <c r="E155" t="s">
        <v>6</v>
      </c>
      <c r="F155">
        <v>0</v>
      </c>
      <c r="G155">
        <v>0</v>
      </c>
      <c r="H155">
        <v>0</v>
      </c>
      <c r="I155">
        <v>4689</v>
      </c>
      <c r="J155">
        <v>5574</v>
      </c>
      <c r="K155">
        <v>9926</v>
      </c>
      <c r="L155">
        <v>14173</v>
      </c>
      <c r="M155">
        <v>16302</v>
      </c>
      <c r="N155">
        <v>19609</v>
      </c>
      <c r="O155">
        <v>29950</v>
      </c>
      <c r="P155">
        <v>37525</v>
      </c>
      <c r="Q155">
        <v>59263</v>
      </c>
      <c r="R155">
        <v>71167</v>
      </c>
      <c r="S155">
        <f t="shared" si="4"/>
        <v>268178</v>
      </c>
      <c r="T155">
        <v>1.49</v>
      </c>
      <c r="U155">
        <f t="shared" si="5"/>
        <v>399585.22</v>
      </c>
    </row>
    <row r="156" spans="1:21" x14ac:dyDescent="0.25">
      <c r="A156">
        <v>1033</v>
      </c>
      <c r="B156" t="s">
        <v>157</v>
      </c>
      <c r="C156" t="s">
        <v>3</v>
      </c>
      <c r="D156" t="s">
        <v>17</v>
      </c>
      <c r="E156" t="s">
        <v>9</v>
      </c>
      <c r="F156">
        <v>0</v>
      </c>
      <c r="G156">
        <v>0</v>
      </c>
      <c r="H156">
        <v>0</v>
      </c>
      <c r="I156">
        <v>4014</v>
      </c>
      <c r="J156">
        <v>5593</v>
      </c>
      <c r="K156">
        <v>8476</v>
      </c>
      <c r="L156">
        <v>12038</v>
      </c>
      <c r="M156">
        <v>16174</v>
      </c>
      <c r="N156">
        <v>18098</v>
      </c>
      <c r="O156">
        <v>28304</v>
      </c>
      <c r="P156">
        <v>812</v>
      </c>
      <c r="Q156">
        <v>829</v>
      </c>
      <c r="R156">
        <v>536</v>
      </c>
      <c r="S156">
        <f t="shared" si="4"/>
        <v>94874</v>
      </c>
      <c r="T156">
        <v>15.99</v>
      </c>
      <c r="U156">
        <f t="shared" si="5"/>
        <v>1517035.26</v>
      </c>
    </row>
    <row r="157" spans="1:21" x14ac:dyDescent="0.25">
      <c r="A157">
        <v>1033</v>
      </c>
      <c r="B157" t="s">
        <v>158</v>
      </c>
      <c r="C157" t="s">
        <v>5</v>
      </c>
      <c r="D157" t="s">
        <v>18</v>
      </c>
      <c r="E157" t="s">
        <v>9</v>
      </c>
      <c r="F157">
        <v>0</v>
      </c>
      <c r="G157">
        <v>0</v>
      </c>
      <c r="H157">
        <v>0</v>
      </c>
      <c r="I157">
        <v>4136</v>
      </c>
      <c r="J157">
        <v>5902</v>
      </c>
      <c r="K157">
        <v>9285</v>
      </c>
      <c r="L157">
        <v>10051</v>
      </c>
      <c r="M157">
        <v>15925</v>
      </c>
      <c r="N157">
        <v>19311</v>
      </c>
      <c r="O157">
        <v>26245</v>
      </c>
      <c r="P157">
        <v>40403</v>
      </c>
      <c r="Q157">
        <v>55140</v>
      </c>
      <c r="R157">
        <v>64891</v>
      </c>
      <c r="S157">
        <f t="shared" si="4"/>
        <v>251289</v>
      </c>
      <c r="T157">
        <v>3.99</v>
      </c>
      <c r="U157">
        <f t="shared" si="5"/>
        <v>1002643.1100000001</v>
      </c>
    </row>
    <row r="158" spans="1:21" x14ac:dyDescent="0.25">
      <c r="A158">
        <v>1033</v>
      </c>
      <c r="B158" t="s">
        <v>159</v>
      </c>
      <c r="C158" t="s">
        <v>16</v>
      </c>
      <c r="D158" t="s">
        <v>17</v>
      </c>
      <c r="E158" t="s">
        <v>9</v>
      </c>
      <c r="F158">
        <v>0</v>
      </c>
      <c r="G158">
        <v>0</v>
      </c>
      <c r="H158">
        <v>0</v>
      </c>
      <c r="I158">
        <v>0</v>
      </c>
      <c r="J158">
        <v>5941</v>
      </c>
      <c r="K158">
        <v>7613</v>
      </c>
      <c r="L158">
        <v>12419</v>
      </c>
      <c r="M158">
        <v>15377</v>
      </c>
      <c r="N158">
        <v>19133</v>
      </c>
      <c r="O158">
        <v>29472</v>
      </c>
      <c r="P158">
        <v>32839</v>
      </c>
      <c r="Q158">
        <v>32696</v>
      </c>
      <c r="R158">
        <v>22459</v>
      </c>
      <c r="S158">
        <f t="shared" si="4"/>
        <v>177949</v>
      </c>
      <c r="T158">
        <v>15.99</v>
      </c>
      <c r="U158">
        <f t="shared" si="5"/>
        <v>2845404.5100000002</v>
      </c>
    </row>
    <row r="159" spans="1:21" x14ac:dyDescent="0.25">
      <c r="A159">
        <v>1033</v>
      </c>
      <c r="B159" t="s">
        <v>160</v>
      </c>
      <c r="C159" t="s">
        <v>3</v>
      </c>
      <c r="D159" t="s">
        <v>18</v>
      </c>
      <c r="E159" t="s">
        <v>9</v>
      </c>
      <c r="F159">
        <v>0</v>
      </c>
      <c r="G159">
        <v>0</v>
      </c>
      <c r="H159">
        <v>0</v>
      </c>
      <c r="I159">
        <v>0</v>
      </c>
      <c r="J159">
        <v>5951</v>
      </c>
      <c r="K159">
        <v>9276</v>
      </c>
      <c r="L159">
        <v>12254</v>
      </c>
      <c r="M159">
        <v>16140</v>
      </c>
      <c r="N159">
        <v>18543</v>
      </c>
      <c r="O159">
        <v>25037</v>
      </c>
      <c r="P159">
        <v>38614</v>
      </c>
      <c r="Q159">
        <v>51691</v>
      </c>
      <c r="R159">
        <v>64237</v>
      </c>
      <c r="S159">
        <f t="shared" si="4"/>
        <v>241743</v>
      </c>
      <c r="T159">
        <v>3.99</v>
      </c>
      <c r="U159">
        <f t="shared" si="5"/>
        <v>964554.57000000007</v>
      </c>
    </row>
    <row r="160" spans="1:21" x14ac:dyDescent="0.25">
      <c r="A160">
        <v>1033</v>
      </c>
      <c r="B160" t="s">
        <v>161</v>
      </c>
      <c r="C160" t="s">
        <v>16</v>
      </c>
      <c r="D160" t="s">
        <v>18</v>
      </c>
      <c r="E160" t="s"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9021</v>
      </c>
      <c r="L160">
        <v>13148</v>
      </c>
      <c r="M160">
        <v>15187</v>
      </c>
      <c r="N160">
        <v>18205</v>
      </c>
      <c r="O160">
        <v>26326</v>
      </c>
      <c r="P160">
        <v>36762</v>
      </c>
      <c r="Q160">
        <v>66209</v>
      </c>
      <c r="R160">
        <v>60325</v>
      </c>
      <c r="S160">
        <f t="shared" si="4"/>
        <v>245183</v>
      </c>
      <c r="T160">
        <v>3.99</v>
      </c>
      <c r="U160">
        <f t="shared" si="5"/>
        <v>978280.17</v>
      </c>
    </row>
    <row r="161" spans="1:21" x14ac:dyDescent="0.25">
      <c r="A161">
        <v>1033</v>
      </c>
      <c r="B161" t="s">
        <v>162</v>
      </c>
      <c r="C161" t="s">
        <v>5</v>
      </c>
      <c r="D161" t="s">
        <v>18</v>
      </c>
      <c r="E161" t="s">
        <v>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9007</v>
      </c>
      <c r="L161">
        <v>11459</v>
      </c>
      <c r="M161">
        <v>16581</v>
      </c>
      <c r="N161">
        <v>17716</v>
      </c>
      <c r="O161">
        <v>26215</v>
      </c>
      <c r="P161">
        <v>35130</v>
      </c>
      <c r="Q161">
        <v>66519</v>
      </c>
      <c r="R161">
        <v>72571</v>
      </c>
      <c r="S161">
        <f t="shared" si="4"/>
        <v>255198</v>
      </c>
      <c r="T161">
        <v>1.99</v>
      </c>
      <c r="U161">
        <f t="shared" si="5"/>
        <v>507844.02</v>
      </c>
    </row>
    <row r="162" spans="1:21" x14ac:dyDescent="0.25">
      <c r="A162">
        <v>1033</v>
      </c>
      <c r="B162" t="s">
        <v>163</v>
      </c>
      <c r="C162" t="s">
        <v>16</v>
      </c>
      <c r="D162" t="s">
        <v>18</v>
      </c>
      <c r="E162" t="s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10062</v>
      </c>
      <c r="M162">
        <v>15425</v>
      </c>
      <c r="N162">
        <v>17304</v>
      </c>
      <c r="O162">
        <v>25440</v>
      </c>
      <c r="P162">
        <v>37480</v>
      </c>
      <c r="Q162">
        <v>60833</v>
      </c>
      <c r="R162">
        <v>69629</v>
      </c>
      <c r="S162">
        <f t="shared" si="4"/>
        <v>236173</v>
      </c>
      <c r="T162">
        <v>0.99</v>
      </c>
      <c r="U162">
        <f t="shared" si="5"/>
        <v>233811.27</v>
      </c>
    </row>
    <row r="163" spans="1:21" x14ac:dyDescent="0.25">
      <c r="A163">
        <v>1033</v>
      </c>
      <c r="B163" t="s">
        <v>164</v>
      </c>
      <c r="C163" t="s">
        <v>16</v>
      </c>
      <c r="D163" t="s">
        <v>18</v>
      </c>
      <c r="E163" t="s">
        <v>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12492</v>
      </c>
      <c r="M163">
        <v>15818</v>
      </c>
      <c r="N163">
        <v>17484</v>
      </c>
      <c r="O163">
        <v>29841</v>
      </c>
      <c r="P163">
        <v>40700</v>
      </c>
      <c r="Q163">
        <v>56286</v>
      </c>
      <c r="R163">
        <v>60912</v>
      </c>
      <c r="S163">
        <f t="shared" si="4"/>
        <v>233533</v>
      </c>
      <c r="T163">
        <v>1.49</v>
      </c>
      <c r="U163">
        <f t="shared" si="5"/>
        <v>347964.17</v>
      </c>
    </row>
    <row r="164" spans="1:21" x14ac:dyDescent="0.25">
      <c r="A164">
        <v>1033</v>
      </c>
      <c r="B164" t="s">
        <v>165</v>
      </c>
      <c r="C164" t="s">
        <v>3</v>
      </c>
      <c r="D164" t="s">
        <v>18</v>
      </c>
      <c r="E164" t="s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12255</v>
      </c>
      <c r="M164">
        <v>16542</v>
      </c>
      <c r="N164">
        <v>18867</v>
      </c>
      <c r="O164">
        <v>27431</v>
      </c>
      <c r="P164">
        <v>42484</v>
      </c>
      <c r="Q164">
        <v>52979</v>
      </c>
      <c r="R164">
        <v>64934</v>
      </c>
      <c r="S164">
        <f t="shared" si="4"/>
        <v>235492</v>
      </c>
      <c r="T164">
        <v>1.49</v>
      </c>
      <c r="U164">
        <f t="shared" si="5"/>
        <v>350883.08</v>
      </c>
    </row>
    <row r="165" spans="1:21" x14ac:dyDescent="0.25">
      <c r="A165">
        <v>1033</v>
      </c>
      <c r="B165" t="s">
        <v>166</v>
      </c>
      <c r="C165" t="s">
        <v>4</v>
      </c>
      <c r="D165" t="s">
        <v>17</v>
      </c>
      <c r="E165" t="s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14698</v>
      </c>
      <c r="M165">
        <v>15914</v>
      </c>
      <c r="N165">
        <v>19443</v>
      </c>
      <c r="O165">
        <v>27888</v>
      </c>
      <c r="P165">
        <v>20137</v>
      </c>
      <c r="Q165">
        <v>18032</v>
      </c>
      <c r="R165">
        <v>11939</v>
      </c>
      <c r="S165">
        <f t="shared" si="4"/>
        <v>128051</v>
      </c>
      <c r="T165">
        <v>12.99</v>
      </c>
      <c r="U165">
        <f t="shared" si="5"/>
        <v>1663382.49</v>
      </c>
    </row>
    <row r="166" spans="1:21" x14ac:dyDescent="0.25">
      <c r="A166">
        <v>1033</v>
      </c>
      <c r="B166" t="s">
        <v>167</v>
      </c>
      <c r="C166" t="s">
        <v>16</v>
      </c>
      <c r="D166" t="s">
        <v>17</v>
      </c>
      <c r="E166" t="s">
        <v>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13160</v>
      </c>
      <c r="M166">
        <v>16435</v>
      </c>
      <c r="N166">
        <v>18119</v>
      </c>
      <c r="O166">
        <v>28041</v>
      </c>
      <c r="P166">
        <v>21684</v>
      </c>
      <c r="Q166">
        <v>18333</v>
      </c>
      <c r="R166">
        <v>12505</v>
      </c>
      <c r="S166">
        <f t="shared" si="4"/>
        <v>128277</v>
      </c>
      <c r="T166">
        <v>11.99</v>
      </c>
      <c r="U166">
        <f t="shared" si="5"/>
        <v>1538041.23</v>
      </c>
    </row>
    <row r="167" spans="1:21" x14ac:dyDescent="0.25">
      <c r="A167">
        <v>1033</v>
      </c>
      <c r="B167" t="s">
        <v>168</v>
      </c>
      <c r="C167" t="s">
        <v>5</v>
      </c>
      <c r="D167" t="s">
        <v>17</v>
      </c>
      <c r="E167" t="s">
        <v>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16714</v>
      </c>
      <c r="N167">
        <v>19064</v>
      </c>
      <c r="O167">
        <v>29361</v>
      </c>
      <c r="P167">
        <v>28966</v>
      </c>
      <c r="Q167">
        <v>40796</v>
      </c>
      <c r="R167">
        <v>25019</v>
      </c>
      <c r="S167">
        <f t="shared" si="4"/>
        <v>159920</v>
      </c>
      <c r="T167">
        <v>11.99</v>
      </c>
      <c r="U167">
        <f t="shared" si="5"/>
        <v>1917440.8</v>
      </c>
    </row>
    <row r="168" spans="1:21" x14ac:dyDescent="0.25">
      <c r="A168">
        <v>1033</v>
      </c>
      <c r="B168" t="s">
        <v>169</v>
      </c>
      <c r="C168" t="s">
        <v>16</v>
      </c>
      <c r="D168" t="s">
        <v>18</v>
      </c>
      <c r="E168" t="s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18398</v>
      </c>
      <c r="O168">
        <v>28403</v>
      </c>
      <c r="P168">
        <v>43804</v>
      </c>
      <c r="Q168">
        <v>51534</v>
      </c>
      <c r="R168">
        <v>70316</v>
      </c>
      <c r="S168">
        <f t="shared" si="4"/>
        <v>212455</v>
      </c>
      <c r="T168">
        <v>1.49</v>
      </c>
      <c r="U168">
        <f t="shared" si="5"/>
        <v>316557.95</v>
      </c>
    </row>
    <row r="169" spans="1:21" x14ac:dyDescent="0.25">
      <c r="A169">
        <v>1033</v>
      </c>
      <c r="B169" t="s">
        <v>169</v>
      </c>
      <c r="C169" t="s">
        <v>16</v>
      </c>
      <c r="D169" t="s">
        <v>18</v>
      </c>
      <c r="E169" t="s">
        <v>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15404</v>
      </c>
      <c r="N169">
        <v>19588</v>
      </c>
      <c r="O169">
        <v>26779</v>
      </c>
      <c r="P169">
        <v>41409</v>
      </c>
      <c r="Q169">
        <v>64098</v>
      </c>
      <c r="R169">
        <v>69657</v>
      </c>
      <c r="S169">
        <f t="shared" si="4"/>
        <v>236935</v>
      </c>
      <c r="T169">
        <v>0.99</v>
      </c>
      <c r="U169">
        <f t="shared" si="5"/>
        <v>234565.65</v>
      </c>
    </row>
    <row r="170" spans="1:21" x14ac:dyDescent="0.25">
      <c r="A170">
        <v>1033</v>
      </c>
      <c r="B170" t="s">
        <v>169</v>
      </c>
      <c r="C170" t="s">
        <v>16</v>
      </c>
      <c r="D170" t="s">
        <v>18</v>
      </c>
      <c r="E170" t="s">
        <v>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16117</v>
      </c>
      <c r="N170">
        <v>17432</v>
      </c>
      <c r="O170">
        <v>27953</v>
      </c>
      <c r="P170">
        <v>38243</v>
      </c>
      <c r="Q170">
        <v>65757</v>
      </c>
      <c r="R170">
        <v>67076</v>
      </c>
      <c r="S170">
        <f t="shared" si="4"/>
        <v>232578</v>
      </c>
      <c r="T170">
        <v>1.99</v>
      </c>
      <c r="U170">
        <f t="shared" si="5"/>
        <v>462830.22</v>
      </c>
    </row>
    <row r="171" spans="1:21" x14ac:dyDescent="0.25">
      <c r="A171">
        <v>1033</v>
      </c>
      <c r="B171" t="s">
        <v>170</v>
      </c>
      <c r="C171" t="s">
        <v>4</v>
      </c>
      <c r="D171" t="s">
        <v>17</v>
      </c>
      <c r="E171" t="s">
        <v>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17487</v>
      </c>
      <c r="O171">
        <v>27781</v>
      </c>
      <c r="P171">
        <v>19910</v>
      </c>
      <c r="Q171">
        <v>19583</v>
      </c>
      <c r="R171">
        <v>12273</v>
      </c>
      <c r="S171">
        <f t="shared" si="4"/>
        <v>97034</v>
      </c>
      <c r="T171">
        <v>9.99</v>
      </c>
      <c r="U171">
        <f t="shared" si="5"/>
        <v>969369.66</v>
      </c>
    </row>
    <row r="172" spans="1:21" x14ac:dyDescent="0.25">
      <c r="A172">
        <v>1033</v>
      </c>
      <c r="B172" t="s">
        <v>171</v>
      </c>
      <c r="C172" t="s">
        <v>16</v>
      </c>
      <c r="D172" t="s">
        <v>18</v>
      </c>
      <c r="E172" t="s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18970</v>
      </c>
      <c r="O172">
        <v>27041</v>
      </c>
      <c r="P172">
        <v>43604</v>
      </c>
      <c r="Q172">
        <v>51218</v>
      </c>
      <c r="R172">
        <v>68416</v>
      </c>
      <c r="S172">
        <f t="shared" si="4"/>
        <v>209249</v>
      </c>
      <c r="T172">
        <v>3.99</v>
      </c>
      <c r="U172">
        <f t="shared" si="5"/>
        <v>834903.51</v>
      </c>
    </row>
    <row r="173" spans="1:21" x14ac:dyDescent="0.25">
      <c r="A173">
        <v>1033</v>
      </c>
      <c r="B173" t="s">
        <v>172</v>
      </c>
      <c r="C173" t="s">
        <v>4</v>
      </c>
      <c r="D173" t="s">
        <v>17</v>
      </c>
      <c r="E173" t="s">
        <v>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27263</v>
      </c>
      <c r="P173">
        <v>56185</v>
      </c>
      <c r="Q173">
        <v>67882</v>
      </c>
      <c r="R173">
        <v>26058</v>
      </c>
      <c r="S173">
        <f t="shared" si="4"/>
        <v>177388</v>
      </c>
      <c r="T173">
        <v>11.99</v>
      </c>
      <c r="U173">
        <f t="shared" si="5"/>
        <v>2126882.12</v>
      </c>
    </row>
    <row r="174" spans="1:21" x14ac:dyDescent="0.25">
      <c r="A174">
        <v>1033</v>
      </c>
      <c r="B174" t="s">
        <v>172</v>
      </c>
      <c r="C174" t="s">
        <v>4</v>
      </c>
      <c r="D174" t="s">
        <v>17</v>
      </c>
      <c r="E174" t="s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25030</v>
      </c>
      <c r="P174">
        <v>0</v>
      </c>
      <c r="Q174">
        <v>319</v>
      </c>
      <c r="R174">
        <v>1696</v>
      </c>
      <c r="S174">
        <f t="shared" si="4"/>
        <v>27045</v>
      </c>
      <c r="T174">
        <v>9.99</v>
      </c>
      <c r="U174">
        <f t="shared" si="5"/>
        <v>270179.55</v>
      </c>
    </row>
    <row r="175" spans="1:21" x14ac:dyDescent="0.25">
      <c r="A175">
        <v>1033</v>
      </c>
      <c r="B175" t="s">
        <v>172</v>
      </c>
      <c r="C175" t="s">
        <v>4</v>
      </c>
      <c r="D175" t="s">
        <v>17</v>
      </c>
      <c r="E175" t="s">
        <v>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26944</v>
      </c>
      <c r="P175">
        <v>255238</v>
      </c>
      <c r="Q175">
        <v>289581</v>
      </c>
      <c r="R175">
        <v>128142</v>
      </c>
      <c r="S175">
        <f t="shared" si="4"/>
        <v>699905</v>
      </c>
      <c r="T175">
        <v>15.99</v>
      </c>
      <c r="U175">
        <f t="shared" si="5"/>
        <v>11191480.949999999</v>
      </c>
    </row>
    <row r="176" spans="1:21" x14ac:dyDescent="0.25">
      <c r="A176">
        <v>1033</v>
      </c>
      <c r="B176" t="s">
        <v>172</v>
      </c>
      <c r="C176" t="s">
        <v>4</v>
      </c>
      <c r="D176" t="s">
        <v>18</v>
      </c>
      <c r="E176" t="s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19016</v>
      </c>
      <c r="O176">
        <v>28424</v>
      </c>
      <c r="P176">
        <v>40856</v>
      </c>
      <c r="Q176">
        <v>49007</v>
      </c>
      <c r="R176">
        <v>61197</v>
      </c>
      <c r="S176">
        <f t="shared" si="4"/>
        <v>198500</v>
      </c>
      <c r="T176">
        <v>3.99</v>
      </c>
      <c r="U176">
        <f t="shared" si="5"/>
        <v>792015</v>
      </c>
    </row>
    <row r="177" spans="1:21" x14ac:dyDescent="0.25">
      <c r="A177">
        <v>1033</v>
      </c>
      <c r="B177" t="s">
        <v>173</v>
      </c>
      <c r="C177" t="s">
        <v>3</v>
      </c>
      <c r="D177" t="s">
        <v>17</v>
      </c>
      <c r="E177" t="s">
        <v>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26948</v>
      </c>
      <c r="P177">
        <v>9773</v>
      </c>
      <c r="Q177">
        <v>11444</v>
      </c>
      <c r="R177">
        <v>21407</v>
      </c>
      <c r="S177">
        <f t="shared" si="4"/>
        <v>69572</v>
      </c>
      <c r="T177">
        <v>9.99</v>
      </c>
      <c r="U177">
        <f t="shared" si="5"/>
        <v>695024.28</v>
      </c>
    </row>
    <row r="178" spans="1:21" x14ac:dyDescent="0.25">
      <c r="A178">
        <v>1033</v>
      </c>
      <c r="B178" t="s">
        <v>174</v>
      </c>
      <c r="C178" t="s">
        <v>5</v>
      </c>
      <c r="D178" t="s">
        <v>18</v>
      </c>
      <c r="E178" t="s">
        <v>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43012</v>
      </c>
      <c r="Q178">
        <v>63861</v>
      </c>
      <c r="R178">
        <v>64833</v>
      </c>
      <c r="S178">
        <f t="shared" si="4"/>
        <v>171706</v>
      </c>
      <c r="T178">
        <v>1.49</v>
      </c>
      <c r="U178">
        <f t="shared" si="5"/>
        <v>255841.94</v>
      </c>
    </row>
    <row r="179" spans="1:21" x14ac:dyDescent="0.25">
      <c r="A179">
        <v>1033</v>
      </c>
      <c r="B179" t="s">
        <v>175</v>
      </c>
      <c r="C179" t="s">
        <v>5</v>
      </c>
      <c r="D179" t="s">
        <v>18</v>
      </c>
      <c r="E179" t="s">
        <v>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37581</v>
      </c>
      <c r="Q179">
        <v>62352</v>
      </c>
      <c r="R179">
        <v>69730</v>
      </c>
      <c r="S179">
        <f t="shared" si="4"/>
        <v>169663</v>
      </c>
      <c r="T179">
        <v>0.99</v>
      </c>
      <c r="U179">
        <f t="shared" si="5"/>
        <v>167966.37</v>
      </c>
    </row>
    <row r="180" spans="1:21" x14ac:dyDescent="0.25">
      <c r="A180">
        <v>1033</v>
      </c>
      <c r="B180" t="s">
        <v>176</v>
      </c>
      <c r="C180" t="s">
        <v>16</v>
      </c>
      <c r="D180" t="s">
        <v>17</v>
      </c>
      <c r="E180" t="s">
        <v>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184387</v>
      </c>
      <c r="Q180">
        <v>231980</v>
      </c>
      <c r="R180">
        <v>205703</v>
      </c>
      <c r="S180">
        <f t="shared" si="4"/>
        <v>622070</v>
      </c>
      <c r="T180">
        <v>11.99</v>
      </c>
      <c r="U180">
        <f t="shared" si="5"/>
        <v>7458619.2999999998</v>
      </c>
    </row>
    <row r="181" spans="1:21" x14ac:dyDescent="0.25">
      <c r="A181">
        <v>1033</v>
      </c>
      <c r="B181" t="s">
        <v>176</v>
      </c>
      <c r="C181" t="s">
        <v>16</v>
      </c>
      <c r="D181" t="s">
        <v>17</v>
      </c>
      <c r="E181" t="s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780</v>
      </c>
      <c r="Q181">
        <v>809</v>
      </c>
      <c r="R181">
        <v>560</v>
      </c>
      <c r="S181">
        <f t="shared" si="4"/>
        <v>2149</v>
      </c>
      <c r="T181">
        <v>12.99</v>
      </c>
      <c r="U181">
        <f t="shared" si="5"/>
        <v>27915.510000000002</v>
      </c>
    </row>
    <row r="182" spans="1:21" x14ac:dyDescent="0.25">
      <c r="A182">
        <v>1033</v>
      </c>
      <c r="B182" t="s">
        <v>176</v>
      </c>
      <c r="C182" t="s">
        <v>16</v>
      </c>
      <c r="D182" t="s">
        <v>18</v>
      </c>
      <c r="E182" t="s">
        <v>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35847</v>
      </c>
      <c r="Q182">
        <v>53032</v>
      </c>
      <c r="R182">
        <v>65920</v>
      </c>
      <c r="S182">
        <f t="shared" si="4"/>
        <v>154799</v>
      </c>
      <c r="T182">
        <v>1.49</v>
      </c>
      <c r="U182">
        <f t="shared" si="5"/>
        <v>230650.51</v>
      </c>
    </row>
    <row r="183" spans="1:21" x14ac:dyDescent="0.25">
      <c r="A183">
        <v>1033</v>
      </c>
      <c r="B183" t="s">
        <v>176</v>
      </c>
      <c r="C183" t="s">
        <v>16</v>
      </c>
      <c r="D183" t="s">
        <v>18</v>
      </c>
      <c r="E183" t="s">
        <v>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36256</v>
      </c>
      <c r="Q183">
        <v>57192</v>
      </c>
      <c r="R183">
        <v>60963</v>
      </c>
      <c r="S183">
        <f t="shared" si="4"/>
        <v>154411</v>
      </c>
      <c r="T183">
        <v>0.99</v>
      </c>
      <c r="U183">
        <f t="shared" si="5"/>
        <v>152866.88999999998</v>
      </c>
    </row>
    <row r="184" spans="1:21" x14ac:dyDescent="0.25">
      <c r="A184">
        <v>1034</v>
      </c>
      <c r="B184" t="s">
        <v>177</v>
      </c>
      <c r="C184" t="s">
        <v>5</v>
      </c>
      <c r="D184" t="s">
        <v>17</v>
      </c>
      <c r="E184" t="s">
        <v>7</v>
      </c>
      <c r="F184">
        <v>0</v>
      </c>
      <c r="G184">
        <v>0</v>
      </c>
      <c r="H184">
        <v>694450</v>
      </c>
      <c r="I184">
        <v>753850</v>
      </c>
      <c r="J184">
        <v>762557</v>
      </c>
      <c r="K184">
        <v>776087</v>
      </c>
      <c r="L184">
        <v>786251</v>
      </c>
      <c r="M184">
        <v>820706</v>
      </c>
      <c r="N184">
        <v>826363</v>
      </c>
      <c r="O184">
        <v>893696</v>
      </c>
      <c r="P184">
        <v>863650</v>
      </c>
      <c r="Q184">
        <v>687546</v>
      </c>
      <c r="R184">
        <v>351642</v>
      </c>
      <c r="S184">
        <f t="shared" si="4"/>
        <v>8216798</v>
      </c>
      <c r="T184">
        <v>12.99</v>
      </c>
      <c r="U184">
        <f t="shared" si="5"/>
        <v>106736206.02</v>
      </c>
    </row>
    <row r="185" spans="1:21" x14ac:dyDescent="0.25">
      <c r="A185">
        <v>1034</v>
      </c>
      <c r="B185" t="s">
        <v>178</v>
      </c>
      <c r="C185" t="s">
        <v>5</v>
      </c>
      <c r="D185" t="s">
        <v>17</v>
      </c>
      <c r="E185" t="s">
        <v>9</v>
      </c>
      <c r="F185">
        <v>0</v>
      </c>
      <c r="G185">
        <v>0</v>
      </c>
      <c r="H185">
        <v>603229</v>
      </c>
      <c r="I185">
        <v>752809</v>
      </c>
      <c r="J185">
        <v>760729</v>
      </c>
      <c r="K185">
        <v>779695</v>
      </c>
      <c r="L185">
        <v>780761</v>
      </c>
      <c r="M185">
        <v>822764</v>
      </c>
      <c r="N185">
        <v>831377</v>
      </c>
      <c r="O185">
        <v>897819</v>
      </c>
      <c r="P185">
        <v>867515</v>
      </c>
      <c r="Q185">
        <v>687959</v>
      </c>
      <c r="R185">
        <v>570585</v>
      </c>
      <c r="S185">
        <f t="shared" si="4"/>
        <v>8355242</v>
      </c>
      <c r="T185">
        <v>15.99</v>
      </c>
      <c r="U185">
        <f t="shared" si="5"/>
        <v>133600319.58</v>
      </c>
    </row>
    <row r="186" spans="1:21" x14ac:dyDescent="0.25">
      <c r="A186">
        <v>1034</v>
      </c>
      <c r="B186" t="s">
        <v>179</v>
      </c>
      <c r="C186" t="s">
        <v>3</v>
      </c>
      <c r="D186" t="s">
        <v>18</v>
      </c>
      <c r="E186" t="s">
        <v>7</v>
      </c>
      <c r="F186">
        <v>0</v>
      </c>
      <c r="G186">
        <v>0</v>
      </c>
      <c r="H186">
        <v>1071</v>
      </c>
      <c r="I186">
        <v>2925</v>
      </c>
      <c r="J186">
        <v>3996</v>
      </c>
      <c r="K186">
        <v>4740</v>
      </c>
      <c r="L186">
        <v>5516</v>
      </c>
      <c r="M186">
        <v>7043</v>
      </c>
      <c r="N186">
        <v>9992</v>
      </c>
      <c r="O186">
        <v>17866</v>
      </c>
      <c r="P186">
        <v>24831</v>
      </c>
      <c r="Q186">
        <v>31991</v>
      </c>
      <c r="R186">
        <v>43200</v>
      </c>
      <c r="S186">
        <f t="shared" si="4"/>
        <v>153171</v>
      </c>
      <c r="T186">
        <v>1.99</v>
      </c>
      <c r="U186">
        <f t="shared" si="5"/>
        <v>304810.28999999998</v>
      </c>
    </row>
    <row r="187" spans="1:21" x14ac:dyDescent="0.25">
      <c r="A187">
        <v>1034</v>
      </c>
      <c r="B187" t="s">
        <v>180</v>
      </c>
      <c r="C187" t="s">
        <v>3</v>
      </c>
      <c r="D187" t="s">
        <v>17</v>
      </c>
      <c r="E187" t="s">
        <v>9</v>
      </c>
      <c r="F187">
        <v>0</v>
      </c>
      <c r="G187">
        <v>0</v>
      </c>
      <c r="H187">
        <v>0</v>
      </c>
      <c r="I187">
        <v>3423</v>
      </c>
      <c r="J187">
        <v>4270</v>
      </c>
      <c r="K187">
        <v>4590</v>
      </c>
      <c r="L187">
        <v>5202</v>
      </c>
      <c r="M187">
        <v>7915</v>
      </c>
      <c r="N187">
        <v>9791</v>
      </c>
      <c r="O187">
        <v>17518</v>
      </c>
      <c r="P187">
        <v>15598</v>
      </c>
      <c r="Q187">
        <v>25522</v>
      </c>
      <c r="R187">
        <v>7050</v>
      </c>
      <c r="S187">
        <f t="shared" si="4"/>
        <v>100879</v>
      </c>
      <c r="T187">
        <v>15.99</v>
      </c>
      <c r="U187">
        <f t="shared" si="5"/>
        <v>1613055.21</v>
      </c>
    </row>
    <row r="188" spans="1:21" x14ac:dyDescent="0.25">
      <c r="A188">
        <v>1034</v>
      </c>
      <c r="B188" t="s">
        <v>378</v>
      </c>
      <c r="C188" t="s">
        <v>4</v>
      </c>
      <c r="D188" t="s">
        <v>17</v>
      </c>
      <c r="E188" t="s">
        <v>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9834</v>
      </c>
      <c r="O188">
        <v>19341</v>
      </c>
      <c r="P188">
        <v>246294</v>
      </c>
      <c r="Q188">
        <v>324076</v>
      </c>
      <c r="R188">
        <v>126315</v>
      </c>
      <c r="S188">
        <f t="shared" si="4"/>
        <v>725860</v>
      </c>
      <c r="T188">
        <v>9.99</v>
      </c>
      <c r="U188">
        <f t="shared" si="5"/>
        <v>7251341.4000000004</v>
      </c>
    </row>
    <row r="189" spans="1:21" x14ac:dyDescent="0.25">
      <c r="A189">
        <v>1034</v>
      </c>
      <c r="B189" t="s">
        <v>378</v>
      </c>
      <c r="C189" t="s">
        <v>4</v>
      </c>
      <c r="D189" t="s">
        <v>17</v>
      </c>
      <c r="E189" t="s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7169</v>
      </c>
      <c r="N189">
        <v>9348</v>
      </c>
      <c r="O189">
        <v>16276</v>
      </c>
      <c r="P189">
        <v>259733</v>
      </c>
      <c r="Q189">
        <v>282127</v>
      </c>
      <c r="R189">
        <v>129308</v>
      </c>
      <c r="S189">
        <f t="shared" si="4"/>
        <v>703961</v>
      </c>
      <c r="T189">
        <v>12.99</v>
      </c>
      <c r="U189">
        <f t="shared" si="5"/>
        <v>9144453.3900000006</v>
      </c>
    </row>
    <row r="190" spans="1:21" x14ac:dyDescent="0.25">
      <c r="A190">
        <v>1034</v>
      </c>
      <c r="B190" t="s">
        <v>378</v>
      </c>
      <c r="C190" t="s">
        <v>4</v>
      </c>
      <c r="D190" t="s">
        <v>17</v>
      </c>
      <c r="E190" t="s">
        <v>9</v>
      </c>
      <c r="F190">
        <v>0</v>
      </c>
      <c r="G190">
        <v>0</v>
      </c>
      <c r="H190">
        <v>0</v>
      </c>
      <c r="I190">
        <v>0</v>
      </c>
      <c r="J190">
        <v>3683</v>
      </c>
      <c r="K190">
        <v>4910</v>
      </c>
      <c r="L190">
        <v>5368</v>
      </c>
      <c r="M190">
        <v>8858</v>
      </c>
      <c r="N190">
        <v>9128</v>
      </c>
      <c r="O190">
        <v>19525</v>
      </c>
      <c r="P190">
        <v>303193</v>
      </c>
      <c r="Q190">
        <v>258824</v>
      </c>
      <c r="R190">
        <v>165254</v>
      </c>
      <c r="S190">
        <f t="shared" si="4"/>
        <v>778743</v>
      </c>
      <c r="T190">
        <v>15.99</v>
      </c>
      <c r="U190">
        <f t="shared" si="5"/>
        <v>12452100.57</v>
      </c>
    </row>
    <row r="191" spans="1:21" x14ac:dyDescent="0.25">
      <c r="A191">
        <v>1034</v>
      </c>
      <c r="B191" t="s">
        <v>378</v>
      </c>
      <c r="C191" t="s">
        <v>4</v>
      </c>
      <c r="D191" t="s">
        <v>18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5468</v>
      </c>
      <c r="M191">
        <v>7185</v>
      </c>
      <c r="N191">
        <v>9632</v>
      </c>
      <c r="O191">
        <v>19724</v>
      </c>
      <c r="P191">
        <v>24994</v>
      </c>
      <c r="Q191">
        <v>33197</v>
      </c>
      <c r="R191">
        <v>35166</v>
      </c>
      <c r="S191">
        <f t="shared" si="4"/>
        <v>135366</v>
      </c>
      <c r="T191">
        <v>1.49</v>
      </c>
      <c r="U191">
        <f t="shared" si="5"/>
        <v>201695.34</v>
      </c>
    </row>
    <row r="192" spans="1:21" x14ac:dyDescent="0.25">
      <c r="A192">
        <v>1034</v>
      </c>
      <c r="B192" t="s">
        <v>378</v>
      </c>
      <c r="C192" t="s">
        <v>4</v>
      </c>
      <c r="D192" t="s">
        <v>18</v>
      </c>
      <c r="E192" t="s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7378</v>
      </c>
      <c r="N192">
        <v>9075</v>
      </c>
      <c r="O192">
        <v>19955</v>
      </c>
      <c r="P192">
        <v>22759</v>
      </c>
      <c r="Q192">
        <v>32076</v>
      </c>
      <c r="R192">
        <v>36018</v>
      </c>
      <c r="S192">
        <f t="shared" si="4"/>
        <v>127261</v>
      </c>
      <c r="T192">
        <v>1.99</v>
      </c>
      <c r="U192">
        <f t="shared" si="5"/>
        <v>253249.38999999998</v>
      </c>
    </row>
    <row r="193" spans="1:21" x14ac:dyDescent="0.25">
      <c r="A193">
        <v>1034</v>
      </c>
      <c r="B193" t="s">
        <v>181</v>
      </c>
      <c r="C193" t="s">
        <v>16</v>
      </c>
      <c r="D193" t="s">
        <v>17</v>
      </c>
      <c r="E193" t="s">
        <v>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9145</v>
      </c>
      <c r="O193">
        <v>18799</v>
      </c>
      <c r="P193">
        <v>835</v>
      </c>
      <c r="Q193">
        <v>810</v>
      </c>
      <c r="R193">
        <v>555</v>
      </c>
      <c r="S193">
        <f t="shared" si="4"/>
        <v>30144</v>
      </c>
      <c r="T193">
        <v>9.99</v>
      </c>
      <c r="U193">
        <f t="shared" si="5"/>
        <v>301138.56</v>
      </c>
    </row>
    <row r="194" spans="1:21" x14ac:dyDescent="0.25">
      <c r="A194">
        <v>1034</v>
      </c>
      <c r="B194" t="s">
        <v>182</v>
      </c>
      <c r="C194" t="s">
        <v>3</v>
      </c>
      <c r="D194" t="s">
        <v>18</v>
      </c>
      <c r="E194" t="s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19140</v>
      </c>
      <c r="P194">
        <v>22442</v>
      </c>
      <c r="Q194">
        <v>32780</v>
      </c>
      <c r="R194">
        <v>38627</v>
      </c>
      <c r="S194">
        <f t="shared" si="4"/>
        <v>112989</v>
      </c>
      <c r="T194">
        <v>1.99</v>
      </c>
      <c r="U194">
        <f t="shared" si="5"/>
        <v>224848.11</v>
      </c>
    </row>
    <row r="195" spans="1:21" x14ac:dyDescent="0.25">
      <c r="A195">
        <v>1034</v>
      </c>
      <c r="B195" t="s">
        <v>183</v>
      </c>
      <c r="C195" t="s">
        <v>4</v>
      </c>
      <c r="D195" t="s">
        <v>17</v>
      </c>
      <c r="E195" t="s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350186</v>
      </c>
      <c r="Q195">
        <v>298526</v>
      </c>
      <c r="R195">
        <v>162401</v>
      </c>
      <c r="S195">
        <f t="shared" ref="S195:S258" si="6">SUM(F195:R195)</f>
        <v>811113</v>
      </c>
      <c r="T195">
        <v>12.99</v>
      </c>
      <c r="U195">
        <f t="shared" ref="U195:U258" si="7">(S195*T195)</f>
        <v>10536357.870000001</v>
      </c>
    </row>
    <row r="196" spans="1:21" x14ac:dyDescent="0.25">
      <c r="A196">
        <v>1034</v>
      </c>
      <c r="B196" t="s">
        <v>183</v>
      </c>
      <c r="C196" t="s">
        <v>4</v>
      </c>
      <c r="D196" t="s">
        <v>18</v>
      </c>
      <c r="E196" t="s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27842</v>
      </c>
      <c r="Q196">
        <v>30607</v>
      </c>
      <c r="R196">
        <v>35266</v>
      </c>
      <c r="S196">
        <f t="shared" si="6"/>
        <v>93715</v>
      </c>
      <c r="T196">
        <v>0.99</v>
      </c>
      <c r="U196">
        <f t="shared" si="7"/>
        <v>92777.85</v>
      </c>
    </row>
    <row r="197" spans="1:21" x14ac:dyDescent="0.25">
      <c r="A197">
        <v>1034</v>
      </c>
      <c r="B197" t="s">
        <v>184</v>
      </c>
      <c r="C197" t="s">
        <v>16</v>
      </c>
      <c r="D197" t="s">
        <v>18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23826</v>
      </c>
      <c r="Q197">
        <v>31638</v>
      </c>
      <c r="R197">
        <v>40105</v>
      </c>
      <c r="S197">
        <f t="shared" si="6"/>
        <v>95569</v>
      </c>
      <c r="T197">
        <v>1.49</v>
      </c>
      <c r="U197">
        <f t="shared" si="7"/>
        <v>142397.81</v>
      </c>
    </row>
    <row r="198" spans="1:21" x14ac:dyDescent="0.25">
      <c r="A198">
        <v>1034</v>
      </c>
      <c r="B198" t="s">
        <v>185</v>
      </c>
      <c r="C198" t="s">
        <v>16</v>
      </c>
      <c r="D198" t="s">
        <v>17</v>
      </c>
      <c r="E198" t="s">
        <v>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66515</v>
      </c>
      <c r="Q198">
        <v>38585</v>
      </c>
      <c r="R198">
        <v>22325</v>
      </c>
      <c r="S198">
        <f t="shared" si="6"/>
        <v>127425</v>
      </c>
      <c r="T198">
        <v>15.99</v>
      </c>
      <c r="U198">
        <f t="shared" si="7"/>
        <v>2037525.75</v>
      </c>
    </row>
    <row r="199" spans="1:21" x14ac:dyDescent="0.25">
      <c r="A199">
        <v>1037</v>
      </c>
      <c r="B199" t="s">
        <v>186</v>
      </c>
      <c r="C199" t="s">
        <v>5</v>
      </c>
      <c r="D199" t="s">
        <v>18</v>
      </c>
      <c r="E199" t="s">
        <v>9</v>
      </c>
      <c r="F199">
        <v>0</v>
      </c>
      <c r="G199">
        <v>0</v>
      </c>
      <c r="H199">
        <v>0</v>
      </c>
      <c r="I199">
        <v>0</v>
      </c>
      <c r="J199">
        <v>14675</v>
      </c>
      <c r="K199">
        <v>17700</v>
      </c>
      <c r="L199">
        <v>29384</v>
      </c>
      <c r="M199">
        <v>44387</v>
      </c>
      <c r="N199">
        <v>51981</v>
      </c>
      <c r="O199">
        <v>97297</v>
      </c>
      <c r="P199">
        <v>168211</v>
      </c>
      <c r="Q199">
        <v>390997</v>
      </c>
      <c r="R199">
        <v>521872</v>
      </c>
      <c r="S199">
        <f t="shared" si="6"/>
        <v>1336504</v>
      </c>
      <c r="T199">
        <v>3.99</v>
      </c>
      <c r="U199">
        <f t="shared" si="7"/>
        <v>5332650.96</v>
      </c>
    </row>
    <row r="200" spans="1:21" x14ac:dyDescent="0.25">
      <c r="A200">
        <v>1037</v>
      </c>
      <c r="B200" t="s">
        <v>187</v>
      </c>
      <c r="C200" t="s">
        <v>3</v>
      </c>
      <c r="D200" t="s">
        <v>17</v>
      </c>
      <c r="E200" t="s">
        <v>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7060</v>
      </c>
      <c r="M200">
        <v>14504</v>
      </c>
      <c r="N200">
        <v>19480</v>
      </c>
      <c r="O200">
        <v>28697</v>
      </c>
      <c r="P200">
        <v>76158</v>
      </c>
      <c r="Q200">
        <v>47676</v>
      </c>
      <c r="R200">
        <v>18373</v>
      </c>
      <c r="S200">
        <f t="shared" si="6"/>
        <v>211948</v>
      </c>
      <c r="T200">
        <v>11.99</v>
      </c>
      <c r="U200">
        <f t="shared" si="7"/>
        <v>2541256.52</v>
      </c>
    </row>
    <row r="201" spans="1:21" x14ac:dyDescent="0.25">
      <c r="A201">
        <v>1037</v>
      </c>
      <c r="B201" t="s">
        <v>188</v>
      </c>
      <c r="C201" t="s">
        <v>4</v>
      </c>
      <c r="D201" t="s">
        <v>18</v>
      </c>
      <c r="E201" t="s">
        <v>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41164</v>
      </c>
      <c r="N201">
        <v>50757</v>
      </c>
      <c r="O201">
        <v>95957</v>
      </c>
      <c r="P201">
        <v>205646</v>
      </c>
      <c r="Q201">
        <v>336987</v>
      </c>
      <c r="R201">
        <v>648333</v>
      </c>
      <c r="S201">
        <f t="shared" si="6"/>
        <v>1378844</v>
      </c>
      <c r="T201">
        <v>3.99</v>
      </c>
      <c r="U201">
        <f t="shared" si="7"/>
        <v>5501587.5600000005</v>
      </c>
    </row>
    <row r="202" spans="1:21" x14ac:dyDescent="0.25">
      <c r="A202">
        <v>1037</v>
      </c>
      <c r="B202" t="s">
        <v>189</v>
      </c>
      <c r="C202" t="s">
        <v>3</v>
      </c>
      <c r="D202" t="s">
        <v>18</v>
      </c>
      <c r="E202" t="s">
        <v>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6062</v>
      </c>
      <c r="N202">
        <v>13091</v>
      </c>
      <c r="O202">
        <v>17547</v>
      </c>
      <c r="P202">
        <v>34585</v>
      </c>
      <c r="Q202">
        <v>49021</v>
      </c>
      <c r="R202">
        <v>83921</v>
      </c>
      <c r="S202">
        <f t="shared" si="6"/>
        <v>204227</v>
      </c>
      <c r="T202">
        <v>0.99</v>
      </c>
      <c r="U202">
        <f t="shared" si="7"/>
        <v>202184.73</v>
      </c>
    </row>
    <row r="203" spans="1:21" x14ac:dyDescent="0.25">
      <c r="A203">
        <v>1037</v>
      </c>
      <c r="B203" t="s">
        <v>190</v>
      </c>
      <c r="C203" t="s">
        <v>4</v>
      </c>
      <c r="D203" t="s">
        <v>18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17720</v>
      </c>
      <c r="O203">
        <v>34731</v>
      </c>
      <c r="P203">
        <v>45774</v>
      </c>
      <c r="Q203">
        <v>111022</v>
      </c>
      <c r="R203">
        <v>98375</v>
      </c>
      <c r="S203">
        <f t="shared" si="6"/>
        <v>307622</v>
      </c>
      <c r="T203">
        <v>1.49</v>
      </c>
      <c r="U203">
        <f t="shared" si="7"/>
        <v>458356.77999999997</v>
      </c>
    </row>
    <row r="204" spans="1:21" x14ac:dyDescent="0.25">
      <c r="A204">
        <v>1037</v>
      </c>
      <c r="B204" t="s">
        <v>191</v>
      </c>
      <c r="C204" t="s">
        <v>4</v>
      </c>
      <c r="D204" t="s">
        <v>18</v>
      </c>
      <c r="E204" t="s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17801</v>
      </c>
      <c r="O204">
        <v>31473</v>
      </c>
      <c r="P204">
        <v>42688</v>
      </c>
      <c r="Q204">
        <v>111022</v>
      </c>
      <c r="R204">
        <v>98375</v>
      </c>
      <c r="S204">
        <f t="shared" si="6"/>
        <v>301359</v>
      </c>
      <c r="T204">
        <v>1.99</v>
      </c>
      <c r="U204">
        <f t="shared" si="7"/>
        <v>599704.41</v>
      </c>
    </row>
    <row r="205" spans="1:21" x14ac:dyDescent="0.25">
      <c r="A205">
        <v>1037</v>
      </c>
      <c r="B205" t="s">
        <v>192</v>
      </c>
      <c r="C205" t="s">
        <v>5</v>
      </c>
      <c r="D205" t="s">
        <v>17</v>
      </c>
      <c r="E205" t="s">
        <v>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17685</v>
      </c>
      <c r="L205">
        <v>31505</v>
      </c>
      <c r="M205">
        <v>42923</v>
      </c>
      <c r="N205">
        <v>56711</v>
      </c>
      <c r="O205">
        <v>82746</v>
      </c>
      <c r="P205">
        <v>221052</v>
      </c>
      <c r="Q205">
        <v>216574</v>
      </c>
      <c r="R205">
        <v>194082</v>
      </c>
      <c r="S205">
        <f t="shared" si="6"/>
        <v>863278</v>
      </c>
      <c r="T205">
        <v>11.99</v>
      </c>
      <c r="U205">
        <f t="shared" si="7"/>
        <v>10350703.220000001</v>
      </c>
    </row>
    <row r="206" spans="1:21" x14ac:dyDescent="0.25">
      <c r="A206">
        <v>1037</v>
      </c>
      <c r="B206" t="s">
        <v>193</v>
      </c>
      <c r="C206" t="s">
        <v>3</v>
      </c>
      <c r="D206" t="s">
        <v>18</v>
      </c>
      <c r="E206" t="s">
        <v>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5508</v>
      </c>
      <c r="O206">
        <v>13123</v>
      </c>
      <c r="P206">
        <v>20480</v>
      </c>
      <c r="Q206">
        <v>38561</v>
      </c>
      <c r="R206">
        <v>43345</v>
      </c>
      <c r="S206">
        <f t="shared" si="6"/>
        <v>121017</v>
      </c>
      <c r="T206">
        <v>3.99</v>
      </c>
      <c r="U206">
        <f t="shared" si="7"/>
        <v>482857.83</v>
      </c>
    </row>
    <row r="207" spans="1:21" x14ac:dyDescent="0.25">
      <c r="A207">
        <v>1037</v>
      </c>
      <c r="B207" t="s">
        <v>194</v>
      </c>
      <c r="C207" t="s">
        <v>4</v>
      </c>
      <c r="D207" t="s">
        <v>17</v>
      </c>
      <c r="E207" t="s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262358</v>
      </c>
      <c r="Q207">
        <v>196431</v>
      </c>
      <c r="R207">
        <v>98687</v>
      </c>
      <c r="S207">
        <f t="shared" si="6"/>
        <v>557476</v>
      </c>
      <c r="T207">
        <v>12.99</v>
      </c>
      <c r="U207">
        <f t="shared" si="7"/>
        <v>7241613.2400000002</v>
      </c>
    </row>
    <row r="208" spans="1:21" x14ac:dyDescent="0.25">
      <c r="A208">
        <v>1037</v>
      </c>
      <c r="B208" t="s">
        <v>195</v>
      </c>
      <c r="C208" t="s">
        <v>4</v>
      </c>
      <c r="D208" t="s">
        <v>18</v>
      </c>
      <c r="E208" t="s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15552</v>
      </c>
      <c r="Q208">
        <v>6994</v>
      </c>
      <c r="R208">
        <v>46785</v>
      </c>
      <c r="S208">
        <f t="shared" si="6"/>
        <v>69331</v>
      </c>
      <c r="T208">
        <v>1.99</v>
      </c>
      <c r="U208">
        <f t="shared" si="7"/>
        <v>137968.69</v>
      </c>
    </row>
    <row r="209" spans="1:21" x14ac:dyDescent="0.25">
      <c r="A209">
        <v>1037</v>
      </c>
      <c r="B209" t="s">
        <v>196</v>
      </c>
      <c r="C209" t="s">
        <v>3</v>
      </c>
      <c r="D209" t="s">
        <v>17</v>
      </c>
      <c r="E209" t="s">
        <v>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29955</v>
      </c>
      <c r="P209">
        <v>36326</v>
      </c>
      <c r="Q209">
        <v>6217</v>
      </c>
      <c r="R209">
        <v>8622</v>
      </c>
      <c r="S209">
        <f t="shared" si="6"/>
        <v>81120</v>
      </c>
      <c r="T209">
        <v>15.99</v>
      </c>
      <c r="U209">
        <f t="shared" si="7"/>
        <v>1297108.8</v>
      </c>
    </row>
    <row r="210" spans="1:21" x14ac:dyDescent="0.25">
      <c r="A210">
        <v>1037</v>
      </c>
      <c r="B210" t="s">
        <v>197</v>
      </c>
      <c r="C210" t="s">
        <v>3</v>
      </c>
      <c r="D210" t="s">
        <v>18</v>
      </c>
      <c r="E210" t="s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32879</v>
      </c>
      <c r="P210">
        <v>49723</v>
      </c>
      <c r="Q210">
        <v>62711</v>
      </c>
      <c r="R210">
        <v>76378</v>
      </c>
      <c r="S210">
        <f t="shared" si="6"/>
        <v>221691</v>
      </c>
      <c r="T210">
        <v>1.99</v>
      </c>
      <c r="U210">
        <f t="shared" si="7"/>
        <v>441165.09</v>
      </c>
    </row>
    <row r="211" spans="1:21" x14ac:dyDescent="0.25">
      <c r="A211">
        <v>1037</v>
      </c>
      <c r="B211" t="s">
        <v>198</v>
      </c>
      <c r="C211" t="s">
        <v>5</v>
      </c>
      <c r="D211" t="s">
        <v>18</v>
      </c>
      <c r="E211" t="s">
        <v>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28512</v>
      </c>
      <c r="M211">
        <v>43488</v>
      </c>
      <c r="N211">
        <v>53964</v>
      </c>
      <c r="O211">
        <v>94923</v>
      </c>
      <c r="P211">
        <v>225790</v>
      </c>
      <c r="Q211">
        <v>348248</v>
      </c>
      <c r="R211">
        <v>591209</v>
      </c>
      <c r="S211">
        <f t="shared" si="6"/>
        <v>1386134</v>
      </c>
      <c r="T211">
        <v>0.99</v>
      </c>
      <c r="U211">
        <f t="shared" si="7"/>
        <v>1372272.66</v>
      </c>
    </row>
    <row r="212" spans="1:21" x14ac:dyDescent="0.25">
      <c r="A212">
        <v>1037</v>
      </c>
      <c r="B212" t="s">
        <v>199</v>
      </c>
      <c r="C212" t="s">
        <v>16</v>
      </c>
      <c r="D212" t="s">
        <v>17</v>
      </c>
      <c r="E212" t="s">
        <v>8</v>
      </c>
      <c r="F212">
        <v>73261</v>
      </c>
      <c r="G212">
        <v>339</v>
      </c>
      <c r="H212">
        <v>3947</v>
      </c>
      <c r="I212">
        <v>5253</v>
      </c>
      <c r="J212">
        <v>13600</v>
      </c>
      <c r="K212">
        <v>19613</v>
      </c>
      <c r="L212">
        <v>32615</v>
      </c>
      <c r="M212">
        <v>40608</v>
      </c>
      <c r="N212">
        <v>57726</v>
      </c>
      <c r="O212">
        <v>80551</v>
      </c>
      <c r="P212">
        <v>56606</v>
      </c>
      <c r="Q212">
        <v>43819</v>
      </c>
      <c r="R212">
        <v>32777</v>
      </c>
      <c r="S212">
        <f t="shared" si="6"/>
        <v>460715</v>
      </c>
      <c r="T212">
        <v>9.99</v>
      </c>
      <c r="U212">
        <f t="shared" si="7"/>
        <v>4602542.8500000006</v>
      </c>
    </row>
    <row r="213" spans="1:21" x14ac:dyDescent="0.25">
      <c r="A213">
        <v>1037</v>
      </c>
      <c r="B213" t="s">
        <v>199</v>
      </c>
      <c r="C213" t="s">
        <v>16</v>
      </c>
      <c r="D213" t="s">
        <v>17</v>
      </c>
      <c r="E213" t="s">
        <v>9</v>
      </c>
      <c r="F213">
        <v>9426</v>
      </c>
      <c r="G213">
        <v>712</v>
      </c>
      <c r="H213">
        <v>4541</v>
      </c>
      <c r="I213">
        <v>5102</v>
      </c>
      <c r="J213">
        <v>12993</v>
      </c>
      <c r="K213">
        <v>19268</v>
      </c>
      <c r="L213">
        <v>34090</v>
      </c>
      <c r="M213">
        <v>44002</v>
      </c>
      <c r="N213">
        <v>55482</v>
      </c>
      <c r="O213">
        <v>87989</v>
      </c>
      <c r="P213">
        <v>26952</v>
      </c>
      <c r="Q213">
        <v>35609</v>
      </c>
      <c r="R213">
        <v>17647</v>
      </c>
      <c r="S213">
        <f t="shared" si="6"/>
        <v>353813</v>
      </c>
      <c r="T213">
        <v>15.99</v>
      </c>
      <c r="U213">
        <f t="shared" si="7"/>
        <v>5657469.8700000001</v>
      </c>
    </row>
    <row r="214" spans="1:21" x14ac:dyDescent="0.25">
      <c r="A214">
        <v>1037</v>
      </c>
      <c r="B214" t="s">
        <v>199</v>
      </c>
      <c r="C214" t="s">
        <v>16</v>
      </c>
      <c r="D214" t="s">
        <v>18</v>
      </c>
      <c r="E214" t="s">
        <v>7</v>
      </c>
      <c r="F214">
        <v>93794</v>
      </c>
      <c r="G214">
        <v>802</v>
      </c>
      <c r="H214">
        <v>3281</v>
      </c>
      <c r="I214">
        <v>5898</v>
      </c>
      <c r="J214">
        <v>13175</v>
      </c>
      <c r="K214">
        <v>16631</v>
      </c>
      <c r="L214">
        <v>34620</v>
      </c>
      <c r="M214">
        <v>41977</v>
      </c>
      <c r="N214">
        <v>54695</v>
      </c>
      <c r="O214">
        <v>94555</v>
      </c>
      <c r="P214">
        <v>245086</v>
      </c>
      <c r="Q214">
        <v>316199</v>
      </c>
      <c r="R214">
        <v>545318</v>
      </c>
      <c r="S214">
        <f t="shared" si="6"/>
        <v>1466031</v>
      </c>
      <c r="T214">
        <v>1.99</v>
      </c>
      <c r="U214">
        <f t="shared" si="7"/>
        <v>2917401.69</v>
      </c>
    </row>
    <row r="215" spans="1:21" x14ac:dyDescent="0.25">
      <c r="A215">
        <v>1037</v>
      </c>
      <c r="B215" t="s">
        <v>200</v>
      </c>
      <c r="C215" t="s">
        <v>5</v>
      </c>
      <c r="D215" t="s">
        <v>17</v>
      </c>
      <c r="E215" t="s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44841</v>
      </c>
      <c r="N215">
        <v>61623</v>
      </c>
      <c r="O215">
        <v>78969</v>
      </c>
      <c r="P215">
        <v>156641</v>
      </c>
      <c r="Q215">
        <v>193120</v>
      </c>
      <c r="R215">
        <v>177995</v>
      </c>
      <c r="S215">
        <f t="shared" si="6"/>
        <v>713189</v>
      </c>
      <c r="T215">
        <v>12.99</v>
      </c>
      <c r="U215">
        <f t="shared" si="7"/>
        <v>9264325.1099999994</v>
      </c>
    </row>
    <row r="216" spans="1:21" x14ac:dyDescent="0.25">
      <c r="A216">
        <v>1038</v>
      </c>
      <c r="B216" t="s">
        <v>201</v>
      </c>
      <c r="C216" t="s">
        <v>16</v>
      </c>
      <c r="D216" t="s">
        <v>18</v>
      </c>
      <c r="E216" t="s">
        <v>6</v>
      </c>
      <c r="F216">
        <v>0</v>
      </c>
      <c r="G216">
        <v>0</v>
      </c>
      <c r="H216">
        <v>124782</v>
      </c>
      <c r="I216">
        <v>133052</v>
      </c>
      <c r="J216">
        <v>136403</v>
      </c>
      <c r="K216">
        <v>170642</v>
      </c>
      <c r="L216">
        <v>213068</v>
      </c>
      <c r="M216">
        <v>292711</v>
      </c>
      <c r="N216">
        <v>301985</v>
      </c>
      <c r="O216">
        <v>550810</v>
      </c>
      <c r="P216">
        <v>765172</v>
      </c>
      <c r="Q216">
        <v>1119838</v>
      </c>
      <c r="R216">
        <v>1974488</v>
      </c>
      <c r="S216">
        <f t="shared" si="6"/>
        <v>5782951</v>
      </c>
      <c r="T216">
        <v>1.49</v>
      </c>
      <c r="U216">
        <f t="shared" si="7"/>
        <v>8616596.9900000002</v>
      </c>
    </row>
    <row r="217" spans="1:21" x14ac:dyDescent="0.25">
      <c r="A217">
        <v>1038</v>
      </c>
      <c r="B217" t="s">
        <v>202</v>
      </c>
      <c r="C217" t="s">
        <v>3</v>
      </c>
      <c r="D217" t="s">
        <v>17</v>
      </c>
      <c r="E217" t="s">
        <v>9</v>
      </c>
      <c r="F217">
        <v>0</v>
      </c>
      <c r="G217">
        <v>0</v>
      </c>
      <c r="H217">
        <v>100875</v>
      </c>
      <c r="I217">
        <v>130592</v>
      </c>
      <c r="J217">
        <v>137448</v>
      </c>
      <c r="K217">
        <v>153428</v>
      </c>
      <c r="L217">
        <v>248489</v>
      </c>
      <c r="M217">
        <v>276833</v>
      </c>
      <c r="N217">
        <v>375943</v>
      </c>
      <c r="O217">
        <v>553407</v>
      </c>
      <c r="P217">
        <v>7683</v>
      </c>
      <c r="Q217">
        <v>17074</v>
      </c>
      <c r="R217">
        <v>19137</v>
      </c>
      <c r="S217">
        <f t="shared" si="6"/>
        <v>2020909</v>
      </c>
      <c r="T217">
        <v>15.99</v>
      </c>
      <c r="U217">
        <f t="shared" si="7"/>
        <v>32314334.91</v>
      </c>
    </row>
    <row r="218" spans="1:21" x14ac:dyDescent="0.25">
      <c r="A218">
        <v>1038</v>
      </c>
      <c r="B218" t="s">
        <v>203</v>
      </c>
      <c r="C218" t="s">
        <v>3</v>
      </c>
      <c r="D218" t="s">
        <v>18</v>
      </c>
      <c r="E218" t="s">
        <v>9</v>
      </c>
      <c r="F218">
        <v>0</v>
      </c>
      <c r="G218">
        <v>0</v>
      </c>
      <c r="H218">
        <v>114456</v>
      </c>
      <c r="I218">
        <v>129719</v>
      </c>
      <c r="J218">
        <v>143142</v>
      </c>
      <c r="K218">
        <v>150346</v>
      </c>
      <c r="L218">
        <v>222733</v>
      </c>
      <c r="M218">
        <v>287357</v>
      </c>
      <c r="N218">
        <v>313384</v>
      </c>
      <c r="O218">
        <v>500970</v>
      </c>
      <c r="P218">
        <v>672617</v>
      </c>
      <c r="Q218">
        <v>996904</v>
      </c>
      <c r="R218">
        <v>1139103</v>
      </c>
      <c r="S218">
        <f t="shared" si="6"/>
        <v>4670731</v>
      </c>
      <c r="T218">
        <v>3.99</v>
      </c>
      <c r="U218">
        <f t="shared" si="7"/>
        <v>18636216.690000001</v>
      </c>
    </row>
    <row r="219" spans="1:21" x14ac:dyDescent="0.25">
      <c r="A219">
        <v>1038</v>
      </c>
      <c r="B219" t="s">
        <v>204</v>
      </c>
      <c r="C219" t="s">
        <v>3</v>
      </c>
      <c r="D219" t="s">
        <v>18</v>
      </c>
      <c r="E219" t="s">
        <v>7</v>
      </c>
      <c r="F219">
        <v>0</v>
      </c>
      <c r="G219">
        <v>0</v>
      </c>
      <c r="H219">
        <v>107906</v>
      </c>
      <c r="I219">
        <v>125545</v>
      </c>
      <c r="J219">
        <v>139058</v>
      </c>
      <c r="K219">
        <v>171302</v>
      </c>
      <c r="L219">
        <v>220264</v>
      </c>
      <c r="M219">
        <v>282981</v>
      </c>
      <c r="N219">
        <v>341082</v>
      </c>
      <c r="O219">
        <v>494346</v>
      </c>
      <c r="P219">
        <v>707358</v>
      </c>
      <c r="Q219">
        <v>898803</v>
      </c>
      <c r="R219">
        <v>1293079</v>
      </c>
      <c r="S219">
        <f t="shared" si="6"/>
        <v>4781724</v>
      </c>
      <c r="T219">
        <v>1.99</v>
      </c>
      <c r="U219">
        <f t="shared" si="7"/>
        <v>9515630.7599999998</v>
      </c>
    </row>
    <row r="220" spans="1:21" x14ac:dyDescent="0.25">
      <c r="A220">
        <v>1038</v>
      </c>
      <c r="B220" t="s">
        <v>205</v>
      </c>
      <c r="C220" t="s">
        <v>3</v>
      </c>
      <c r="D220" t="s">
        <v>17</v>
      </c>
      <c r="E220" t="s">
        <v>7</v>
      </c>
      <c r="F220">
        <v>0</v>
      </c>
      <c r="G220">
        <v>0</v>
      </c>
      <c r="H220">
        <v>0</v>
      </c>
      <c r="I220">
        <v>125302</v>
      </c>
      <c r="J220">
        <v>135847</v>
      </c>
      <c r="K220">
        <v>151657</v>
      </c>
      <c r="L220">
        <v>211946</v>
      </c>
      <c r="M220">
        <v>283704</v>
      </c>
      <c r="N220">
        <v>310405</v>
      </c>
      <c r="O220">
        <v>507711</v>
      </c>
      <c r="P220">
        <v>0</v>
      </c>
      <c r="Q220">
        <v>0</v>
      </c>
      <c r="R220">
        <v>1880</v>
      </c>
      <c r="S220">
        <f t="shared" si="6"/>
        <v>1728452</v>
      </c>
      <c r="T220">
        <v>12.99</v>
      </c>
      <c r="U220">
        <f t="shared" si="7"/>
        <v>22452591.48</v>
      </c>
    </row>
    <row r="221" spans="1:21" x14ac:dyDescent="0.25">
      <c r="A221">
        <v>1038</v>
      </c>
      <c r="B221" t="s">
        <v>206</v>
      </c>
      <c r="C221" t="s">
        <v>3</v>
      </c>
      <c r="D221" t="s">
        <v>18</v>
      </c>
      <c r="E221" t="s">
        <v>9</v>
      </c>
      <c r="F221">
        <v>0</v>
      </c>
      <c r="G221">
        <v>0</v>
      </c>
      <c r="H221">
        <v>0</v>
      </c>
      <c r="I221">
        <v>132250</v>
      </c>
      <c r="J221">
        <v>140056</v>
      </c>
      <c r="K221">
        <v>145651</v>
      </c>
      <c r="L221">
        <v>239186</v>
      </c>
      <c r="M221">
        <v>297237</v>
      </c>
      <c r="N221">
        <v>380548</v>
      </c>
      <c r="O221">
        <v>478798</v>
      </c>
      <c r="P221">
        <v>795256</v>
      </c>
      <c r="Q221">
        <v>997880</v>
      </c>
      <c r="R221">
        <v>1996972</v>
      </c>
      <c r="S221">
        <f t="shared" si="6"/>
        <v>5603834</v>
      </c>
      <c r="T221">
        <v>3.99</v>
      </c>
      <c r="U221">
        <f t="shared" si="7"/>
        <v>22359297.66</v>
      </c>
    </row>
    <row r="222" spans="1:21" x14ac:dyDescent="0.25">
      <c r="A222">
        <v>1038</v>
      </c>
      <c r="B222" t="s">
        <v>207</v>
      </c>
      <c r="C222" t="s">
        <v>3</v>
      </c>
      <c r="D222" t="s">
        <v>18</v>
      </c>
      <c r="E222" t="s">
        <v>9</v>
      </c>
      <c r="F222">
        <v>0</v>
      </c>
      <c r="G222">
        <v>0</v>
      </c>
      <c r="H222">
        <v>0</v>
      </c>
      <c r="I222">
        <v>125424</v>
      </c>
      <c r="J222">
        <v>142609</v>
      </c>
      <c r="K222">
        <v>170790</v>
      </c>
      <c r="L222">
        <v>238804</v>
      </c>
      <c r="M222">
        <v>277575</v>
      </c>
      <c r="N222">
        <v>356558</v>
      </c>
      <c r="O222">
        <v>515509</v>
      </c>
      <c r="P222">
        <v>798902</v>
      </c>
      <c r="Q222">
        <v>1021499</v>
      </c>
      <c r="R222">
        <v>1025423</v>
      </c>
      <c r="S222">
        <f t="shared" si="6"/>
        <v>4673093</v>
      </c>
      <c r="T222">
        <v>3.99</v>
      </c>
      <c r="U222">
        <f t="shared" si="7"/>
        <v>18645641.07</v>
      </c>
    </row>
    <row r="223" spans="1:21" x14ac:dyDescent="0.25">
      <c r="A223">
        <v>1038</v>
      </c>
      <c r="B223" t="s">
        <v>208</v>
      </c>
      <c r="C223" t="s">
        <v>3</v>
      </c>
      <c r="D223" t="s">
        <v>17</v>
      </c>
      <c r="E223" t="s">
        <v>6</v>
      </c>
      <c r="F223">
        <v>0</v>
      </c>
      <c r="G223">
        <v>0</v>
      </c>
      <c r="H223">
        <v>0</v>
      </c>
      <c r="I223">
        <v>126892</v>
      </c>
      <c r="J223">
        <v>139796</v>
      </c>
      <c r="K223">
        <v>149267</v>
      </c>
      <c r="L223">
        <v>249694</v>
      </c>
      <c r="M223">
        <v>275544</v>
      </c>
      <c r="N223">
        <v>303094</v>
      </c>
      <c r="O223">
        <v>543793</v>
      </c>
      <c r="P223">
        <v>41014</v>
      </c>
      <c r="Q223">
        <v>24128</v>
      </c>
      <c r="R223">
        <v>5181</v>
      </c>
      <c r="S223">
        <f t="shared" si="6"/>
        <v>1858403</v>
      </c>
      <c r="T223">
        <v>11.99</v>
      </c>
      <c r="U223">
        <f t="shared" si="7"/>
        <v>22282251.969999999</v>
      </c>
    </row>
    <row r="224" spans="1:21" x14ac:dyDescent="0.25">
      <c r="A224">
        <v>1038</v>
      </c>
      <c r="B224" t="s">
        <v>209</v>
      </c>
      <c r="C224" t="s">
        <v>3</v>
      </c>
      <c r="D224" t="s">
        <v>17</v>
      </c>
      <c r="E224" t="s">
        <v>7</v>
      </c>
      <c r="F224">
        <v>0</v>
      </c>
      <c r="G224">
        <v>0</v>
      </c>
      <c r="H224">
        <v>0</v>
      </c>
      <c r="I224">
        <v>0</v>
      </c>
      <c r="J224">
        <v>144203</v>
      </c>
      <c r="K224">
        <v>154826</v>
      </c>
      <c r="L224">
        <v>180606</v>
      </c>
      <c r="M224">
        <v>276882</v>
      </c>
      <c r="N224">
        <v>359856</v>
      </c>
      <c r="O224">
        <v>456479</v>
      </c>
      <c r="P224">
        <v>50308</v>
      </c>
      <c r="Q224">
        <v>32899</v>
      </c>
      <c r="R224">
        <v>2582</v>
      </c>
      <c r="S224">
        <f t="shared" si="6"/>
        <v>1658641</v>
      </c>
      <c r="T224">
        <v>12.99</v>
      </c>
      <c r="U224">
        <f t="shared" si="7"/>
        <v>21545746.59</v>
      </c>
    </row>
    <row r="225" spans="1:21" x14ac:dyDescent="0.25">
      <c r="A225">
        <v>1038</v>
      </c>
      <c r="B225" t="s">
        <v>210</v>
      </c>
      <c r="C225" t="s">
        <v>3</v>
      </c>
      <c r="D225" t="s">
        <v>18</v>
      </c>
      <c r="E225" t="s">
        <v>7</v>
      </c>
      <c r="F225">
        <v>0</v>
      </c>
      <c r="G225">
        <v>0</v>
      </c>
      <c r="H225">
        <v>0</v>
      </c>
      <c r="I225">
        <v>0</v>
      </c>
      <c r="J225">
        <v>139849</v>
      </c>
      <c r="K225">
        <v>150055</v>
      </c>
      <c r="L225">
        <v>245965</v>
      </c>
      <c r="M225">
        <v>292712</v>
      </c>
      <c r="N225">
        <v>395843</v>
      </c>
      <c r="O225">
        <v>532904</v>
      </c>
      <c r="P225">
        <v>691088</v>
      </c>
      <c r="Q225">
        <v>872908</v>
      </c>
      <c r="R225">
        <v>1081698</v>
      </c>
      <c r="S225">
        <f t="shared" si="6"/>
        <v>4403022</v>
      </c>
      <c r="T225">
        <v>1.99</v>
      </c>
      <c r="U225">
        <f t="shared" si="7"/>
        <v>8762013.7799999993</v>
      </c>
    </row>
    <row r="226" spans="1:21" x14ac:dyDescent="0.25">
      <c r="A226">
        <v>1038</v>
      </c>
      <c r="B226" t="s">
        <v>211</v>
      </c>
      <c r="C226" t="s">
        <v>3</v>
      </c>
      <c r="D226" t="s">
        <v>17</v>
      </c>
      <c r="E226" t="s">
        <v>8</v>
      </c>
      <c r="F226">
        <v>0</v>
      </c>
      <c r="G226">
        <v>0</v>
      </c>
      <c r="H226">
        <v>0</v>
      </c>
      <c r="I226">
        <v>0</v>
      </c>
      <c r="J226">
        <v>136082</v>
      </c>
      <c r="K226">
        <v>157353</v>
      </c>
      <c r="L226">
        <v>181781</v>
      </c>
      <c r="M226">
        <v>282160</v>
      </c>
      <c r="N226">
        <v>372613</v>
      </c>
      <c r="O226">
        <v>543473</v>
      </c>
      <c r="P226">
        <v>68133</v>
      </c>
      <c r="Q226">
        <v>169271</v>
      </c>
      <c r="R226">
        <v>220212</v>
      </c>
      <c r="S226">
        <f t="shared" si="6"/>
        <v>2131078</v>
      </c>
      <c r="T226">
        <v>9.99</v>
      </c>
      <c r="U226">
        <f t="shared" si="7"/>
        <v>21289469.219999999</v>
      </c>
    </row>
    <row r="227" spans="1:21" x14ac:dyDescent="0.25">
      <c r="A227">
        <v>1038</v>
      </c>
      <c r="B227" t="s">
        <v>212</v>
      </c>
      <c r="C227" t="s">
        <v>3</v>
      </c>
      <c r="D227" t="s">
        <v>17</v>
      </c>
      <c r="E227" t="s">
        <v>6</v>
      </c>
      <c r="F227">
        <v>0</v>
      </c>
      <c r="G227">
        <v>0</v>
      </c>
      <c r="H227">
        <v>0</v>
      </c>
      <c r="I227">
        <v>0</v>
      </c>
      <c r="J227">
        <v>144662</v>
      </c>
      <c r="K227">
        <v>171513</v>
      </c>
      <c r="L227">
        <v>226562</v>
      </c>
      <c r="M227">
        <v>282987</v>
      </c>
      <c r="N227">
        <v>338600</v>
      </c>
      <c r="O227">
        <v>522477</v>
      </c>
      <c r="P227">
        <v>0</v>
      </c>
      <c r="Q227">
        <v>0</v>
      </c>
      <c r="R227">
        <v>276930</v>
      </c>
      <c r="S227">
        <f t="shared" si="6"/>
        <v>1963731</v>
      </c>
      <c r="T227">
        <v>11.99</v>
      </c>
      <c r="U227">
        <f t="shared" si="7"/>
        <v>23545134.690000001</v>
      </c>
    </row>
    <row r="228" spans="1:21" x14ac:dyDescent="0.25">
      <c r="A228">
        <v>1038</v>
      </c>
      <c r="B228" t="s">
        <v>213</v>
      </c>
      <c r="C228" t="s">
        <v>3</v>
      </c>
      <c r="D228" t="s">
        <v>18</v>
      </c>
      <c r="E228" t="s">
        <v>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157260</v>
      </c>
      <c r="L228">
        <v>187533</v>
      </c>
      <c r="M228">
        <v>281710</v>
      </c>
      <c r="N228">
        <v>376093</v>
      </c>
      <c r="O228">
        <v>527579</v>
      </c>
      <c r="P228">
        <v>804990</v>
      </c>
      <c r="Q228">
        <v>1059179</v>
      </c>
      <c r="R228">
        <v>1203461</v>
      </c>
      <c r="S228">
        <f t="shared" si="6"/>
        <v>4597805</v>
      </c>
      <c r="T228">
        <v>3.99</v>
      </c>
      <c r="U228">
        <f t="shared" si="7"/>
        <v>18345241.949999999</v>
      </c>
    </row>
    <row r="229" spans="1:21" x14ac:dyDescent="0.25">
      <c r="A229">
        <v>1038</v>
      </c>
      <c r="B229" t="s">
        <v>214</v>
      </c>
      <c r="C229" t="s">
        <v>3</v>
      </c>
      <c r="D229" t="s">
        <v>18</v>
      </c>
      <c r="E229" t="s">
        <v>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159928</v>
      </c>
      <c r="L229">
        <v>214030</v>
      </c>
      <c r="M229">
        <v>287372</v>
      </c>
      <c r="N229">
        <v>351060</v>
      </c>
      <c r="O229">
        <v>554083</v>
      </c>
      <c r="P229">
        <v>677345</v>
      </c>
      <c r="Q229">
        <v>876796</v>
      </c>
      <c r="R229">
        <v>1976084</v>
      </c>
      <c r="S229">
        <f t="shared" si="6"/>
        <v>5096698</v>
      </c>
      <c r="T229">
        <v>3.99</v>
      </c>
      <c r="U229">
        <f t="shared" si="7"/>
        <v>20335825.02</v>
      </c>
    </row>
    <row r="230" spans="1:21" x14ac:dyDescent="0.25">
      <c r="A230">
        <v>1038</v>
      </c>
      <c r="B230" t="s">
        <v>215</v>
      </c>
      <c r="C230" t="s">
        <v>3</v>
      </c>
      <c r="D230" t="s">
        <v>18</v>
      </c>
      <c r="E230" t="s">
        <v>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168251</v>
      </c>
      <c r="L230">
        <v>204334</v>
      </c>
      <c r="M230">
        <v>282078</v>
      </c>
      <c r="N230">
        <v>361071</v>
      </c>
      <c r="O230">
        <v>501941</v>
      </c>
      <c r="P230">
        <v>691466</v>
      </c>
      <c r="Q230">
        <v>1004096</v>
      </c>
      <c r="R230">
        <v>1370185</v>
      </c>
      <c r="S230">
        <f t="shared" si="6"/>
        <v>4583422</v>
      </c>
      <c r="T230">
        <v>0.99</v>
      </c>
      <c r="U230">
        <f t="shared" si="7"/>
        <v>4537587.78</v>
      </c>
    </row>
    <row r="231" spans="1:21" x14ac:dyDescent="0.25">
      <c r="A231">
        <v>1038</v>
      </c>
      <c r="B231" t="s">
        <v>216</v>
      </c>
      <c r="C231" t="s">
        <v>3</v>
      </c>
      <c r="D231" t="s">
        <v>17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213851</v>
      </c>
      <c r="M231">
        <v>275476</v>
      </c>
      <c r="N231">
        <v>306629</v>
      </c>
      <c r="O231">
        <v>501449</v>
      </c>
      <c r="P231">
        <v>34283</v>
      </c>
      <c r="Q231">
        <v>2101</v>
      </c>
      <c r="R231">
        <v>25857</v>
      </c>
      <c r="S231">
        <f t="shared" si="6"/>
        <v>1359646</v>
      </c>
      <c r="T231">
        <v>9.99</v>
      </c>
      <c r="U231">
        <f t="shared" si="7"/>
        <v>13582863.540000001</v>
      </c>
    </row>
    <row r="232" spans="1:21" x14ac:dyDescent="0.25">
      <c r="A232">
        <v>1038</v>
      </c>
      <c r="B232" t="s">
        <v>217</v>
      </c>
      <c r="C232" t="s">
        <v>3</v>
      </c>
      <c r="D232" t="s">
        <v>18</v>
      </c>
      <c r="E232" t="s">
        <v>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180163</v>
      </c>
      <c r="M232">
        <v>299517</v>
      </c>
      <c r="N232">
        <v>325268</v>
      </c>
      <c r="O232">
        <v>490993</v>
      </c>
      <c r="P232">
        <v>815684</v>
      </c>
      <c r="Q232">
        <v>972951</v>
      </c>
      <c r="R232">
        <v>1449026</v>
      </c>
      <c r="S232">
        <f t="shared" si="6"/>
        <v>4533602</v>
      </c>
      <c r="T232">
        <v>3.99</v>
      </c>
      <c r="U232">
        <f t="shared" si="7"/>
        <v>18089071.98</v>
      </c>
    </row>
    <row r="233" spans="1:21" x14ac:dyDescent="0.25">
      <c r="A233">
        <v>1038</v>
      </c>
      <c r="B233" t="s">
        <v>218</v>
      </c>
      <c r="C233" t="s">
        <v>3</v>
      </c>
      <c r="D233" t="s">
        <v>17</v>
      </c>
      <c r="E233" t="s">
        <v>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217697</v>
      </c>
      <c r="M233">
        <v>281764</v>
      </c>
      <c r="N233">
        <v>324759</v>
      </c>
      <c r="O233">
        <v>517785</v>
      </c>
      <c r="P233">
        <v>50987</v>
      </c>
      <c r="Q233">
        <v>35187</v>
      </c>
      <c r="R233">
        <v>28465</v>
      </c>
      <c r="S233">
        <f t="shared" si="6"/>
        <v>1456644</v>
      </c>
      <c r="T233">
        <v>11.99</v>
      </c>
      <c r="U233">
        <f t="shared" si="7"/>
        <v>17465161.559999999</v>
      </c>
    </row>
    <row r="234" spans="1:21" x14ac:dyDescent="0.25">
      <c r="A234">
        <v>1038</v>
      </c>
      <c r="B234" t="s">
        <v>219</v>
      </c>
      <c r="C234" t="s">
        <v>3</v>
      </c>
      <c r="D234" t="s">
        <v>17</v>
      </c>
      <c r="E234" t="s">
        <v>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298902</v>
      </c>
      <c r="N234">
        <v>300189</v>
      </c>
      <c r="O234">
        <v>461456</v>
      </c>
      <c r="P234">
        <v>65183</v>
      </c>
      <c r="Q234">
        <v>28585</v>
      </c>
      <c r="R234">
        <v>6588</v>
      </c>
      <c r="S234">
        <f t="shared" si="6"/>
        <v>1160903</v>
      </c>
      <c r="T234">
        <v>12.99</v>
      </c>
      <c r="U234">
        <f t="shared" si="7"/>
        <v>15080129.970000001</v>
      </c>
    </row>
    <row r="235" spans="1:21" x14ac:dyDescent="0.25">
      <c r="A235">
        <v>1038</v>
      </c>
      <c r="B235" t="s">
        <v>220</v>
      </c>
      <c r="C235" t="s">
        <v>3</v>
      </c>
      <c r="D235" t="s">
        <v>17</v>
      </c>
      <c r="E235" t="s">
        <v>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277618</v>
      </c>
      <c r="N235">
        <v>395912</v>
      </c>
      <c r="O235">
        <v>505624</v>
      </c>
      <c r="P235">
        <v>25892</v>
      </c>
      <c r="Q235">
        <v>6377</v>
      </c>
      <c r="R235">
        <v>4848</v>
      </c>
      <c r="S235">
        <f t="shared" si="6"/>
        <v>1216271</v>
      </c>
      <c r="T235">
        <v>9.99</v>
      </c>
      <c r="U235">
        <f t="shared" si="7"/>
        <v>12150547.290000001</v>
      </c>
    </row>
    <row r="236" spans="1:21" x14ac:dyDescent="0.25">
      <c r="A236">
        <v>1038</v>
      </c>
      <c r="B236" t="s">
        <v>221</v>
      </c>
      <c r="C236" t="s">
        <v>3</v>
      </c>
      <c r="D236" t="s">
        <v>18</v>
      </c>
      <c r="E236" t="s">
        <v>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313437</v>
      </c>
      <c r="O236">
        <v>513413</v>
      </c>
      <c r="P236">
        <v>782846</v>
      </c>
      <c r="Q236">
        <v>1117757</v>
      </c>
      <c r="R236">
        <v>1427822</v>
      </c>
      <c r="S236">
        <f t="shared" si="6"/>
        <v>4155275</v>
      </c>
      <c r="T236">
        <v>0.99</v>
      </c>
      <c r="U236">
        <f t="shared" si="7"/>
        <v>4113722.25</v>
      </c>
    </row>
    <row r="237" spans="1:21" x14ac:dyDescent="0.25">
      <c r="A237">
        <v>1038</v>
      </c>
      <c r="B237" t="s">
        <v>222</v>
      </c>
      <c r="C237" t="s">
        <v>3</v>
      </c>
      <c r="D237" t="s">
        <v>17</v>
      </c>
      <c r="E237" t="s">
        <v>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467075</v>
      </c>
      <c r="P237">
        <v>0</v>
      </c>
      <c r="Q237">
        <v>0</v>
      </c>
      <c r="R237">
        <v>585271</v>
      </c>
      <c r="S237">
        <f t="shared" si="6"/>
        <v>1052346</v>
      </c>
      <c r="T237">
        <v>15.99</v>
      </c>
      <c r="U237">
        <f t="shared" si="7"/>
        <v>16827012.539999999</v>
      </c>
    </row>
    <row r="238" spans="1:21" x14ac:dyDescent="0.25">
      <c r="A238">
        <v>1038</v>
      </c>
      <c r="B238" t="s">
        <v>223</v>
      </c>
      <c r="C238" t="s">
        <v>3</v>
      </c>
      <c r="D238" t="s">
        <v>18</v>
      </c>
      <c r="E238" t="s">
        <v>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767899</v>
      </c>
      <c r="Q238">
        <v>984050</v>
      </c>
      <c r="R238">
        <v>1581156</v>
      </c>
      <c r="S238">
        <f t="shared" si="6"/>
        <v>3333105</v>
      </c>
      <c r="T238">
        <v>3.99</v>
      </c>
      <c r="U238">
        <f t="shared" si="7"/>
        <v>13299088.950000001</v>
      </c>
    </row>
    <row r="239" spans="1:21" x14ac:dyDescent="0.25">
      <c r="A239">
        <v>1038</v>
      </c>
      <c r="B239" t="s">
        <v>224</v>
      </c>
      <c r="C239" t="s">
        <v>3</v>
      </c>
      <c r="D239" t="s">
        <v>17</v>
      </c>
      <c r="E239" t="s">
        <v>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358817</v>
      </c>
      <c r="S239">
        <f t="shared" si="6"/>
        <v>358817</v>
      </c>
      <c r="T239">
        <v>11.99</v>
      </c>
      <c r="U239">
        <f t="shared" si="7"/>
        <v>4302215.83</v>
      </c>
    </row>
    <row r="240" spans="1:21" x14ac:dyDescent="0.25">
      <c r="A240">
        <v>1039</v>
      </c>
      <c r="B240" t="s">
        <v>225</v>
      </c>
      <c r="C240" t="s">
        <v>4</v>
      </c>
      <c r="D240" t="s">
        <v>17</v>
      </c>
      <c r="E240" t="s">
        <v>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441721</v>
      </c>
      <c r="M240">
        <v>412079</v>
      </c>
      <c r="N240">
        <v>285218</v>
      </c>
      <c r="O240">
        <v>381474</v>
      </c>
      <c r="P240">
        <v>20008</v>
      </c>
      <c r="Q240">
        <v>21234</v>
      </c>
      <c r="R240">
        <v>13993</v>
      </c>
      <c r="S240">
        <f t="shared" si="6"/>
        <v>1575727</v>
      </c>
      <c r="T240">
        <v>9.99</v>
      </c>
      <c r="U240">
        <f t="shared" si="7"/>
        <v>15741512.73</v>
      </c>
    </row>
    <row r="241" spans="1:21" x14ac:dyDescent="0.25">
      <c r="A241">
        <v>1039</v>
      </c>
      <c r="B241" t="s">
        <v>225</v>
      </c>
      <c r="C241" t="s">
        <v>4</v>
      </c>
      <c r="D241" t="s">
        <v>17</v>
      </c>
      <c r="E241" t="s">
        <v>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417630</v>
      </c>
      <c r="L241">
        <v>486466</v>
      </c>
      <c r="M241">
        <v>343049</v>
      </c>
      <c r="N241">
        <v>445616</v>
      </c>
      <c r="O241">
        <v>487035</v>
      </c>
      <c r="P241">
        <v>304633</v>
      </c>
      <c r="Q241">
        <v>324118</v>
      </c>
      <c r="R241">
        <v>369359</v>
      </c>
      <c r="S241">
        <f t="shared" si="6"/>
        <v>3177906</v>
      </c>
      <c r="T241">
        <v>12.99</v>
      </c>
      <c r="U241">
        <f t="shared" si="7"/>
        <v>41280998.939999998</v>
      </c>
    </row>
    <row r="242" spans="1:21" x14ac:dyDescent="0.25">
      <c r="A242">
        <v>1039</v>
      </c>
      <c r="B242" t="s">
        <v>225</v>
      </c>
      <c r="C242" t="s">
        <v>4</v>
      </c>
      <c r="D242" t="s">
        <v>17</v>
      </c>
      <c r="E242" t="s">
        <v>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456255</v>
      </c>
      <c r="N242">
        <v>271282</v>
      </c>
      <c r="O242">
        <v>294482</v>
      </c>
      <c r="P242">
        <v>29544</v>
      </c>
      <c r="Q242">
        <v>13728</v>
      </c>
      <c r="R242">
        <v>29532</v>
      </c>
      <c r="S242">
        <f t="shared" si="6"/>
        <v>1094823</v>
      </c>
      <c r="T242">
        <v>15.99</v>
      </c>
      <c r="U242">
        <f t="shared" si="7"/>
        <v>17506219.77</v>
      </c>
    </row>
    <row r="243" spans="1:21" x14ac:dyDescent="0.25">
      <c r="A243">
        <v>1039</v>
      </c>
      <c r="B243" t="s">
        <v>225</v>
      </c>
      <c r="C243" t="s">
        <v>4</v>
      </c>
      <c r="D243" t="s">
        <v>18</v>
      </c>
      <c r="E243" t="s">
        <v>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283030</v>
      </c>
      <c r="M243">
        <v>354472</v>
      </c>
      <c r="N243">
        <v>413938</v>
      </c>
      <c r="O243">
        <v>252135</v>
      </c>
      <c r="P243">
        <v>513436</v>
      </c>
      <c r="Q243">
        <v>335890</v>
      </c>
      <c r="R243">
        <v>385396</v>
      </c>
      <c r="S243">
        <f t="shared" si="6"/>
        <v>2538297</v>
      </c>
      <c r="T243">
        <v>0.99</v>
      </c>
      <c r="U243">
        <f t="shared" si="7"/>
        <v>2512914.0299999998</v>
      </c>
    </row>
    <row r="244" spans="1:21" x14ac:dyDescent="0.25">
      <c r="A244">
        <v>1039</v>
      </c>
      <c r="B244" t="s">
        <v>225</v>
      </c>
      <c r="C244" t="s">
        <v>4</v>
      </c>
      <c r="D244" t="s">
        <v>18</v>
      </c>
      <c r="E244" t="s"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459545</v>
      </c>
      <c r="O244">
        <v>311340</v>
      </c>
      <c r="P244">
        <v>338890</v>
      </c>
      <c r="Q244">
        <v>467453</v>
      </c>
      <c r="R244">
        <v>414345</v>
      </c>
      <c r="S244">
        <f t="shared" si="6"/>
        <v>1991573</v>
      </c>
      <c r="T244">
        <v>1.99</v>
      </c>
      <c r="U244">
        <f t="shared" si="7"/>
        <v>3963230.27</v>
      </c>
    </row>
    <row r="245" spans="1:21" x14ac:dyDescent="0.25">
      <c r="A245">
        <v>1039</v>
      </c>
      <c r="B245" t="s">
        <v>225</v>
      </c>
      <c r="C245" t="s">
        <v>4</v>
      </c>
      <c r="D245" t="s">
        <v>18</v>
      </c>
      <c r="E245" t="s">
        <v>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295421</v>
      </c>
      <c r="N245">
        <v>399838</v>
      </c>
      <c r="O245">
        <v>491274</v>
      </c>
      <c r="P245">
        <v>320565</v>
      </c>
      <c r="Q245">
        <v>452298</v>
      </c>
      <c r="R245">
        <v>387119</v>
      </c>
      <c r="S245">
        <f t="shared" si="6"/>
        <v>2346515</v>
      </c>
      <c r="T245">
        <v>3.99</v>
      </c>
      <c r="U245">
        <f t="shared" si="7"/>
        <v>9362594.8499999996</v>
      </c>
    </row>
    <row r="246" spans="1:21" x14ac:dyDescent="0.25">
      <c r="A246">
        <v>1039</v>
      </c>
      <c r="B246" t="s">
        <v>226</v>
      </c>
      <c r="C246" t="s">
        <v>4</v>
      </c>
      <c r="D246" t="s">
        <v>18</v>
      </c>
      <c r="E246" t="s">
        <v>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271958</v>
      </c>
      <c r="O246">
        <v>473775</v>
      </c>
      <c r="P246">
        <v>390143</v>
      </c>
      <c r="Q246">
        <v>528111</v>
      </c>
      <c r="R246">
        <v>320124</v>
      </c>
      <c r="S246">
        <f t="shared" si="6"/>
        <v>1984111</v>
      </c>
      <c r="T246">
        <v>3.99</v>
      </c>
      <c r="U246">
        <f t="shared" si="7"/>
        <v>7916602.8900000006</v>
      </c>
    </row>
    <row r="247" spans="1:21" x14ac:dyDescent="0.25">
      <c r="A247">
        <v>1039</v>
      </c>
      <c r="B247" t="s">
        <v>227</v>
      </c>
      <c r="C247" t="s">
        <v>4</v>
      </c>
      <c r="D247" t="s">
        <v>17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60559</v>
      </c>
      <c r="R247">
        <v>1397</v>
      </c>
      <c r="S247">
        <f t="shared" si="6"/>
        <v>61956</v>
      </c>
      <c r="T247">
        <v>11.99</v>
      </c>
      <c r="U247">
        <f t="shared" si="7"/>
        <v>742852.44000000006</v>
      </c>
    </row>
    <row r="248" spans="1:21" x14ac:dyDescent="0.25">
      <c r="A248">
        <v>1039</v>
      </c>
      <c r="B248" t="s">
        <v>227</v>
      </c>
      <c r="C248" t="s">
        <v>4</v>
      </c>
      <c r="D248" t="s">
        <v>17</v>
      </c>
      <c r="E248" t="s">
        <v>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458002</v>
      </c>
      <c r="P248">
        <v>37004</v>
      </c>
      <c r="Q248">
        <v>3863</v>
      </c>
      <c r="R248">
        <v>25930</v>
      </c>
      <c r="S248">
        <f t="shared" si="6"/>
        <v>524799</v>
      </c>
      <c r="T248">
        <v>15.99</v>
      </c>
      <c r="U248">
        <f t="shared" si="7"/>
        <v>8391536.0099999998</v>
      </c>
    </row>
    <row r="249" spans="1:21" x14ac:dyDescent="0.25">
      <c r="A249">
        <v>1039</v>
      </c>
      <c r="B249" t="s">
        <v>227</v>
      </c>
      <c r="C249" t="s">
        <v>4</v>
      </c>
      <c r="D249" t="s">
        <v>18</v>
      </c>
      <c r="E249" t="s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392065</v>
      </c>
      <c r="P249">
        <v>414207</v>
      </c>
      <c r="Q249">
        <v>297090</v>
      </c>
      <c r="R249">
        <v>295238</v>
      </c>
      <c r="S249">
        <f t="shared" si="6"/>
        <v>1398600</v>
      </c>
      <c r="T249">
        <v>0.99</v>
      </c>
      <c r="U249">
        <f t="shared" si="7"/>
        <v>1384614</v>
      </c>
    </row>
    <row r="250" spans="1:21" x14ac:dyDescent="0.25">
      <c r="A250">
        <v>1039</v>
      </c>
      <c r="B250" t="s">
        <v>227</v>
      </c>
      <c r="C250" t="s">
        <v>4</v>
      </c>
      <c r="D250" t="s">
        <v>18</v>
      </c>
      <c r="E250" t="s">
        <v>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407848</v>
      </c>
      <c r="O250">
        <v>390467</v>
      </c>
      <c r="P250">
        <v>378567</v>
      </c>
      <c r="Q250">
        <v>463171</v>
      </c>
      <c r="R250">
        <v>355236</v>
      </c>
      <c r="S250">
        <f t="shared" si="6"/>
        <v>1995289</v>
      </c>
      <c r="T250">
        <v>1.99</v>
      </c>
      <c r="U250">
        <f t="shared" si="7"/>
        <v>3970625.11</v>
      </c>
    </row>
    <row r="251" spans="1:21" x14ac:dyDescent="0.25">
      <c r="A251">
        <v>1039</v>
      </c>
      <c r="B251" t="s">
        <v>228</v>
      </c>
      <c r="C251" t="s">
        <v>5</v>
      </c>
      <c r="D251" t="s">
        <v>18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399781</v>
      </c>
      <c r="Q251">
        <v>375589</v>
      </c>
      <c r="R251">
        <v>339083</v>
      </c>
      <c r="S251">
        <f t="shared" si="6"/>
        <v>1114453</v>
      </c>
      <c r="T251">
        <v>1.49</v>
      </c>
      <c r="U251">
        <f t="shared" si="7"/>
        <v>1660534.97</v>
      </c>
    </row>
    <row r="252" spans="1:21" x14ac:dyDescent="0.25">
      <c r="A252">
        <v>1040</v>
      </c>
      <c r="B252" t="s">
        <v>229</v>
      </c>
      <c r="C252" t="s">
        <v>4</v>
      </c>
      <c r="D252" t="s">
        <v>17</v>
      </c>
      <c r="E252" t="s">
        <v>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84387</v>
      </c>
      <c r="Q252">
        <v>32871</v>
      </c>
      <c r="R252">
        <v>5811</v>
      </c>
      <c r="S252">
        <f t="shared" si="6"/>
        <v>123069</v>
      </c>
      <c r="T252">
        <v>15.99</v>
      </c>
      <c r="U252">
        <f t="shared" si="7"/>
        <v>1967873.31</v>
      </c>
    </row>
    <row r="253" spans="1:21" x14ac:dyDescent="0.25">
      <c r="A253">
        <v>1040</v>
      </c>
      <c r="B253" t="s">
        <v>230</v>
      </c>
      <c r="C253" t="s">
        <v>4</v>
      </c>
      <c r="D253" t="s">
        <v>17</v>
      </c>
      <c r="E253" t="s">
        <v>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63703</v>
      </c>
      <c r="Q253">
        <v>4813</v>
      </c>
      <c r="R253">
        <v>13996</v>
      </c>
      <c r="S253">
        <f t="shared" si="6"/>
        <v>82512</v>
      </c>
      <c r="T253">
        <v>15.99</v>
      </c>
      <c r="U253">
        <f t="shared" si="7"/>
        <v>1319366.8800000001</v>
      </c>
    </row>
    <row r="254" spans="1:21" x14ac:dyDescent="0.25">
      <c r="A254">
        <v>1040</v>
      </c>
      <c r="B254" t="s">
        <v>231</v>
      </c>
      <c r="C254" t="s">
        <v>3</v>
      </c>
      <c r="D254" t="s">
        <v>18</v>
      </c>
      <c r="E254" t="s">
        <v>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384823</v>
      </c>
      <c r="Q254">
        <v>491096</v>
      </c>
      <c r="R254">
        <v>436679</v>
      </c>
      <c r="S254">
        <f t="shared" si="6"/>
        <v>1312598</v>
      </c>
      <c r="T254">
        <v>3.99</v>
      </c>
      <c r="U254">
        <f t="shared" si="7"/>
        <v>5237266.0200000005</v>
      </c>
    </row>
    <row r="255" spans="1:21" x14ac:dyDescent="0.25">
      <c r="A255">
        <v>1042</v>
      </c>
      <c r="B255" t="s">
        <v>232</v>
      </c>
      <c r="C255" t="s">
        <v>4</v>
      </c>
      <c r="D255" t="s">
        <v>18</v>
      </c>
      <c r="E255" t="s">
        <v>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18667</v>
      </c>
      <c r="P255">
        <v>22345</v>
      </c>
      <c r="Q255">
        <v>37223</v>
      </c>
      <c r="R255">
        <v>50606</v>
      </c>
      <c r="S255">
        <f t="shared" si="6"/>
        <v>128841</v>
      </c>
      <c r="T255">
        <v>3.99</v>
      </c>
      <c r="U255">
        <f t="shared" si="7"/>
        <v>514075.59</v>
      </c>
    </row>
    <row r="256" spans="1:21" x14ac:dyDescent="0.25">
      <c r="A256">
        <v>1042</v>
      </c>
      <c r="B256" t="s">
        <v>233</v>
      </c>
      <c r="C256" t="s">
        <v>4</v>
      </c>
      <c r="D256" t="s">
        <v>17</v>
      </c>
      <c r="E256" t="s">
        <v>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17537</v>
      </c>
      <c r="P256">
        <v>8507</v>
      </c>
      <c r="Q256">
        <v>22422</v>
      </c>
      <c r="R256">
        <v>12644</v>
      </c>
      <c r="S256">
        <f t="shared" si="6"/>
        <v>61110</v>
      </c>
      <c r="T256">
        <v>11.99</v>
      </c>
      <c r="U256">
        <f t="shared" si="7"/>
        <v>732708.9</v>
      </c>
    </row>
    <row r="257" spans="1:21" x14ac:dyDescent="0.25">
      <c r="A257">
        <v>1042</v>
      </c>
      <c r="B257" t="s">
        <v>234</v>
      </c>
      <c r="C257" t="s">
        <v>3</v>
      </c>
      <c r="D257" t="s">
        <v>17</v>
      </c>
      <c r="E257" t="s"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144</v>
      </c>
      <c r="N257">
        <v>290</v>
      </c>
      <c r="O257">
        <v>650</v>
      </c>
      <c r="P257">
        <v>0</v>
      </c>
      <c r="Q257">
        <v>0</v>
      </c>
      <c r="R257">
        <v>918151</v>
      </c>
      <c r="S257">
        <f t="shared" si="6"/>
        <v>919235</v>
      </c>
      <c r="T257">
        <v>12.99</v>
      </c>
      <c r="U257">
        <f t="shared" si="7"/>
        <v>11940862.65</v>
      </c>
    </row>
    <row r="258" spans="1:21" x14ac:dyDescent="0.25">
      <c r="A258">
        <v>1042</v>
      </c>
      <c r="B258" t="s">
        <v>235</v>
      </c>
      <c r="C258" t="s">
        <v>4</v>
      </c>
      <c r="D258" t="s">
        <v>17</v>
      </c>
      <c r="E258" t="s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18374</v>
      </c>
      <c r="Q258">
        <v>41959</v>
      </c>
      <c r="R258">
        <v>24550</v>
      </c>
      <c r="S258">
        <f t="shared" si="6"/>
        <v>84883</v>
      </c>
      <c r="T258">
        <v>9.99</v>
      </c>
      <c r="U258">
        <f t="shared" si="7"/>
        <v>847981.17</v>
      </c>
    </row>
    <row r="259" spans="1:21" x14ac:dyDescent="0.25">
      <c r="A259">
        <v>1042</v>
      </c>
      <c r="B259" t="s">
        <v>236</v>
      </c>
      <c r="C259" t="s">
        <v>16</v>
      </c>
      <c r="D259" t="s">
        <v>17</v>
      </c>
      <c r="E259" t="s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232</v>
      </c>
      <c r="N259">
        <v>479</v>
      </c>
      <c r="O259">
        <v>632</v>
      </c>
      <c r="P259">
        <v>19680</v>
      </c>
      <c r="Q259">
        <v>21017</v>
      </c>
      <c r="R259">
        <v>29503</v>
      </c>
      <c r="S259">
        <f t="shared" ref="S259:S322" si="8">SUM(F259:R259)</f>
        <v>71543</v>
      </c>
      <c r="T259">
        <v>9.99</v>
      </c>
      <c r="U259">
        <f t="shared" ref="U259:U322" si="9">(S259*T259)</f>
        <v>714714.57000000007</v>
      </c>
    </row>
    <row r="260" spans="1:21" x14ac:dyDescent="0.25">
      <c r="A260">
        <v>1042</v>
      </c>
      <c r="B260" t="s">
        <v>237</v>
      </c>
      <c r="C260" t="s">
        <v>16</v>
      </c>
      <c r="D260" t="s">
        <v>18</v>
      </c>
      <c r="E260" t="s">
        <v>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415</v>
      </c>
      <c r="O260">
        <v>552</v>
      </c>
      <c r="P260">
        <v>958</v>
      </c>
      <c r="Q260">
        <v>1272</v>
      </c>
      <c r="R260">
        <v>1544</v>
      </c>
      <c r="S260">
        <f t="shared" si="8"/>
        <v>4741</v>
      </c>
      <c r="T260">
        <v>1.49</v>
      </c>
      <c r="U260">
        <f t="shared" si="9"/>
        <v>7064.09</v>
      </c>
    </row>
    <row r="261" spans="1:21" x14ac:dyDescent="0.25">
      <c r="A261">
        <v>1042</v>
      </c>
      <c r="B261" t="s">
        <v>238</v>
      </c>
      <c r="C261" t="s">
        <v>16</v>
      </c>
      <c r="D261" t="s">
        <v>18</v>
      </c>
      <c r="E261" t="s">
        <v>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547</v>
      </c>
      <c r="P261">
        <v>935</v>
      </c>
      <c r="Q261">
        <v>1240</v>
      </c>
      <c r="R261">
        <v>1672</v>
      </c>
      <c r="S261">
        <f t="shared" si="8"/>
        <v>4394</v>
      </c>
      <c r="T261">
        <v>0.99</v>
      </c>
      <c r="U261">
        <f t="shared" si="9"/>
        <v>4350.0600000000004</v>
      </c>
    </row>
    <row r="262" spans="1:21" x14ac:dyDescent="0.25">
      <c r="A262">
        <v>1042</v>
      </c>
      <c r="B262" t="s">
        <v>239</v>
      </c>
      <c r="C262" t="s">
        <v>4</v>
      </c>
      <c r="D262" t="s">
        <v>18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22326</v>
      </c>
      <c r="Q262">
        <v>38127</v>
      </c>
      <c r="R262">
        <v>46264</v>
      </c>
      <c r="S262">
        <f t="shared" si="8"/>
        <v>106717</v>
      </c>
      <c r="T262">
        <v>1.49</v>
      </c>
      <c r="U262">
        <f t="shared" si="9"/>
        <v>159008.32999999999</v>
      </c>
    </row>
    <row r="263" spans="1:21" x14ac:dyDescent="0.25">
      <c r="A263">
        <v>1042</v>
      </c>
      <c r="B263" t="s">
        <v>240</v>
      </c>
      <c r="C263" t="s">
        <v>16</v>
      </c>
      <c r="D263" t="s">
        <v>17</v>
      </c>
      <c r="E263" t="s">
        <v>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541</v>
      </c>
      <c r="P263">
        <v>16351</v>
      </c>
      <c r="Q263">
        <v>17231</v>
      </c>
      <c r="R263">
        <v>5189</v>
      </c>
      <c r="S263">
        <f t="shared" si="8"/>
        <v>39312</v>
      </c>
      <c r="T263">
        <v>11.99</v>
      </c>
      <c r="U263">
        <f t="shared" si="9"/>
        <v>471350.88</v>
      </c>
    </row>
    <row r="264" spans="1:21" x14ac:dyDescent="0.25">
      <c r="A264">
        <v>1042</v>
      </c>
      <c r="B264" t="s">
        <v>241</v>
      </c>
      <c r="C264" t="s">
        <v>16</v>
      </c>
      <c r="D264" t="s">
        <v>18</v>
      </c>
      <c r="E264" t="s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735</v>
      </c>
      <c r="P264">
        <v>851</v>
      </c>
      <c r="Q264">
        <v>1265</v>
      </c>
      <c r="R264">
        <v>1574</v>
      </c>
      <c r="S264">
        <f t="shared" si="8"/>
        <v>4425</v>
      </c>
      <c r="T264">
        <v>1.99</v>
      </c>
      <c r="U264">
        <f t="shared" si="9"/>
        <v>8805.75</v>
      </c>
    </row>
    <row r="265" spans="1:21" x14ac:dyDescent="0.25">
      <c r="A265">
        <v>1042</v>
      </c>
      <c r="B265" t="s">
        <v>242</v>
      </c>
      <c r="C265" t="s">
        <v>16</v>
      </c>
      <c r="D265" t="s">
        <v>17</v>
      </c>
      <c r="E265" t="s">
        <v>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526</v>
      </c>
      <c r="P265">
        <v>80540</v>
      </c>
      <c r="Q265">
        <v>29961</v>
      </c>
      <c r="R265">
        <v>29228</v>
      </c>
      <c r="S265">
        <f t="shared" si="8"/>
        <v>140255</v>
      </c>
      <c r="T265">
        <v>11.99</v>
      </c>
      <c r="U265">
        <f t="shared" si="9"/>
        <v>1681657.45</v>
      </c>
    </row>
    <row r="266" spans="1:21" x14ac:dyDescent="0.25">
      <c r="A266">
        <v>1042</v>
      </c>
      <c r="B266" t="s">
        <v>243</v>
      </c>
      <c r="C266" t="s">
        <v>4</v>
      </c>
      <c r="D266" t="s">
        <v>18</v>
      </c>
      <c r="E266" t="s">
        <v>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37214</v>
      </c>
      <c r="R266">
        <v>53805</v>
      </c>
      <c r="S266">
        <f t="shared" si="8"/>
        <v>91019</v>
      </c>
      <c r="T266">
        <v>1.99</v>
      </c>
      <c r="U266">
        <f t="shared" si="9"/>
        <v>181127.81</v>
      </c>
    </row>
    <row r="267" spans="1:21" x14ac:dyDescent="0.25">
      <c r="A267">
        <v>1042</v>
      </c>
      <c r="B267" t="s">
        <v>244</v>
      </c>
      <c r="C267" t="s">
        <v>5</v>
      </c>
      <c r="D267" t="s">
        <v>17</v>
      </c>
      <c r="E267" t="s">
        <v>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15281</v>
      </c>
      <c r="S267">
        <f t="shared" si="8"/>
        <v>15281</v>
      </c>
      <c r="T267">
        <v>15.99</v>
      </c>
      <c r="U267">
        <f t="shared" si="9"/>
        <v>244343.19</v>
      </c>
    </row>
    <row r="268" spans="1:21" x14ac:dyDescent="0.25">
      <c r="A268">
        <v>1042</v>
      </c>
      <c r="B268" t="s">
        <v>245</v>
      </c>
      <c r="C268" t="s">
        <v>5</v>
      </c>
      <c r="D268" t="s">
        <v>17</v>
      </c>
      <c r="E268" t="s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16539</v>
      </c>
      <c r="S268">
        <f t="shared" si="8"/>
        <v>16539</v>
      </c>
      <c r="T268">
        <v>12.99</v>
      </c>
      <c r="U268">
        <f t="shared" si="9"/>
        <v>214841.61000000002</v>
      </c>
    </row>
    <row r="269" spans="1:21" x14ac:dyDescent="0.25">
      <c r="A269">
        <v>1048</v>
      </c>
      <c r="B269" t="s">
        <v>246</v>
      </c>
      <c r="C269" t="s">
        <v>5</v>
      </c>
      <c r="D269" t="s">
        <v>17</v>
      </c>
      <c r="E269" t="s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80356</v>
      </c>
      <c r="N269">
        <v>10921</v>
      </c>
      <c r="O269">
        <v>77670</v>
      </c>
      <c r="P269">
        <v>72875</v>
      </c>
      <c r="Q269">
        <v>64775</v>
      </c>
      <c r="R269">
        <v>4601</v>
      </c>
      <c r="S269">
        <f t="shared" si="8"/>
        <v>311198</v>
      </c>
      <c r="T269">
        <v>12.99</v>
      </c>
      <c r="U269">
        <f t="shared" si="9"/>
        <v>4042462.02</v>
      </c>
    </row>
    <row r="270" spans="1:21" x14ac:dyDescent="0.25">
      <c r="A270">
        <v>1048</v>
      </c>
      <c r="B270" t="s">
        <v>247</v>
      </c>
      <c r="C270" t="s">
        <v>4</v>
      </c>
      <c r="D270" t="s">
        <v>17</v>
      </c>
      <c r="E270" t="s">
        <v>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68194</v>
      </c>
      <c r="M270">
        <v>70023</v>
      </c>
      <c r="N270">
        <v>88140</v>
      </c>
      <c r="O270">
        <v>95730</v>
      </c>
      <c r="P270">
        <v>29981</v>
      </c>
      <c r="Q270">
        <v>36472</v>
      </c>
      <c r="R270">
        <v>25206</v>
      </c>
      <c r="S270">
        <f t="shared" si="8"/>
        <v>413746</v>
      </c>
      <c r="T270">
        <v>11.99</v>
      </c>
      <c r="U270">
        <f t="shared" si="9"/>
        <v>4960814.54</v>
      </c>
    </row>
    <row r="271" spans="1:21" x14ac:dyDescent="0.25">
      <c r="A271">
        <v>1048</v>
      </c>
      <c r="B271" t="s">
        <v>247</v>
      </c>
      <c r="C271" t="s">
        <v>4</v>
      </c>
      <c r="D271" t="s">
        <v>17</v>
      </c>
      <c r="E271" t="s">
        <v>8</v>
      </c>
      <c r="F271">
        <v>0</v>
      </c>
      <c r="G271">
        <v>0</v>
      </c>
      <c r="H271">
        <v>0</v>
      </c>
      <c r="I271">
        <v>0</v>
      </c>
      <c r="J271">
        <v>33856</v>
      </c>
      <c r="K271">
        <v>68834</v>
      </c>
      <c r="L271">
        <v>44607</v>
      </c>
      <c r="M271">
        <v>86450</v>
      </c>
      <c r="N271">
        <v>16306</v>
      </c>
      <c r="O271">
        <v>84233</v>
      </c>
      <c r="P271">
        <v>59630</v>
      </c>
      <c r="Q271">
        <v>24892</v>
      </c>
      <c r="R271">
        <v>10780</v>
      </c>
      <c r="S271">
        <f t="shared" si="8"/>
        <v>429588</v>
      </c>
      <c r="T271">
        <v>9.99</v>
      </c>
      <c r="U271">
        <f t="shared" si="9"/>
        <v>4291584.12</v>
      </c>
    </row>
    <row r="272" spans="1:21" x14ac:dyDescent="0.25">
      <c r="A272">
        <v>1048</v>
      </c>
      <c r="B272" t="s">
        <v>247</v>
      </c>
      <c r="C272" t="s">
        <v>4</v>
      </c>
      <c r="D272" t="s">
        <v>17</v>
      </c>
      <c r="E272" t="s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93410</v>
      </c>
      <c r="L272">
        <v>55313</v>
      </c>
      <c r="M272">
        <v>37670</v>
      </c>
      <c r="N272">
        <v>65396</v>
      </c>
      <c r="O272">
        <v>63025</v>
      </c>
      <c r="P272">
        <v>38408</v>
      </c>
      <c r="Q272">
        <v>37136</v>
      </c>
      <c r="R272">
        <v>9168</v>
      </c>
      <c r="S272">
        <f t="shared" si="8"/>
        <v>399526</v>
      </c>
      <c r="T272">
        <v>12.99</v>
      </c>
      <c r="U272">
        <f t="shared" si="9"/>
        <v>5189842.74</v>
      </c>
    </row>
    <row r="273" spans="1:21" x14ac:dyDescent="0.25">
      <c r="A273">
        <v>1048</v>
      </c>
      <c r="B273" t="s">
        <v>247</v>
      </c>
      <c r="C273" t="s">
        <v>4</v>
      </c>
      <c r="D273" t="s">
        <v>17</v>
      </c>
      <c r="E273" t="s">
        <v>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48270</v>
      </c>
      <c r="N273">
        <v>26108</v>
      </c>
      <c r="O273">
        <v>31639</v>
      </c>
      <c r="P273">
        <v>76578</v>
      </c>
      <c r="Q273">
        <v>2951</v>
      </c>
      <c r="R273">
        <v>8176</v>
      </c>
      <c r="S273">
        <f t="shared" si="8"/>
        <v>193722</v>
      </c>
      <c r="T273">
        <v>15.99</v>
      </c>
      <c r="U273">
        <f t="shared" si="9"/>
        <v>3097614.7800000003</v>
      </c>
    </row>
    <row r="274" spans="1:21" x14ac:dyDescent="0.25">
      <c r="A274">
        <v>1048</v>
      </c>
      <c r="B274" t="s">
        <v>247</v>
      </c>
      <c r="C274" t="s">
        <v>4</v>
      </c>
      <c r="D274" t="s">
        <v>18</v>
      </c>
      <c r="E274" t="s">
        <v>6</v>
      </c>
      <c r="F274">
        <v>0</v>
      </c>
      <c r="G274">
        <v>0</v>
      </c>
      <c r="H274">
        <v>0</v>
      </c>
      <c r="I274">
        <v>60236</v>
      </c>
      <c r="J274">
        <v>54580</v>
      </c>
      <c r="K274">
        <v>4995</v>
      </c>
      <c r="L274">
        <v>1622</v>
      </c>
      <c r="M274">
        <v>74520</v>
      </c>
      <c r="N274">
        <v>85725</v>
      </c>
      <c r="O274">
        <v>81550</v>
      </c>
      <c r="P274">
        <v>60956</v>
      </c>
      <c r="Q274">
        <v>111227</v>
      </c>
      <c r="R274">
        <v>42882</v>
      </c>
      <c r="S274">
        <f t="shared" si="8"/>
        <v>578293</v>
      </c>
      <c r="T274">
        <v>1.49</v>
      </c>
      <c r="U274">
        <f t="shared" si="9"/>
        <v>861656.57</v>
      </c>
    </row>
    <row r="275" spans="1:21" x14ac:dyDescent="0.25">
      <c r="A275">
        <v>1048</v>
      </c>
      <c r="B275" t="s">
        <v>247</v>
      </c>
      <c r="C275" t="s">
        <v>4</v>
      </c>
      <c r="D275" t="s">
        <v>18</v>
      </c>
      <c r="E275" t="s">
        <v>7</v>
      </c>
      <c r="F275">
        <v>0</v>
      </c>
      <c r="G275">
        <v>0</v>
      </c>
      <c r="H275">
        <v>0</v>
      </c>
      <c r="I275">
        <v>0</v>
      </c>
      <c r="J275">
        <v>77998</v>
      </c>
      <c r="K275">
        <v>38314</v>
      </c>
      <c r="L275">
        <v>67875</v>
      </c>
      <c r="M275">
        <v>44425</v>
      </c>
      <c r="N275">
        <v>95363</v>
      </c>
      <c r="O275">
        <v>12726</v>
      </c>
      <c r="P275">
        <v>13440</v>
      </c>
      <c r="Q275">
        <v>25985</v>
      </c>
      <c r="R275">
        <v>14260</v>
      </c>
      <c r="S275">
        <f t="shared" si="8"/>
        <v>390386</v>
      </c>
      <c r="T275">
        <v>1.99</v>
      </c>
      <c r="U275">
        <f t="shared" si="9"/>
        <v>776868.14</v>
      </c>
    </row>
    <row r="276" spans="1:21" x14ac:dyDescent="0.25">
      <c r="A276">
        <v>1048</v>
      </c>
      <c r="B276" t="s">
        <v>247</v>
      </c>
      <c r="C276" t="s">
        <v>4</v>
      </c>
      <c r="D276" t="s">
        <v>18</v>
      </c>
      <c r="E276" t="s">
        <v>9</v>
      </c>
      <c r="F276">
        <v>0</v>
      </c>
      <c r="G276">
        <v>0</v>
      </c>
      <c r="H276">
        <v>0</v>
      </c>
      <c r="I276">
        <v>968</v>
      </c>
      <c r="J276">
        <v>47374</v>
      </c>
      <c r="K276">
        <v>58646</v>
      </c>
      <c r="L276">
        <v>24363</v>
      </c>
      <c r="M276">
        <v>61797</v>
      </c>
      <c r="N276">
        <v>25259</v>
      </c>
      <c r="O276">
        <v>63561</v>
      </c>
      <c r="P276">
        <v>37222</v>
      </c>
      <c r="Q276">
        <v>47750</v>
      </c>
      <c r="R276">
        <v>73059</v>
      </c>
      <c r="S276">
        <f t="shared" si="8"/>
        <v>439999</v>
      </c>
      <c r="T276">
        <v>3.99</v>
      </c>
      <c r="U276">
        <f t="shared" si="9"/>
        <v>1755596.01</v>
      </c>
    </row>
    <row r="277" spans="1:21" x14ac:dyDescent="0.25">
      <c r="A277">
        <v>1048</v>
      </c>
      <c r="B277" t="s">
        <v>248</v>
      </c>
      <c r="C277" t="s">
        <v>3</v>
      </c>
      <c r="D277" t="s">
        <v>17</v>
      </c>
      <c r="E277" t="s">
        <v>9</v>
      </c>
      <c r="F277">
        <v>0</v>
      </c>
      <c r="G277">
        <v>47540</v>
      </c>
      <c r="H277">
        <v>34761</v>
      </c>
      <c r="I277">
        <v>45961</v>
      </c>
      <c r="J277">
        <v>22459</v>
      </c>
      <c r="K277">
        <v>83895</v>
      </c>
      <c r="L277">
        <v>62613</v>
      </c>
      <c r="M277">
        <v>50307</v>
      </c>
      <c r="N277">
        <v>31892</v>
      </c>
      <c r="O277">
        <v>83350</v>
      </c>
      <c r="P277">
        <v>18284</v>
      </c>
      <c r="Q277">
        <v>18179</v>
      </c>
      <c r="R277">
        <v>15254</v>
      </c>
      <c r="S277">
        <f t="shared" si="8"/>
        <v>514495</v>
      </c>
      <c r="T277">
        <v>15.99</v>
      </c>
      <c r="U277">
        <f t="shared" si="9"/>
        <v>8226775.0499999998</v>
      </c>
    </row>
    <row r="278" spans="1:21" x14ac:dyDescent="0.25">
      <c r="A278">
        <v>1048</v>
      </c>
      <c r="B278" t="s">
        <v>249</v>
      </c>
      <c r="C278" t="s">
        <v>5</v>
      </c>
      <c r="D278" t="s">
        <v>17</v>
      </c>
      <c r="E278" t="s">
        <v>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34011</v>
      </c>
      <c r="N278">
        <v>92423</v>
      </c>
      <c r="O278">
        <v>23247</v>
      </c>
      <c r="P278">
        <v>33653</v>
      </c>
      <c r="Q278">
        <v>34570</v>
      </c>
      <c r="R278">
        <v>31102</v>
      </c>
      <c r="S278">
        <f t="shared" si="8"/>
        <v>249006</v>
      </c>
      <c r="T278">
        <v>11.99</v>
      </c>
      <c r="U278">
        <f t="shared" si="9"/>
        <v>2985581.94</v>
      </c>
    </row>
    <row r="279" spans="1:21" x14ac:dyDescent="0.25">
      <c r="A279">
        <v>1048</v>
      </c>
      <c r="B279" t="s">
        <v>250</v>
      </c>
      <c r="C279" t="s">
        <v>3</v>
      </c>
      <c r="D279" t="s">
        <v>17</v>
      </c>
      <c r="E279" t="s">
        <v>7</v>
      </c>
      <c r="F279">
        <v>0</v>
      </c>
      <c r="G279">
        <v>86256</v>
      </c>
      <c r="H279">
        <v>12896</v>
      </c>
      <c r="I279">
        <v>21074</v>
      </c>
      <c r="J279">
        <v>20790</v>
      </c>
      <c r="K279">
        <v>74648</v>
      </c>
      <c r="L279">
        <v>87397</v>
      </c>
      <c r="M279">
        <v>79733</v>
      </c>
      <c r="N279">
        <v>99894</v>
      </c>
      <c r="O279">
        <v>27827</v>
      </c>
      <c r="P279">
        <v>193695</v>
      </c>
      <c r="Q279">
        <v>204161</v>
      </c>
      <c r="R279">
        <v>171474</v>
      </c>
      <c r="S279">
        <f t="shared" si="8"/>
        <v>1079845</v>
      </c>
      <c r="T279">
        <v>12.99</v>
      </c>
      <c r="U279">
        <f t="shared" si="9"/>
        <v>14027186.550000001</v>
      </c>
    </row>
    <row r="280" spans="1:21" x14ac:dyDescent="0.25">
      <c r="A280">
        <v>1048</v>
      </c>
      <c r="B280" t="s">
        <v>250</v>
      </c>
      <c r="C280" t="s">
        <v>3</v>
      </c>
      <c r="D280" t="s">
        <v>17</v>
      </c>
      <c r="E280" t="s">
        <v>9</v>
      </c>
      <c r="F280">
        <v>0</v>
      </c>
      <c r="G280">
        <v>45586</v>
      </c>
      <c r="H280">
        <v>50685</v>
      </c>
      <c r="I280">
        <v>21462</v>
      </c>
      <c r="J280">
        <v>1636</v>
      </c>
      <c r="K280">
        <v>10852</v>
      </c>
      <c r="L280">
        <v>31803</v>
      </c>
      <c r="M280">
        <v>17589</v>
      </c>
      <c r="N280">
        <v>69911</v>
      </c>
      <c r="O280">
        <v>99323</v>
      </c>
      <c r="P280">
        <v>814</v>
      </c>
      <c r="Q280">
        <v>833</v>
      </c>
      <c r="R280">
        <v>546</v>
      </c>
      <c r="S280">
        <f t="shared" si="8"/>
        <v>351040</v>
      </c>
      <c r="T280">
        <v>15.99</v>
      </c>
      <c r="U280">
        <f t="shared" si="9"/>
        <v>5613129.5999999996</v>
      </c>
    </row>
    <row r="281" spans="1:21" x14ac:dyDescent="0.25">
      <c r="A281">
        <v>1048</v>
      </c>
      <c r="B281" t="s">
        <v>250</v>
      </c>
      <c r="C281" t="s">
        <v>3</v>
      </c>
      <c r="D281" t="s">
        <v>18</v>
      </c>
      <c r="E281" t="s">
        <v>6</v>
      </c>
      <c r="F281">
        <v>0</v>
      </c>
      <c r="G281">
        <v>36202</v>
      </c>
      <c r="H281">
        <v>90535</v>
      </c>
      <c r="I281">
        <v>42433</v>
      </c>
      <c r="J281">
        <v>85229</v>
      </c>
      <c r="K281">
        <v>85920</v>
      </c>
      <c r="L281">
        <v>60924</v>
      </c>
      <c r="M281">
        <v>18086</v>
      </c>
      <c r="N281">
        <v>89452</v>
      </c>
      <c r="O281">
        <v>2599</v>
      </c>
      <c r="P281">
        <v>35458</v>
      </c>
      <c r="Q281">
        <v>63761</v>
      </c>
      <c r="R281">
        <v>55525</v>
      </c>
      <c r="S281">
        <f t="shared" si="8"/>
        <v>666124</v>
      </c>
      <c r="T281">
        <v>1.49</v>
      </c>
      <c r="U281">
        <f t="shared" si="9"/>
        <v>992524.76</v>
      </c>
    </row>
    <row r="282" spans="1:21" x14ac:dyDescent="0.25">
      <c r="A282">
        <v>1048</v>
      </c>
      <c r="B282" t="s">
        <v>250</v>
      </c>
      <c r="C282" t="s">
        <v>3</v>
      </c>
      <c r="D282" t="s">
        <v>18</v>
      </c>
      <c r="E282" t="s">
        <v>9</v>
      </c>
      <c r="F282">
        <v>0</v>
      </c>
      <c r="G282">
        <v>74831</v>
      </c>
      <c r="H282">
        <v>85541</v>
      </c>
      <c r="I282">
        <v>14589</v>
      </c>
      <c r="J282">
        <v>76066</v>
      </c>
      <c r="K282">
        <v>45699</v>
      </c>
      <c r="L282">
        <v>42070</v>
      </c>
      <c r="M282">
        <v>30381</v>
      </c>
      <c r="N282">
        <v>42576</v>
      </c>
      <c r="O282">
        <v>77354</v>
      </c>
      <c r="P282">
        <v>64545</v>
      </c>
      <c r="Q282">
        <v>51124</v>
      </c>
      <c r="R282">
        <v>75549</v>
      </c>
      <c r="S282">
        <f t="shared" si="8"/>
        <v>680325</v>
      </c>
      <c r="T282">
        <v>3.99</v>
      </c>
      <c r="U282">
        <f t="shared" si="9"/>
        <v>2714496.75</v>
      </c>
    </row>
    <row r="283" spans="1:21" x14ac:dyDescent="0.25">
      <c r="A283">
        <v>1048</v>
      </c>
      <c r="B283" t="s">
        <v>251</v>
      </c>
      <c r="C283" t="s">
        <v>3</v>
      </c>
      <c r="D283" t="s">
        <v>18</v>
      </c>
      <c r="E283" t="s">
        <v>9</v>
      </c>
      <c r="F283">
        <v>0</v>
      </c>
      <c r="G283">
        <v>6936</v>
      </c>
      <c r="H283">
        <v>81405</v>
      </c>
      <c r="I283">
        <v>49918</v>
      </c>
      <c r="J283">
        <v>57109</v>
      </c>
      <c r="K283">
        <v>39732</v>
      </c>
      <c r="L283">
        <v>73082</v>
      </c>
      <c r="M283">
        <v>30638</v>
      </c>
      <c r="N283">
        <v>52044</v>
      </c>
      <c r="O283">
        <v>75092</v>
      </c>
      <c r="P283">
        <v>47899</v>
      </c>
      <c r="Q283">
        <v>35389</v>
      </c>
      <c r="R283">
        <v>90864</v>
      </c>
      <c r="S283">
        <f t="shared" si="8"/>
        <v>640108</v>
      </c>
      <c r="T283">
        <v>3.99</v>
      </c>
      <c r="U283">
        <f t="shared" si="9"/>
        <v>2554030.92</v>
      </c>
    </row>
    <row r="284" spans="1:21" x14ac:dyDescent="0.25">
      <c r="A284">
        <v>1048</v>
      </c>
      <c r="B284" t="s">
        <v>252</v>
      </c>
      <c r="C284" t="s">
        <v>16</v>
      </c>
      <c r="D284" t="s">
        <v>17</v>
      </c>
      <c r="E284" t="s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75034</v>
      </c>
      <c r="M284">
        <v>39689</v>
      </c>
      <c r="N284">
        <v>13395</v>
      </c>
      <c r="O284">
        <v>36513</v>
      </c>
      <c r="P284">
        <v>86338</v>
      </c>
      <c r="Q284">
        <v>20202</v>
      </c>
      <c r="R284">
        <v>12675</v>
      </c>
      <c r="S284">
        <f t="shared" si="8"/>
        <v>283846</v>
      </c>
      <c r="T284">
        <v>12.99</v>
      </c>
      <c r="U284">
        <f t="shared" si="9"/>
        <v>3687159.54</v>
      </c>
    </row>
    <row r="285" spans="1:21" x14ac:dyDescent="0.25">
      <c r="A285">
        <v>1048</v>
      </c>
      <c r="B285" t="s">
        <v>252</v>
      </c>
      <c r="C285" t="s">
        <v>16</v>
      </c>
      <c r="D285" t="s">
        <v>18</v>
      </c>
      <c r="E285" t="s">
        <v>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83569</v>
      </c>
      <c r="N285">
        <v>37132</v>
      </c>
      <c r="O285">
        <v>39085</v>
      </c>
      <c r="P285">
        <v>10991</v>
      </c>
      <c r="Q285">
        <v>102229</v>
      </c>
      <c r="R285">
        <v>52834</v>
      </c>
      <c r="S285">
        <f t="shared" si="8"/>
        <v>325840</v>
      </c>
      <c r="T285">
        <v>3.99</v>
      </c>
      <c r="U285">
        <f t="shared" si="9"/>
        <v>1300101.6000000001</v>
      </c>
    </row>
    <row r="286" spans="1:21" x14ac:dyDescent="0.25">
      <c r="A286">
        <v>1048</v>
      </c>
      <c r="B286" t="s">
        <v>253</v>
      </c>
      <c r="C286" t="s">
        <v>16</v>
      </c>
      <c r="D286" t="s">
        <v>17</v>
      </c>
      <c r="E286" t="s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5972</v>
      </c>
      <c r="O286">
        <v>58792</v>
      </c>
      <c r="P286">
        <v>25465</v>
      </c>
      <c r="Q286">
        <v>40737</v>
      </c>
      <c r="R286">
        <v>23671</v>
      </c>
      <c r="S286">
        <f t="shared" si="8"/>
        <v>154637</v>
      </c>
      <c r="T286">
        <v>12.99</v>
      </c>
      <c r="U286">
        <f t="shared" si="9"/>
        <v>2008734.6300000001</v>
      </c>
    </row>
    <row r="287" spans="1:21" x14ac:dyDescent="0.25">
      <c r="A287">
        <v>1048</v>
      </c>
      <c r="B287" t="s">
        <v>254</v>
      </c>
      <c r="C287" t="s">
        <v>16</v>
      </c>
      <c r="D287" t="s">
        <v>18</v>
      </c>
      <c r="E287" t="s">
        <v>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33226</v>
      </c>
      <c r="P287">
        <v>3677</v>
      </c>
      <c r="Q287">
        <v>100915</v>
      </c>
      <c r="R287">
        <v>83414</v>
      </c>
      <c r="S287">
        <f t="shared" si="8"/>
        <v>221232</v>
      </c>
      <c r="T287">
        <v>3.99</v>
      </c>
      <c r="U287">
        <f t="shared" si="9"/>
        <v>882715.68</v>
      </c>
    </row>
    <row r="288" spans="1:21" x14ac:dyDescent="0.25">
      <c r="A288">
        <v>1048</v>
      </c>
      <c r="B288" t="s">
        <v>255</v>
      </c>
      <c r="C288" t="s">
        <v>16</v>
      </c>
      <c r="D288" t="s">
        <v>18</v>
      </c>
      <c r="E288" t="s">
        <v>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6441</v>
      </c>
      <c r="Q288">
        <v>45404</v>
      </c>
      <c r="R288">
        <v>70616</v>
      </c>
      <c r="S288">
        <f t="shared" si="8"/>
        <v>122461</v>
      </c>
      <c r="T288">
        <v>0.99</v>
      </c>
      <c r="U288">
        <f t="shared" si="9"/>
        <v>121236.39</v>
      </c>
    </row>
    <row r="289" spans="1:21" x14ac:dyDescent="0.25">
      <c r="A289">
        <v>1048</v>
      </c>
      <c r="B289" t="s">
        <v>256</v>
      </c>
      <c r="C289" t="s">
        <v>3</v>
      </c>
      <c r="D289" t="s">
        <v>17</v>
      </c>
      <c r="E289" t="s">
        <v>7</v>
      </c>
      <c r="F289">
        <v>0</v>
      </c>
      <c r="G289">
        <v>76937</v>
      </c>
      <c r="H289">
        <v>80426</v>
      </c>
      <c r="I289">
        <v>94693</v>
      </c>
      <c r="J289">
        <v>46115</v>
      </c>
      <c r="K289">
        <v>15248</v>
      </c>
      <c r="L289">
        <v>61275</v>
      </c>
      <c r="M289">
        <v>21538</v>
      </c>
      <c r="N289">
        <v>61746</v>
      </c>
      <c r="O289">
        <v>38347</v>
      </c>
      <c r="P289">
        <v>71019</v>
      </c>
      <c r="Q289">
        <v>61014</v>
      </c>
      <c r="R289">
        <v>26987</v>
      </c>
      <c r="S289">
        <f t="shared" si="8"/>
        <v>655345</v>
      </c>
      <c r="T289">
        <v>12.99</v>
      </c>
      <c r="U289">
        <f t="shared" si="9"/>
        <v>8512931.5500000007</v>
      </c>
    </row>
    <row r="290" spans="1:21" x14ac:dyDescent="0.25">
      <c r="A290">
        <v>1049</v>
      </c>
      <c r="B290" t="s">
        <v>257</v>
      </c>
      <c r="C290" t="s">
        <v>5</v>
      </c>
      <c r="D290" t="s">
        <v>17</v>
      </c>
      <c r="E290" t="s">
        <v>6</v>
      </c>
      <c r="F290">
        <v>0</v>
      </c>
      <c r="G290">
        <v>0</v>
      </c>
      <c r="H290">
        <v>48345</v>
      </c>
      <c r="I290">
        <v>70388</v>
      </c>
      <c r="J290">
        <v>87739</v>
      </c>
      <c r="K290">
        <v>119633</v>
      </c>
      <c r="L290">
        <v>151345</v>
      </c>
      <c r="M290">
        <v>248962</v>
      </c>
      <c r="N290">
        <v>326582</v>
      </c>
      <c r="O290">
        <v>496843</v>
      </c>
      <c r="P290">
        <v>772739</v>
      </c>
      <c r="Q290">
        <v>1026452</v>
      </c>
      <c r="R290">
        <v>608595</v>
      </c>
      <c r="S290">
        <f t="shared" si="8"/>
        <v>3957623</v>
      </c>
      <c r="T290">
        <v>11.99</v>
      </c>
      <c r="U290">
        <f t="shared" si="9"/>
        <v>47451899.770000003</v>
      </c>
    </row>
    <row r="291" spans="1:21" x14ac:dyDescent="0.25">
      <c r="A291">
        <v>1049</v>
      </c>
      <c r="B291" t="s">
        <v>258</v>
      </c>
      <c r="C291" t="s">
        <v>3</v>
      </c>
      <c r="D291" t="s">
        <v>17</v>
      </c>
      <c r="E291" t="s">
        <v>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54699</v>
      </c>
      <c r="O291">
        <v>18022</v>
      </c>
      <c r="P291">
        <v>26304</v>
      </c>
      <c r="Q291">
        <v>29814</v>
      </c>
      <c r="R291">
        <v>13192</v>
      </c>
      <c r="S291">
        <f t="shared" si="8"/>
        <v>142031</v>
      </c>
      <c r="T291">
        <v>15.99</v>
      </c>
      <c r="U291">
        <f t="shared" si="9"/>
        <v>2271075.69</v>
      </c>
    </row>
    <row r="292" spans="1:21" x14ac:dyDescent="0.25">
      <c r="A292">
        <v>1049</v>
      </c>
      <c r="B292" t="s">
        <v>259</v>
      </c>
      <c r="C292" t="s">
        <v>4</v>
      </c>
      <c r="D292" t="s">
        <v>17</v>
      </c>
      <c r="E292" t="s">
        <v>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54612</v>
      </c>
      <c r="P292">
        <v>33736</v>
      </c>
      <c r="Q292">
        <v>40403</v>
      </c>
      <c r="R292">
        <v>21537</v>
      </c>
      <c r="S292">
        <f t="shared" si="8"/>
        <v>150288</v>
      </c>
      <c r="T292">
        <v>15.99</v>
      </c>
      <c r="U292">
        <f t="shared" si="9"/>
        <v>2403105.12</v>
      </c>
    </row>
    <row r="293" spans="1:21" x14ac:dyDescent="0.25">
      <c r="A293">
        <v>1049</v>
      </c>
      <c r="B293" t="s">
        <v>260</v>
      </c>
      <c r="C293" t="s">
        <v>5</v>
      </c>
      <c r="D293" t="s">
        <v>18</v>
      </c>
      <c r="E293" t="s">
        <v>6</v>
      </c>
      <c r="F293">
        <v>0</v>
      </c>
      <c r="G293">
        <v>0</v>
      </c>
      <c r="H293">
        <v>19034</v>
      </c>
      <c r="I293">
        <v>56576</v>
      </c>
      <c r="J293">
        <v>86263</v>
      </c>
      <c r="K293">
        <v>132474</v>
      </c>
      <c r="L293">
        <v>160122</v>
      </c>
      <c r="M293">
        <v>203458</v>
      </c>
      <c r="N293">
        <v>308716</v>
      </c>
      <c r="O293">
        <v>359264</v>
      </c>
      <c r="P293">
        <v>1056599</v>
      </c>
      <c r="Q293">
        <v>1471425</v>
      </c>
      <c r="R293">
        <v>1892215</v>
      </c>
      <c r="S293">
        <f t="shared" si="8"/>
        <v>5746146</v>
      </c>
      <c r="T293">
        <v>1.49</v>
      </c>
      <c r="U293">
        <f t="shared" si="9"/>
        <v>8561757.5399999991</v>
      </c>
    </row>
    <row r="294" spans="1:21" x14ac:dyDescent="0.25">
      <c r="A294">
        <v>1049</v>
      </c>
      <c r="B294" t="s">
        <v>261</v>
      </c>
      <c r="C294" t="s">
        <v>5</v>
      </c>
      <c r="D294" t="s">
        <v>17</v>
      </c>
      <c r="E294" t="s">
        <v>9</v>
      </c>
      <c r="F294">
        <v>0</v>
      </c>
      <c r="G294">
        <v>0</v>
      </c>
      <c r="H294">
        <v>46393</v>
      </c>
      <c r="I294">
        <v>61275</v>
      </c>
      <c r="J294">
        <v>94756</v>
      </c>
      <c r="K294">
        <v>128041</v>
      </c>
      <c r="L294">
        <v>176947</v>
      </c>
      <c r="M294">
        <v>235774</v>
      </c>
      <c r="N294">
        <v>296793</v>
      </c>
      <c r="O294">
        <v>440997</v>
      </c>
      <c r="P294">
        <v>539627</v>
      </c>
      <c r="Q294">
        <v>704029</v>
      </c>
      <c r="R294">
        <v>637771</v>
      </c>
      <c r="S294">
        <f t="shared" si="8"/>
        <v>3362403</v>
      </c>
      <c r="T294">
        <v>15.99</v>
      </c>
      <c r="U294">
        <f t="shared" si="9"/>
        <v>53764823.969999999</v>
      </c>
    </row>
    <row r="295" spans="1:21" x14ac:dyDescent="0.25">
      <c r="A295">
        <v>1049</v>
      </c>
      <c r="B295" t="s">
        <v>262</v>
      </c>
      <c r="C295" t="s">
        <v>4</v>
      </c>
      <c r="D295" t="s">
        <v>17</v>
      </c>
      <c r="E295" t="s">
        <v>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99770</v>
      </c>
      <c r="P295">
        <v>3380</v>
      </c>
      <c r="Q295">
        <v>8294</v>
      </c>
      <c r="R295">
        <v>18906</v>
      </c>
      <c r="S295">
        <f t="shared" si="8"/>
        <v>130350</v>
      </c>
      <c r="T295">
        <v>9.99</v>
      </c>
      <c r="U295">
        <f t="shared" si="9"/>
        <v>1302196.5</v>
      </c>
    </row>
    <row r="296" spans="1:21" x14ac:dyDescent="0.25">
      <c r="A296">
        <v>1049</v>
      </c>
      <c r="B296" t="s">
        <v>262</v>
      </c>
      <c r="C296" t="s">
        <v>4</v>
      </c>
      <c r="D296" t="s">
        <v>17</v>
      </c>
      <c r="E296" t="s">
        <v>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25679</v>
      </c>
      <c r="P296">
        <v>53643</v>
      </c>
      <c r="Q296">
        <v>67617</v>
      </c>
      <c r="R296">
        <v>23954</v>
      </c>
      <c r="S296">
        <f t="shared" si="8"/>
        <v>170893</v>
      </c>
      <c r="T296">
        <v>15.99</v>
      </c>
      <c r="U296">
        <f t="shared" si="9"/>
        <v>2732579.07</v>
      </c>
    </row>
    <row r="297" spans="1:21" x14ac:dyDescent="0.25">
      <c r="A297">
        <v>1049</v>
      </c>
      <c r="B297" t="s">
        <v>262</v>
      </c>
      <c r="C297" t="s">
        <v>4</v>
      </c>
      <c r="D297" t="s">
        <v>18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1600</v>
      </c>
      <c r="P297">
        <v>74890</v>
      </c>
      <c r="Q297">
        <v>81530</v>
      </c>
      <c r="R297">
        <v>10481</v>
      </c>
      <c r="S297">
        <f t="shared" si="8"/>
        <v>168501</v>
      </c>
      <c r="T297">
        <v>1.49</v>
      </c>
      <c r="U297">
        <f t="shared" si="9"/>
        <v>251066.49</v>
      </c>
    </row>
    <row r="298" spans="1:21" x14ac:dyDescent="0.25">
      <c r="A298">
        <v>1049</v>
      </c>
      <c r="B298" t="s">
        <v>263</v>
      </c>
      <c r="C298" t="s">
        <v>5</v>
      </c>
      <c r="D298" t="s">
        <v>18</v>
      </c>
      <c r="E298" t="s">
        <v>8</v>
      </c>
      <c r="F298">
        <v>0</v>
      </c>
      <c r="G298">
        <v>0</v>
      </c>
      <c r="H298">
        <v>13602</v>
      </c>
      <c r="I298">
        <v>67140</v>
      </c>
      <c r="J298">
        <v>92537</v>
      </c>
      <c r="K298">
        <v>117436</v>
      </c>
      <c r="L298">
        <v>188236</v>
      </c>
      <c r="M298">
        <v>241486</v>
      </c>
      <c r="N298">
        <v>260425</v>
      </c>
      <c r="O298">
        <v>455006</v>
      </c>
      <c r="P298">
        <v>877921</v>
      </c>
      <c r="Q298">
        <v>1394023</v>
      </c>
      <c r="R298">
        <v>1627807</v>
      </c>
      <c r="S298">
        <f t="shared" si="8"/>
        <v>5335619</v>
      </c>
      <c r="T298">
        <v>0.99</v>
      </c>
      <c r="U298">
        <f t="shared" si="9"/>
        <v>5282262.8099999996</v>
      </c>
    </row>
    <row r="299" spans="1:21" x14ac:dyDescent="0.25">
      <c r="A299">
        <v>1055</v>
      </c>
      <c r="B299" t="s">
        <v>264</v>
      </c>
      <c r="C299" t="s">
        <v>16</v>
      </c>
      <c r="D299" t="s">
        <v>17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91892</v>
      </c>
      <c r="N299">
        <v>87631</v>
      </c>
      <c r="O299">
        <v>50597</v>
      </c>
      <c r="P299">
        <v>60757</v>
      </c>
      <c r="Q299">
        <v>43255</v>
      </c>
      <c r="R299">
        <v>9407</v>
      </c>
      <c r="S299">
        <f t="shared" si="8"/>
        <v>343539</v>
      </c>
      <c r="T299">
        <v>11.99</v>
      </c>
      <c r="U299">
        <f t="shared" si="9"/>
        <v>4119032.61</v>
      </c>
    </row>
    <row r="300" spans="1:21" x14ac:dyDescent="0.25">
      <c r="A300">
        <v>1055</v>
      </c>
      <c r="B300" t="s">
        <v>264</v>
      </c>
      <c r="C300" t="s">
        <v>16</v>
      </c>
      <c r="D300" t="s">
        <v>17</v>
      </c>
      <c r="E300" t="s">
        <v>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68900</v>
      </c>
      <c r="N300">
        <v>77967</v>
      </c>
      <c r="O300">
        <v>11036</v>
      </c>
      <c r="P300">
        <v>12326</v>
      </c>
      <c r="Q300">
        <v>19527</v>
      </c>
      <c r="R300">
        <v>6086</v>
      </c>
      <c r="S300">
        <f t="shared" si="8"/>
        <v>195842</v>
      </c>
      <c r="T300">
        <v>9.99</v>
      </c>
      <c r="U300">
        <f t="shared" si="9"/>
        <v>1956461.58</v>
      </c>
    </row>
    <row r="301" spans="1:21" x14ac:dyDescent="0.25">
      <c r="A301">
        <v>1055</v>
      </c>
      <c r="B301" t="s">
        <v>264</v>
      </c>
      <c r="C301" t="s">
        <v>16</v>
      </c>
      <c r="D301" t="s">
        <v>17</v>
      </c>
      <c r="E301" t="s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94426</v>
      </c>
      <c r="N301">
        <v>82962</v>
      </c>
      <c r="O301">
        <v>60071</v>
      </c>
      <c r="P301">
        <v>17037</v>
      </c>
      <c r="Q301">
        <v>35302</v>
      </c>
      <c r="R301">
        <v>30613</v>
      </c>
      <c r="S301">
        <f t="shared" si="8"/>
        <v>320411</v>
      </c>
      <c r="T301">
        <v>12.99</v>
      </c>
      <c r="U301">
        <f t="shared" si="9"/>
        <v>4162138.89</v>
      </c>
    </row>
    <row r="302" spans="1:21" x14ac:dyDescent="0.25">
      <c r="A302">
        <v>1055</v>
      </c>
      <c r="B302" t="s">
        <v>264</v>
      </c>
      <c r="C302" t="s">
        <v>16</v>
      </c>
      <c r="D302" t="s">
        <v>17</v>
      </c>
      <c r="E302" t="s">
        <v>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78898</v>
      </c>
      <c r="N302">
        <v>58887</v>
      </c>
      <c r="O302">
        <v>60178</v>
      </c>
      <c r="P302">
        <v>62580</v>
      </c>
      <c r="Q302">
        <v>53402</v>
      </c>
      <c r="R302">
        <v>17269</v>
      </c>
      <c r="S302">
        <f t="shared" si="8"/>
        <v>331214</v>
      </c>
      <c r="T302">
        <v>15.99</v>
      </c>
      <c r="U302">
        <f t="shared" si="9"/>
        <v>5296111.8600000003</v>
      </c>
    </row>
    <row r="303" spans="1:21" x14ac:dyDescent="0.25">
      <c r="A303">
        <v>1055</v>
      </c>
      <c r="B303" t="s">
        <v>264</v>
      </c>
      <c r="C303" t="s">
        <v>16</v>
      </c>
      <c r="D303" t="s">
        <v>18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31993</v>
      </c>
      <c r="N303">
        <v>6817</v>
      </c>
      <c r="O303">
        <v>62842</v>
      </c>
      <c r="P303">
        <v>107905</v>
      </c>
      <c r="Q303">
        <v>88608</v>
      </c>
      <c r="R303">
        <v>66213</v>
      </c>
      <c r="S303">
        <f t="shared" si="8"/>
        <v>364378</v>
      </c>
      <c r="T303">
        <v>1.49</v>
      </c>
      <c r="U303">
        <f t="shared" si="9"/>
        <v>542923.22</v>
      </c>
    </row>
    <row r="304" spans="1:21" x14ac:dyDescent="0.25">
      <c r="A304">
        <v>1055</v>
      </c>
      <c r="B304" t="s">
        <v>264</v>
      </c>
      <c r="C304" t="s">
        <v>16</v>
      </c>
      <c r="D304" t="s">
        <v>18</v>
      </c>
      <c r="E304" t="s">
        <v>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4250</v>
      </c>
      <c r="N304">
        <v>26423</v>
      </c>
      <c r="O304">
        <v>97958</v>
      </c>
      <c r="P304">
        <v>9684</v>
      </c>
      <c r="Q304">
        <v>11175</v>
      </c>
      <c r="R304">
        <v>74430</v>
      </c>
      <c r="S304">
        <f t="shared" si="8"/>
        <v>223920</v>
      </c>
      <c r="T304">
        <v>0.99</v>
      </c>
      <c r="U304">
        <f t="shared" si="9"/>
        <v>221680.8</v>
      </c>
    </row>
    <row r="305" spans="1:21" x14ac:dyDescent="0.25">
      <c r="A305">
        <v>1055</v>
      </c>
      <c r="B305" t="s">
        <v>265</v>
      </c>
      <c r="C305" t="s">
        <v>5</v>
      </c>
      <c r="D305" t="s">
        <v>17</v>
      </c>
      <c r="E305" t="s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93286</v>
      </c>
      <c r="N305">
        <v>6568</v>
      </c>
      <c r="O305">
        <v>92568</v>
      </c>
      <c r="P305">
        <v>60623</v>
      </c>
      <c r="Q305">
        <v>49499</v>
      </c>
      <c r="R305">
        <v>2151</v>
      </c>
      <c r="S305">
        <f t="shared" si="8"/>
        <v>304695</v>
      </c>
      <c r="T305">
        <v>11.99</v>
      </c>
      <c r="U305">
        <f t="shared" si="9"/>
        <v>3653293.0500000003</v>
      </c>
    </row>
    <row r="306" spans="1:21" x14ac:dyDescent="0.25">
      <c r="A306">
        <v>1055</v>
      </c>
      <c r="B306" t="s">
        <v>266</v>
      </c>
      <c r="C306" t="s">
        <v>5</v>
      </c>
      <c r="D306" t="s">
        <v>18</v>
      </c>
      <c r="E306" t="s">
        <v>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44365</v>
      </c>
      <c r="N306">
        <v>21996</v>
      </c>
      <c r="O306">
        <v>5287</v>
      </c>
      <c r="P306">
        <v>93716</v>
      </c>
      <c r="Q306">
        <v>5314</v>
      </c>
      <c r="R306">
        <v>33718</v>
      </c>
      <c r="S306">
        <f t="shared" si="8"/>
        <v>204396</v>
      </c>
      <c r="T306">
        <v>3.99</v>
      </c>
      <c r="U306">
        <f t="shared" si="9"/>
        <v>815540.04</v>
      </c>
    </row>
    <row r="307" spans="1:21" x14ac:dyDescent="0.25">
      <c r="A307">
        <v>1056</v>
      </c>
      <c r="B307" t="s">
        <v>267</v>
      </c>
      <c r="C307" t="s">
        <v>3</v>
      </c>
      <c r="D307" t="s">
        <v>17</v>
      </c>
      <c r="E307" t="s">
        <v>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493993</v>
      </c>
      <c r="S307">
        <f t="shared" si="8"/>
        <v>493993</v>
      </c>
      <c r="T307">
        <v>9.99</v>
      </c>
      <c r="U307">
        <f t="shared" si="9"/>
        <v>4934990.07</v>
      </c>
    </row>
    <row r="308" spans="1:21" x14ac:dyDescent="0.25">
      <c r="A308">
        <v>1056</v>
      </c>
      <c r="B308" t="s">
        <v>268</v>
      </c>
      <c r="C308" t="s">
        <v>5</v>
      </c>
      <c r="D308" t="s">
        <v>18</v>
      </c>
      <c r="E308" t="s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73192</v>
      </c>
      <c r="Q308">
        <v>28249</v>
      </c>
      <c r="R308">
        <v>12443</v>
      </c>
      <c r="S308">
        <f t="shared" si="8"/>
        <v>113884</v>
      </c>
      <c r="T308">
        <v>1.99</v>
      </c>
      <c r="U308">
        <f t="shared" si="9"/>
        <v>226629.16</v>
      </c>
    </row>
    <row r="309" spans="1:21" x14ac:dyDescent="0.25">
      <c r="A309">
        <v>1056</v>
      </c>
      <c r="B309" t="s">
        <v>269</v>
      </c>
      <c r="C309" t="s">
        <v>16</v>
      </c>
      <c r="D309" t="s">
        <v>17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38939</v>
      </c>
      <c r="Q309">
        <v>37181</v>
      </c>
      <c r="R309">
        <v>14172</v>
      </c>
      <c r="S309">
        <f t="shared" si="8"/>
        <v>90292</v>
      </c>
      <c r="T309">
        <v>11.99</v>
      </c>
      <c r="U309">
        <f t="shared" si="9"/>
        <v>1082601.08</v>
      </c>
    </row>
    <row r="310" spans="1:21" x14ac:dyDescent="0.25">
      <c r="A310">
        <v>1056</v>
      </c>
      <c r="B310" t="s">
        <v>270</v>
      </c>
      <c r="C310" t="s">
        <v>5</v>
      </c>
      <c r="D310" t="s">
        <v>17</v>
      </c>
      <c r="E310" t="s">
        <v>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7684</v>
      </c>
      <c r="Q310">
        <v>55796</v>
      </c>
      <c r="R310">
        <v>30959</v>
      </c>
      <c r="S310">
        <f t="shared" si="8"/>
        <v>94439</v>
      </c>
      <c r="T310">
        <v>9.99</v>
      </c>
      <c r="U310">
        <f t="shared" si="9"/>
        <v>943445.61</v>
      </c>
    </row>
    <row r="311" spans="1:21" x14ac:dyDescent="0.25">
      <c r="A311">
        <v>1056</v>
      </c>
      <c r="B311" t="s">
        <v>270</v>
      </c>
      <c r="C311" t="s">
        <v>5</v>
      </c>
      <c r="D311" t="s">
        <v>17</v>
      </c>
      <c r="E311" t="s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23531</v>
      </c>
      <c r="Q311">
        <v>23457</v>
      </c>
      <c r="R311">
        <v>16465</v>
      </c>
      <c r="S311">
        <f t="shared" si="8"/>
        <v>63453</v>
      </c>
      <c r="T311">
        <v>12.99</v>
      </c>
      <c r="U311">
        <f t="shared" si="9"/>
        <v>824254.47</v>
      </c>
    </row>
    <row r="312" spans="1:21" x14ac:dyDescent="0.25">
      <c r="A312">
        <v>1056</v>
      </c>
      <c r="B312" t="s">
        <v>270</v>
      </c>
      <c r="C312" t="s">
        <v>5</v>
      </c>
      <c r="D312" t="s">
        <v>17</v>
      </c>
      <c r="E312" t="s">
        <v>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76164</v>
      </c>
      <c r="Q312">
        <v>27539</v>
      </c>
      <c r="R312">
        <v>31113</v>
      </c>
      <c r="S312">
        <f t="shared" si="8"/>
        <v>134816</v>
      </c>
      <c r="T312">
        <v>15.99</v>
      </c>
      <c r="U312">
        <f t="shared" si="9"/>
        <v>2155707.84</v>
      </c>
    </row>
    <row r="313" spans="1:21" x14ac:dyDescent="0.25">
      <c r="A313">
        <v>1056</v>
      </c>
      <c r="B313" t="s">
        <v>270</v>
      </c>
      <c r="C313" t="s">
        <v>5</v>
      </c>
      <c r="D313" t="s">
        <v>18</v>
      </c>
      <c r="E313" t="s">
        <v>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58706</v>
      </c>
      <c r="Q313">
        <v>45693</v>
      </c>
      <c r="R313">
        <v>67894</v>
      </c>
      <c r="S313">
        <f t="shared" si="8"/>
        <v>172293</v>
      </c>
      <c r="T313">
        <v>0.99</v>
      </c>
      <c r="U313">
        <f t="shared" si="9"/>
        <v>170570.07</v>
      </c>
    </row>
    <row r="314" spans="1:21" x14ac:dyDescent="0.25">
      <c r="A314">
        <v>1056</v>
      </c>
      <c r="B314" t="s">
        <v>270</v>
      </c>
      <c r="C314" t="s">
        <v>5</v>
      </c>
      <c r="D314" t="s">
        <v>18</v>
      </c>
      <c r="E314" t="s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24340</v>
      </c>
      <c r="Q314">
        <v>6216</v>
      </c>
      <c r="R314">
        <v>31890</v>
      </c>
      <c r="S314">
        <f t="shared" si="8"/>
        <v>62446</v>
      </c>
      <c r="T314">
        <v>1.99</v>
      </c>
      <c r="U314">
        <f t="shared" si="9"/>
        <v>124267.54</v>
      </c>
    </row>
    <row r="315" spans="1:21" x14ac:dyDescent="0.25">
      <c r="A315">
        <v>1056</v>
      </c>
      <c r="B315" t="s">
        <v>271</v>
      </c>
      <c r="C315" t="s">
        <v>16</v>
      </c>
      <c r="D315" t="s">
        <v>17</v>
      </c>
      <c r="E315" t="s">
        <v>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38870</v>
      </c>
      <c r="Q315">
        <v>26557</v>
      </c>
      <c r="R315">
        <v>10448</v>
      </c>
      <c r="S315">
        <f t="shared" si="8"/>
        <v>75875</v>
      </c>
      <c r="T315">
        <v>15.99</v>
      </c>
      <c r="U315">
        <f t="shared" si="9"/>
        <v>1213241.25</v>
      </c>
    </row>
    <row r="316" spans="1:21" x14ac:dyDescent="0.25">
      <c r="A316">
        <v>1056</v>
      </c>
      <c r="B316" t="s">
        <v>272</v>
      </c>
      <c r="C316" t="s">
        <v>16</v>
      </c>
      <c r="D316" t="s">
        <v>17</v>
      </c>
      <c r="E316" t="s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69218</v>
      </c>
      <c r="Q316">
        <v>36964</v>
      </c>
      <c r="R316">
        <v>16277</v>
      </c>
      <c r="S316">
        <f t="shared" si="8"/>
        <v>122459</v>
      </c>
      <c r="T316">
        <v>12.99</v>
      </c>
      <c r="U316">
        <f t="shared" si="9"/>
        <v>1590742.41</v>
      </c>
    </row>
    <row r="317" spans="1:21" x14ac:dyDescent="0.25">
      <c r="A317">
        <v>1056</v>
      </c>
      <c r="B317" t="s">
        <v>273</v>
      </c>
      <c r="C317" t="s">
        <v>16</v>
      </c>
      <c r="D317" t="s">
        <v>18</v>
      </c>
      <c r="E317" t="s">
        <v>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41651</v>
      </c>
      <c r="Q317">
        <v>1232</v>
      </c>
      <c r="R317">
        <v>82445</v>
      </c>
      <c r="S317">
        <f t="shared" si="8"/>
        <v>125328</v>
      </c>
      <c r="T317">
        <v>3.99</v>
      </c>
      <c r="U317">
        <f t="shared" si="9"/>
        <v>500058.72000000003</v>
      </c>
    </row>
    <row r="318" spans="1:21" x14ac:dyDescent="0.25">
      <c r="A318">
        <v>1056</v>
      </c>
      <c r="B318" t="s">
        <v>274</v>
      </c>
      <c r="C318" t="s">
        <v>4</v>
      </c>
      <c r="D318" t="s">
        <v>18</v>
      </c>
      <c r="E318" t="s">
        <v>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59199</v>
      </c>
      <c r="Q318">
        <v>45837</v>
      </c>
      <c r="R318">
        <v>13936</v>
      </c>
      <c r="S318">
        <f t="shared" si="8"/>
        <v>118972</v>
      </c>
      <c r="T318">
        <v>3.99</v>
      </c>
      <c r="U318">
        <f t="shared" si="9"/>
        <v>474698.28</v>
      </c>
    </row>
    <row r="319" spans="1:21" x14ac:dyDescent="0.25">
      <c r="A319">
        <v>1056</v>
      </c>
      <c r="B319" t="s">
        <v>275</v>
      </c>
      <c r="C319" t="s">
        <v>3</v>
      </c>
      <c r="D319" t="s">
        <v>17</v>
      </c>
      <c r="E319" t="s">
        <v>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4440</v>
      </c>
      <c r="Q319">
        <v>5373</v>
      </c>
      <c r="R319">
        <v>2132</v>
      </c>
      <c r="S319">
        <f t="shared" si="8"/>
        <v>11945</v>
      </c>
      <c r="T319">
        <v>9.99</v>
      </c>
      <c r="U319">
        <f t="shared" si="9"/>
        <v>119330.55</v>
      </c>
    </row>
    <row r="320" spans="1:21" x14ac:dyDescent="0.25">
      <c r="A320">
        <v>1056</v>
      </c>
      <c r="B320" t="s">
        <v>276</v>
      </c>
      <c r="C320" t="s">
        <v>3</v>
      </c>
      <c r="D320" t="s">
        <v>17</v>
      </c>
      <c r="E320" t="s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1550</v>
      </c>
      <c r="Q320">
        <v>1672</v>
      </c>
      <c r="R320">
        <v>1281</v>
      </c>
      <c r="S320">
        <f t="shared" si="8"/>
        <v>4503</v>
      </c>
      <c r="T320">
        <v>9.99</v>
      </c>
      <c r="U320">
        <f t="shared" si="9"/>
        <v>44984.97</v>
      </c>
    </row>
    <row r="321" spans="1:21" x14ac:dyDescent="0.25">
      <c r="A321">
        <v>1056</v>
      </c>
      <c r="B321" t="s">
        <v>277</v>
      </c>
      <c r="C321" t="s">
        <v>3</v>
      </c>
      <c r="D321" t="s">
        <v>17</v>
      </c>
      <c r="E321" t="s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43309</v>
      </c>
      <c r="Q321">
        <v>36187</v>
      </c>
      <c r="R321">
        <v>18772</v>
      </c>
      <c r="S321">
        <f t="shared" si="8"/>
        <v>98268</v>
      </c>
      <c r="T321">
        <v>12.99</v>
      </c>
      <c r="U321">
        <f t="shared" si="9"/>
        <v>1276501.32</v>
      </c>
    </row>
    <row r="322" spans="1:21" x14ac:dyDescent="0.25">
      <c r="A322">
        <v>1056</v>
      </c>
      <c r="B322" t="s">
        <v>278</v>
      </c>
      <c r="C322" t="s">
        <v>3</v>
      </c>
      <c r="D322" t="s">
        <v>18</v>
      </c>
      <c r="E322" t="s">
        <v>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75984</v>
      </c>
      <c r="Q322">
        <v>22055</v>
      </c>
      <c r="R322">
        <v>77312</v>
      </c>
      <c r="S322">
        <f t="shared" si="8"/>
        <v>175351</v>
      </c>
      <c r="T322">
        <v>1.49</v>
      </c>
      <c r="U322">
        <f t="shared" si="9"/>
        <v>261272.99</v>
      </c>
    </row>
    <row r="323" spans="1:21" x14ac:dyDescent="0.25">
      <c r="A323">
        <v>1056</v>
      </c>
      <c r="B323" t="s">
        <v>279</v>
      </c>
      <c r="C323" t="s">
        <v>3</v>
      </c>
      <c r="D323" t="s">
        <v>18</v>
      </c>
      <c r="E323" t="s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106398</v>
      </c>
      <c r="Q323">
        <v>112855</v>
      </c>
      <c r="R323">
        <v>41092</v>
      </c>
      <c r="S323">
        <f t="shared" ref="S323:S386" si="10">SUM(F323:R323)</f>
        <v>260345</v>
      </c>
      <c r="T323">
        <v>0.99</v>
      </c>
      <c r="U323">
        <f t="shared" ref="U323:U386" si="11">(S323*T323)</f>
        <v>257741.55</v>
      </c>
    </row>
    <row r="324" spans="1:21" x14ac:dyDescent="0.25">
      <c r="A324">
        <v>1056</v>
      </c>
      <c r="B324" t="s">
        <v>280</v>
      </c>
      <c r="C324" t="s">
        <v>16</v>
      </c>
      <c r="D324" t="s">
        <v>18</v>
      </c>
      <c r="E324" t="s">
        <v>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83108</v>
      </c>
      <c r="Q324">
        <v>70935</v>
      </c>
      <c r="R324">
        <v>21992</v>
      </c>
      <c r="S324">
        <f t="shared" si="10"/>
        <v>176035</v>
      </c>
      <c r="T324">
        <v>0.99</v>
      </c>
      <c r="U324">
        <f t="shared" si="11"/>
        <v>174274.65</v>
      </c>
    </row>
    <row r="325" spans="1:21" x14ac:dyDescent="0.25">
      <c r="A325">
        <v>1056</v>
      </c>
      <c r="B325" t="s">
        <v>281</v>
      </c>
      <c r="C325" t="s">
        <v>5</v>
      </c>
      <c r="D325" t="s">
        <v>17</v>
      </c>
      <c r="E325" t="s">
        <v>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21325</v>
      </c>
      <c r="Q325">
        <v>18108</v>
      </c>
      <c r="R325">
        <v>8659</v>
      </c>
      <c r="S325">
        <f t="shared" si="10"/>
        <v>48092</v>
      </c>
      <c r="T325">
        <v>15.99</v>
      </c>
      <c r="U325">
        <f t="shared" si="11"/>
        <v>768991.08</v>
      </c>
    </row>
    <row r="326" spans="1:21" x14ac:dyDescent="0.25">
      <c r="A326">
        <v>1056</v>
      </c>
      <c r="B326" t="s">
        <v>282</v>
      </c>
      <c r="C326" t="s">
        <v>16</v>
      </c>
      <c r="D326" t="s">
        <v>18</v>
      </c>
      <c r="E326" t="s">
        <v>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48513</v>
      </c>
      <c r="Q326">
        <v>82197</v>
      </c>
      <c r="R326">
        <v>3608</v>
      </c>
      <c r="S326">
        <f t="shared" si="10"/>
        <v>134318</v>
      </c>
      <c r="T326">
        <v>3.99</v>
      </c>
      <c r="U326">
        <f t="shared" si="11"/>
        <v>535928.82000000007</v>
      </c>
    </row>
    <row r="327" spans="1:21" x14ac:dyDescent="0.25">
      <c r="A327">
        <v>1057</v>
      </c>
      <c r="B327" t="s">
        <v>283</v>
      </c>
      <c r="C327" t="s">
        <v>3</v>
      </c>
      <c r="D327" t="s">
        <v>18</v>
      </c>
      <c r="E327" t="s">
        <v>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46540</v>
      </c>
      <c r="M327">
        <v>73286</v>
      </c>
      <c r="N327">
        <v>33748</v>
      </c>
      <c r="O327">
        <v>2219</v>
      </c>
      <c r="P327">
        <v>78572</v>
      </c>
      <c r="Q327">
        <v>61439</v>
      </c>
      <c r="R327">
        <v>64709</v>
      </c>
      <c r="S327">
        <f t="shared" si="10"/>
        <v>360513</v>
      </c>
      <c r="T327">
        <v>3.99</v>
      </c>
      <c r="U327">
        <f t="shared" si="11"/>
        <v>1438446.87</v>
      </c>
    </row>
    <row r="328" spans="1:21" x14ac:dyDescent="0.25">
      <c r="A328">
        <v>1057</v>
      </c>
      <c r="B328" t="s">
        <v>284</v>
      </c>
      <c r="C328" t="s">
        <v>4</v>
      </c>
      <c r="D328" t="s">
        <v>18</v>
      </c>
      <c r="E328" t="s">
        <v>8</v>
      </c>
      <c r="F328">
        <v>0</v>
      </c>
      <c r="G328">
        <v>0</v>
      </c>
      <c r="H328">
        <v>0</v>
      </c>
      <c r="I328">
        <v>0</v>
      </c>
      <c r="J328">
        <v>23540</v>
      </c>
      <c r="K328">
        <v>22959</v>
      </c>
      <c r="L328">
        <v>52784</v>
      </c>
      <c r="M328">
        <v>31679</v>
      </c>
      <c r="N328">
        <v>24145</v>
      </c>
      <c r="O328">
        <v>89525</v>
      </c>
      <c r="P328">
        <v>14373</v>
      </c>
      <c r="Q328">
        <v>51318</v>
      </c>
      <c r="R328">
        <v>97602</v>
      </c>
      <c r="S328">
        <f t="shared" si="10"/>
        <v>407925</v>
      </c>
      <c r="T328">
        <v>0.99</v>
      </c>
      <c r="U328">
        <f t="shared" si="11"/>
        <v>403845.75</v>
      </c>
    </row>
    <row r="329" spans="1:21" x14ac:dyDescent="0.25">
      <c r="A329">
        <v>1057</v>
      </c>
      <c r="B329" t="s">
        <v>285</v>
      </c>
      <c r="C329" t="s">
        <v>5</v>
      </c>
      <c r="D329" t="s">
        <v>18</v>
      </c>
      <c r="E329" t="s">
        <v>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58590</v>
      </c>
      <c r="P329">
        <v>105368</v>
      </c>
      <c r="Q329">
        <v>114700</v>
      </c>
      <c r="R329">
        <v>71481</v>
      </c>
      <c r="S329">
        <f t="shared" si="10"/>
        <v>350139</v>
      </c>
      <c r="T329">
        <v>1.49</v>
      </c>
      <c r="U329">
        <f t="shared" si="11"/>
        <v>521707.11</v>
      </c>
    </row>
    <row r="330" spans="1:21" x14ac:dyDescent="0.25">
      <c r="A330">
        <v>1057</v>
      </c>
      <c r="B330" t="s">
        <v>286</v>
      </c>
      <c r="C330" t="s">
        <v>5</v>
      </c>
      <c r="D330" t="s">
        <v>17</v>
      </c>
      <c r="E330" t="s"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60225</v>
      </c>
      <c r="Q330">
        <v>11330</v>
      </c>
      <c r="R330">
        <v>21855</v>
      </c>
      <c r="S330">
        <f t="shared" si="10"/>
        <v>93410</v>
      </c>
      <c r="T330">
        <v>9.99</v>
      </c>
      <c r="U330">
        <f t="shared" si="11"/>
        <v>933165.9</v>
      </c>
    </row>
    <row r="331" spans="1:21" x14ac:dyDescent="0.25">
      <c r="A331">
        <v>1057</v>
      </c>
      <c r="B331" t="s">
        <v>287</v>
      </c>
      <c r="C331" t="s">
        <v>16</v>
      </c>
      <c r="D331" t="s">
        <v>18</v>
      </c>
      <c r="E331" t="s">
        <v>6</v>
      </c>
      <c r="F331">
        <v>15632</v>
      </c>
      <c r="G331">
        <v>16785</v>
      </c>
      <c r="H331">
        <v>17845</v>
      </c>
      <c r="I331">
        <v>19865</v>
      </c>
      <c r="J331">
        <v>20134</v>
      </c>
      <c r="K331">
        <v>22709</v>
      </c>
      <c r="L331">
        <v>24670</v>
      </c>
      <c r="M331">
        <v>25797</v>
      </c>
      <c r="N331">
        <v>26190</v>
      </c>
      <c r="O331">
        <v>28833</v>
      </c>
      <c r="P331">
        <v>29803</v>
      </c>
      <c r="Q331">
        <v>30147</v>
      </c>
      <c r="R331">
        <v>31246</v>
      </c>
      <c r="S331">
        <f t="shared" si="10"/>
        <v>309656</v>
      </c>
      <c r="T331">
        <v>1.49</v>
      </c>
      <c r="U331">
        <f t="shared" si="11"/>
        <v>461387.44</v>
      </c>
    </row>
    <row r="332" spans="1:21" x14ac:dyDescent="0.25">
      <c r="A332">
        <v>1057</v>
      </c>
      <c r="B332" t="s">
        <v>288</v>
      </c>
      <c r="C332" t="s">
        <v>4</v>
      </c>
      <c r="D332" t="s">
        <v>18</v>
      </c>
      <c r="E332" t="s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49600</v>
      </c>
      <c r="L332">
        <v>93660</v>
      </c>
      <c r="M332">
        <v>93158</v>
      </c>
      <c r="N332">
        <v>29979</v>
      </c>
      <c r="O332">
        <v>39268</v>
      </c>
      <c r="P332">
        <v>97719</v>
      </c>
      <c r="Q332">
        <v>26789</v>
      </c>
      <c r="R332">
        <v>33093</v>
      </c>
      <c r="S332">
        <f t="shared" si="10"/>
        <v>463266</v>
      </c>
      <c r="T332">
        <v>0.99</v>
      </c>
      <c r="U332">
        <f t="shared" si="11"/>
        <v>458633.33999999997</v>
      </c>
    </row>
    <row r="333" spans="1:21" x14ac:dyDescent="0.25">
      <c r="A333">
        <v>1057</v>
      </c>
      <c r="B333" t="s">
        <v>289</v>
      </c>
      <c r="C333" t="s">
        <v>16</v>
      </c>
      <c r="D333" t="s">
        <v>18</v>
      </c>
      <c r="E333" t="s">
        <v>6</v>
      </c>
      <c r="F333">
        <v>2764</v>
      </c>
      <c r="G333">
        <v>47732</v>
      </c>
      <c r="H333">
        <v>38941</v>
      </c>
      <c r="I333">
        <v>8431</v>
      </c>
      <c r="J333">
        <v>23137</v>
      </c>
      <c r="K333">
        <v>51158</v>
      </c>
      <c r="L333">
        <v>88513</v>
      </c>
      <c r="M333">
        <v>33002</v>
      </c>
      <c r="N333">
        <v>39235</v>
      </c>
      <c r="O333">
        <v>12453</v>
      </c>
      <c r="P333">
        <v>37770</v>
      </c>
      <c r="Q333">
        <v>69546</v>
      </c>
      <c r="R333">
        <v>91587</v>
      </c>
      <c r="S333">
        <f t="shared" si="10"/>
        <v>544269</v>
      </c>
      <c r="T333">
        <v>1.49</v>
      </c>
      <c r="U333">
        <f t="shared" si="11"/>
        <v>810960.80999999994</v>
      </c>
    </row>
    <row r="334" spans="1:21" x14ac:dyDescent="0.25">
      <c r="A334">
        <v>1057</v>
      </c>
      <c r="B334" t="s">
        <v>290</v>
      </c>
      <c r="C334" t="s">
        <v>3</v>
      </c>
      <c r="D334" t="s">
        <v>18</v>
      </c>
      <c r="E334" t="s">
        <v>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9299</v>
      </c>
      <c r="M334">
        <v>51246</v>
      </c>
      <c r="N334">
        <v>56746</v>
      </c>
      <c r="O334">
        <v>27494</v>
      </c>
      <c r="P334">
        <v>18261</v>
      </c>
      <c r="Q334">
        <v>75443</v>
      </c>
      <c r="R334">
        <v>49660</v>
      </c>
      <c r="S334">
        <f t="shared" si="10"/>
        <v>288149</v>
      </c>
      <c r="T334">
        <v>1.49</v>
      </c>
      <c r="U334">
        <f t="shared" si="11"/>
        <v>429342.01</v>
      </c>
    </row>
    <row r="335" spans="1:21" x14ac:dyDescent="0.25">
      <c r="A335">
        <v>1057</v>
      </c>
      <c r="B335" t="s">
        <v>291</v>
      </c>
      <c r="C335" t="s">
        <v>16</v>
      </c>
      <c r="D335" t="s">
        <v>18</v>
      </c>
      <c r="E335" t="s">
        <v>8</v>
      </c>
      <c r="F335">
        <v>53896</v>
      </c>
      <c r="G335">
        <v>79436</v>
      </c>
      <c r="H335">
        <v>57726</v>
      </c>
      <c r="I335">
        <v>17394</v>
      </c>
      <c r="J335">
        <v>47222</v>
      </c>
      <c r="K335">
        <v>6494</v>
      </c>
      <c r="L335">
        <v>76910</v>
      </c>
      <c r="M335">
        <v>46946</v>
      </c>
      <c r="N335">
        <v>1453</v>
      </c>
      <c r="O335">
        <v>3007</v>
      </c>
      <c r="P335">
        <v>32971</v>
      </c>
      <c r="Q335">
        <v>89708</v>
      </c>
      <c r="R335">
        <v>33980</v>
      </c>
      <c r="S335">
        <f t="shared" si="10"/>
        <v>547143</v>
      </c>
      <c r="T335">
        <v>0.99</v>
      </c>
      <c r="U335">
        <f t="shared" si="11"/>
        <v>541671.56999999995</v>
      </c>
    </row>
    <row r="336" spans="1:21" x14ac:dyDescent="0.25">
      <c r="A336">
        <v>1057</v>
      </c>
      <c r="B336" t="s">
        <v>292</v>
      </c>
      <c r="C336" t="s">
        <v>5</v>
      </c>
      <c r="D336" t="s">
        <v>17</v>
      </c>
      <c r="E336" t="s">
        <v>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66061</v>
      </c>
      <c r="R336">
        <v>33983</v>
      </c>
      <c r="S336">
        <f t="shared" si="10"/>
        <v>100044</v>
      </c>
      <c r="T336">
        <v>11.99</v>
      </c>
      <c r="U336">
        <f t="shared" si="11"/>
        <v>1199527.56</v>
      </c>
    </row>
    <row r="337" spans="1:21" x14ac:dyDescent="0.25">
      <c r="A337">
        <v>1057</v>
      </c>
      <c r="B337" t="s">
        <v>293</v>
      </c>
      <c r="C337" t="s">
        <v>3</v>
      </c>
      <c r="D337" t="s">
        <v>18</v>
      </c>
      <c r="E337" t="s">
        <v>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90769</v>
      </c>
      <c r="O337">
        <v>23643</v>
      </c>
      <c r="P337">
        <v>63427</v>
      </c>
      <c r="Q337">
        <v>53298</v>
      </c>
      <c r="R337">
        <v>37927</v>
      </c>
      <c r="S337">
        <f t="shared" si="10"/>
        <v>269064</v>
      </c>
      <c r="T337">
        <v>1.49</v>
      </c>
      <c r="U337">
        <f t="shared" si="11"/>
        <v>400905.36</v>
      </c>
    </row>
    <row r="338" spans="1:21" x14ac:dyDescent="0.25">
      <c r="A338">
        <v>1057</v>
      </c>
      <c r="B338" t="s">
        <v>294</v>
      </c>
      <c r="C338" t="s">
        <v>3</v>
      </c>
      <c r="D338" t="s">
        <v>17</v>
      </c>
      <c r="E338" t="s">
        <v>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90323</v>
      </c>
      <c r="O338">
        <v>78214</v>
      </c>
      <c r="P338">
        <v>375</v>
      </c>
      <c r="Q338">
        <v>435</v>
      </c>
      <c r="R338">
        <v>504</v>
      </c>
      <c r="S338">
        <f t="shared" si="10"/>
        <v>169851</v>
      </c>
      <c r="T338">
        <v>12.99</v>
      </c>
      <c r="U338">
        <f t="shared" si="11"/>
        <v>2206364.4900000002</v>
      </c>
    </row>
    <row r="339" spans="1:21" x14ac:dyDescent="0.25">
      <c r="A339">
        <v>1057</v>
      </c>
      <c r="B339" t="s">
        <v>295</v>
      </c>
      <c r="C339" t="s">
        <v>4</v>
      </c>
      <c r="D339" t="s">
        <v>18</v>
      </c>
      <c r="E339" t="s">
        <v>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94575</v>
      </c>
      <c r="M339">
        <v>91872</v>
      </c>
      <c r="N339">
        <v>79207</v>
      </c>
      <c r="O339">
        <v>62742</v>
      </c>
      <c r="P339">
        <v>17954</v>
      </c>
      <c r="Q339">
        <v>84534</v>
      </c>
      <c r="R339">
        <v>89648</v>
      </c>
      <c r="S339">
        <f t="shared" si="10"/>
        <v>520532</v>
      </c>
      <c r="T339">
        <v>3.99</v>
      </c>
      <c r="U339">
        <f t="shared" si="11"/>
        <v>2076922.6800000002</v>
      </c>
    </row>
    <row r="340" spans="1:21" x14ac:dyDescent="0.25">
      <c r="A340">
        <v>1057</v>
      </c>
      <c r="B340" t="s">
        <v>296</v>
      </c>
      <c r="C340" t="s">
        <v>3</v>
      </c>
      <c r="D340" t="s">
        <v>17</v>
      </c>
      <c r="E340" t="s">
        <v>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38390</v>
      </c>
      <c r="O340">
        <v>98280</v>
      </c>
      <c r="P340">
        <v>27488</v>
      </c>
      <c r="Q340">
        <v>28494</v>
      </c>
      <c r="R340">
        <v>24875</v>
      </c>
      <c r="S340">
        <f t="shared" si="10"/>
        <v>217527</v>
      </c>
      <c r="T340">
        <v>9.99</v>
      </c>
      <c r="U340">
        <f t="shared" si="11"/>
        <v>2173094.73</v>
      </c>
    </row>
    <row r="341" spans="1:21" x14ac:dyDescent="0.25">
      <c r="A341">
        <v>1057</v>
      </c>
      <c r="B341" t="s">
        <v>297</v>
      </c>
      <c r="C341" t="s">
        <v>4</v>
      </c>
      <c r="D341" t="s">
        <v>17</v>
      </c>
      <c r="E341" t="s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97842</v>
      </c>
      <c r="N341">
        <v>39772</v>
      </c>
      <c r="O341">
        <v>38706</v>
      </c>
      <c r="P341">
        <v>74239</v>
      </c>
      <c r="Q341">
        <v>57396</v>
      </c>
      <c r="R341">
        <v>1157</v>
      </c>
      <c r="S341">
        <f t="shared" si="10"/>
        <v>309112</v>
      </c>
      <c r="T341">
        <v>9.99</v>
      </c>
      <c r="U341">
        <f t="shared" si="11"/>
        <v>3088028.88</v>
      </c>
    </row>
    <row r="342" spans="1:21" x14ac:dyDescent="0.25">
      <c r="A342">
        <v>1057</v>
      </c>
      <c r="B342" t="s">
        <v>298</v>
      </c>
      <c r="C342" t="s">
        <v>16</v>
      </c>
      <c r="D342" t="s">
        <v>17</v>
      </c>
      <c r="E342" t="s">
        <v>6</v>
      </c>
      <c r="F342">
        <v>86620</v>
      </c>
      <c r="G342">
        <v>48323</v>
      </c>
      <c r="H342">
        <v>65067</v>
      </c>
      <c r="I342">
        <v>93240</v>
      </c>
      <c r="J342">
        <v>48014</v>
      </c>
      <c r="K342">
        <v>99370</v>
      </c>
      <c r="L342">
        <v>38319</v>
      </c>
      <c r="M342">
        <v>33790</v>
      </c>
      <c r="N342">
        <v>82639</v>
      </c>
      <c r="O342">
        <v>27703</v>
      </c>
      <c r="P342">
        <v>0</v>
      </c>
      <c r="Q342">
        <v>0</v>
      </c>
      <c r="R342">
        <v>445259</v>
      </c>
      <c r="S342">
        <f t="shared" si="10"/>
        <v>1068344</v>
      </c>
      <c r="T342">
        <v>11.99</v>
      </c>
      <c r="U342">
        <f t="shared" si="11"/>
        <v>12809444.560000001</v>
      </c>
    </row>
    <row r="343" spans="1:21" x14ac:dyDescent="0.25">
      <c r="A343">
        <v>1057</v>
      </c>
      <c r="B343" t="s">
        <v>299</v>
      </c>
      <c r="C343" t="s">
        <v>5</v>
      </c>
      <c r="D343" t="s">
        <v>18</v>
      </c>
      <c r="E343" t="s">
        <v>9</v>
      </c>
      <c r="F343">
        <v>98264</v>
      </c>
      <c r="G343">
        <v>66526</v>
      </c>
      <c r="H343">
        <v>29736</v>
      </c>
      <c r="I343">
        <v>15395</v>
      </c>
      <c r="J343">
        <v>64053</v>
      </c>
      <c r="K343">
        <v>67625</v>
      </c>
      <c r="L343">
        <v>66757</v>
      </c>
      <c r="M343">
        <v>80534</v>
      </c>
      <c r="N343">
        <v>23142</v>
      </c>
      <c r="O343">
        <v>21739</v>
      </c>
      <c r="P343">
        <v>46397</v>
      </c>
      <c r="Q343">
        <v>88645</v>
      </c>
      <c r="R343">
        <v>56559</v>
      </c>
      <c r="S343">
        <f t="shared" si="10"/>
        <v>725372</v>
      </c>
      <c r="T343">
        <v>3.99</v>
      </c>
      <c r="U343">
        <f t="shared" si="11"/>
        <v>2894234.2800000003</v>
      </c>
    </row>
    <row r="344" spans="1:21" x14ac:dyDescent="0.25">
      <c r="A344">
        <v>1057</v>
      </c>
      <c r="B344" t="s">
        <v>300</v>
      </c>
      <c r="C344" t="s">
        <v>3</v>
      </c>
      <c r="D344" t="s">
        <v>18</v>
      </c>
      <c r="E344" t="s">
        <v>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38176</v>
      </c>
      <c r="Q344">
        <v>108576</v>
      </c>
      <c r="R344">
        <v>23309</v>
      </c>
      <c r="S344">
        <f t="shared" si="10"/>
        <v>170061</v>
      </c>
      <c r="T344">
        <v>1.49</v>
      </c>
      <c r="U344">
        <f t="shared" si="11"/>
        <v>253390.88999999998</v>
      </c>
    </row>
    <row r="345" spans="1:21" x14ac:dyDescent="0.25">
      <c r="A345">
        <v>1057</v>
      </c>
      <c r="B345" t="s">
        <v>301</v>
      </c>
      <c r="C345" t="s">
        <v>16</v>
      </c>
      <c r="D345" t="s">
        <v>17</v>
      </c>
      <c r="E345" t="s">
        <v>6</v>
      </c>
      <c r="F345">
        <v>5090</v>
      </c>
      <c r="G345">
        <v>16589</v>
      </c>
      <c r="H345">
        <v>93559</v>
      </c>
      <c r="I345">
        <v>76165</v>
      </c>
      <c r="J345">
        <v>99104</v>
      </c>
      <c r="K345">
        <v>13272</v>
      </c>
      <c r="L345">
        <v>52100</v>
      </c>
      <c r="M345">
        <v>12109</v>
      </c>
      <c r="N345">
        <v>52710</v>
      </c>
      <c r="O345">
        <v>45867</v>
      </c>
      <c r="P345">
        <v>0</v>
      </c>
      <c r="Q345">
        <v>0</v>
      </c>
      <c r="R345">
        <v>263137</v>
      </c>
      <c r="S345">
        <f t="shared" si="10"/>
        <v>729702</v>
      </c>
      <c r="T345">
        <v>11.99</v>
      </c>
      <c r="U345">
        <f t="shared" si="11"/>
        <v>8749126.9800000004</v>
      </c>
    </row>
    <row r="346" spans="1:21" x14ac:dyDescent="0.25">
      <c r="A346">
        <v>1057</v>
      </c>
      <c r="B346" t="s">
        <v>301</v>
      </c>
      <c r="C346" t="s">
        <v>16</v>
      </c>
      <c r="D346" t="s">
        <v>17</v>
      </c>
      <c r="E346" t="s">
        <v>7</v>
      </c>
      <c r="F346">
        <v>79994</v>
      </c>
      <c r="G346">
        <v>49262</v>
      </c>
      <c r="H346">
        <v>50450</v>
      </c>
      <c r="I346">
        <v>56191</v>
      </c>
      <c r="J346">
        <v>75836</v>
      </c>
      <c r="K346">
        <v>65068</v>
      </c>
      <c r="L346">
        <v>90147</v>
      </c>
      <c r="M346">
        <v>81134</v>
      </c>
      <c r="N346">
        <v>74537</v>
      </c>
      <c r="O346">
        <v>1235</v>
      </c>
      <c r="P346">
        <v>5126</v>
      </c>
      <c r="Q346">
        <v>5921</v>
      </c>
      <c r="R346">
        <v>2669</v>
      </c>
      <c r="S346">
        <f t="shared" si="10"/>
        <v>637570</v>
      </c>
      <c r="T346">
        <v>12.99</v>
      </c>
      <c r="U346">
        <f t="shared" si="11"/>
        <v>8282034.2999999998</v>
      </c>
    </row>
    <row r="347" spans="1:21" x14ac:dyDescent="0.25">
      <c r="A347">
        <v>1057</v>
      </c>
      <c r="B347" t="s">
        <v>302</v>
      </c>
      <c r="C347" t="s">
        <v>3</v>
      </c>
      <c r="D347" t="s">
        <v>18</v>
      </c>
      <c r="E347" t="s">
        <v>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24192</v>
      </c>
      <c r="Q347">
        <v>103758</v>
      </c>
      <c r="R347">
        <v>57680</v>
      </c>
      <c r="S347">
        <f t="shared" si="10"/>
        <v>185630</v>
      </c>
      <c r="T347">
        <v>3.99</v>
      </c>
      <c r="U347">
        <f t="shared" si="11"/>
        <v>740663.70000000007</v>
      </c>
    </row>
    <row r="348" spans="1:21" x14ac:dyDescent="0.25">
      <c r="A348">
        <v>1057</v>
      </c>
      <c r="B348" t="s">
        <v>303</v>
      </c>
      <c r="C348" t="s">
        <v>4</v>
      </c>
      <c r="D348" t="s">
        <v>17</v>
      </c>
      <c r="E348" t="s">
        <v>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51217</v>
      </c>
      <c r="O348">
        <v>29534</v>
      </c>
      <c r="P348">
        <v>67659</v>
      </c>
      <c r="Q348">
        <v>31856</v>
      </c>
      <c r="R348">
        <v>33963</v>
      </c>
      <c r="S348">
        <f t="shared" si="10"/>
        <v>214229</v>
      </c>
      <c r="T348">
        <v>15.99</v>
      </c>
      <c r="U348">
        <f t="shared" si="11"/>
        <v>3425521.71</v>
      </c>
    </row>
    <row r="349" spans="1:21" x14ac:dyDescent="0.25">
      <c r="A349">
        <v>1057</v>
      </c>
      <c r="B349" t="s">
        <v>304</v>
      </c>
      <c r="C349" t="s">
        <v>3</v>
      </c>
      <c r="D349" t="s">
        <v>17</v>
      </c>
      <c r="E349" t="s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633733</v>
      </c>
      <c r="Q349">
        <v>686014</v>
      </c>
      <c r="R349">
        <v>437838</v>
      </c>
      <c r="S349">
        <f t="shared" si="10"/>
        <v>1757585</v>
      </c>
      <c r="T349">
        <v>9.99</v>
      </c>
      <c r="U349">
        <f t="shared" si="11"/>
        <v>17558274.150000002</v>
      </c>
    </row>
    <row r="350" spans="1:21" x14ac:dyDescent="0.25">
      <c r="A350">
        <v>1057</v>
      </c>
      <c r="B350" t="s">
        <v>304</v>
      </c>
      <c r="C350" t="s">
        <v>3</v>
      </c>
      <c r="D350" t="s">
        <v>17</v>
      </c>
      <c r="E350" t="s">
        <v>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276</v>
      </c>
      <c r="S350">
        <f t="shared" si="10"/>
        <v>276</v>
      </c>
      <c r="T350">
        <v>12.99</v>
      </c>
      <c r="U350">
        <f t="shared" si="11"/>
        <v>3585.2400000000002</v>
      </c>
    </row>
    <row r="351" spans="1:21" x14ac:dyDescent="0.25">
      <c r="A351">
        <v>1057</v>
      </c>
      <c r="B351" t="s">
        <v>304</v>
      </c>
      <c r="C351" t="s">
        <v>3</v>
      </c>
      <c r="D351" t="s">
        <v>17</v>
      </c>
      <c r="E351" t="s">
        <v>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48363</v>
      </c>
      <c r="S351">
        <f t="shared" si="10"/>
        <v>48363</v>
      </c>
      <c r="T351">
        <v>15.99</v>
      </c>
      <c r="U351">
        <f t="shared" si="11"/>
        <v>773324.37</v>
      </c>
    </row>
    <row r="352" spans="1:21" x14ac:dyDescent="0.25">
      <c r="A352">
        <v>1057</v>
      </c>
      <c r="B352" t="s">
        <v>304</v>
      </c>
      <c r="C352" t="s">
        <v>3</v>
      </c>
      <c r="D352" t="s">
        <v>18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70489</v>
      </c>
      <c r="Q352">
        <v>17340</v>
      </c>
      <c r="R352">
        <v>56757</v>
      </c>
      <c r="S352">
        <f t="shared" si="10"/>
        <v>144586</v>
      </c>
      <c r="T352">
        <v>1.49</v>
      </c>
      <c r="U352">
        <f t="shared" si="11"/>
        <v>215433.13999999998</v>
      </c>
    </row>
    <row r="353" spans="1:21" x14ac:dyDescent="0.25">
      <c r="A353">
        <v>1057</v>
      </c>
      <c r="B353" t="s">
        <v>304</v>
      </c>
      <c r="C353" t="s">
        <v>3</v>
      </c>
      <c r="D353" t="s">
        <v>18</v>
      </c>
      <c r="E353" t="s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26262</v>
      </c>
      <c r="Q353">
        <v>65321</v>
      </c>
      <c r="R353">
        <v>12238</v>
      </c>
      <c r="S353">
        <f t="shared" si="10"/>
        <v>103821</v>
      </c>
      <c r="T353">
        <v>1.99</v>
      </c>
      <c r="U353">
        <f t="shared" si="11"/>
        <v>206603.79</v>
      </c>
    </row>
    <row r="354" spans="1:21" x14ac:dyDescent="0.25">
      <c r="A354">
        <v>1057</v>
      </c>
      <c r="B354" t="s">
        <v>305</v>
      </c>
      <c r="C354" t="s">
        <v>5</v>
      </c>
      <c r="D354" t="s">
        <v>18</v>
      </c>
      <c r="E354" t="s">
        <v>7</v>
      </c>
      <c r="F354">
        <v>0</v>
      </c>
      <c r="G354">
        <v>76702</v>
      </c>
      <c r="H354">
        <v>69712</v>
      </c>
      <c r="I354">
        <v>62623</v>
      </c>
      <c r="J354">
        <v>39615</v>
      </c>
      <c r="K354">
        <v>25887</v>
      </c>
      <c r="L354">
        <v>2247</v>
      </c>
      <c r="M354">
        <v>43340</v>
      </c>
      <c r="N354">
        <v>97788</v>
      </c>
      <c r="O354">
        <v>29979</v>
      </c>
      <c r="P354">
        <v>38377</v>
      </c>
      <c r="Q354">
        <v>101959</v>
      </c>
      <c r="R354">
        <v>69048</v>
      </c>
      <c r="S354">
        <f t="shared" si="10"/>
        <v>657277</v>
      </c>
      <c r="T354">
        <v>1.99</v>
      </c>
      <c r="U354">
        <f t="shared" si="11"/>
        <v>1307981.23</v>
      </c>
    </row>
    <row r="355" spans="1:21" x14ac:dyDescent="0.25">
      <c r="A355">
        <v>1057</v>
      </c>
      <c r="B355" t="s">
        <v>306</v>
      </c>
      <c r="C355" t="s">
        <v>16</v>
      </c>
      <c r="D355" t="s">
        <v>17</v>
      </c>
      <c r="E355" t="s">
        <v>8</v>
      </c>
      <c r="F355">
        <v>0</v>
      </c>
      <c r="G355">
        <v>9994</v>
      </c>
      <c r="H355">
        <v>20385</v>
      </c>
      <c r="I355">
        <v>76715</v>
      </c>
      <c r="J355">
        <v>65551</v>
      </c>
      <c r="K355">
        <v>57836</v>
      </c>
      <c r="L355">
        <v>63934</v>
      </c>
      <c r="M355">
        <v>84948</v>
      </c>
      <c r="N355">
        <v>19164</v>
      </c>
      <c r="O355">
        <v>64382</v>
      </c>
      <c r="P355">
        <v>3322</v>
      </c>
      <c r="Q355">
        <v>3714</v>
      </c>
      <c r="R355">
        <v>2731</v>
      </c>
      <c r="S355">
        <f t="shared" si="10"/>
        <v>472676</v>
      </c>
      <c r="T355">
        <v>9.99</v>
      </c>
      <c r="U355">
        <f t="shared" si="11"/>
        <v>4722033.24</v>
      </c>
    </row>
    <row r="356" spans="1:21" x14ac:dyDescent="0.25">
      <c r="A356">
        <v>1057</v>
      </c>
      <c r="B356" t="s">
        <v>306</v>
      </c>
      <c r="C356" t="s">
        <v>16</v>
      </c>
      <c r="D356" t="s">
        <v>18</v>
      </c>
      <c r="E356" t="s">
        <v>7</v>
      </c>
      <c r="F356">
        <v>0</v>
      </c>
      <c r="G356">
        <v>29695</v>
      </c>
      <c r="H356">
        <v>22492</v>
      </c>
      <c r="I356">
        <v>16166</v>
      </c>
      <c r="J356">
        <v>46644</v>
      </c>
      <c r="K356">
        <v>43629</v>
      </c>
      <c r="L356">
        <v>19299</v>
      </c>
      <c r="M356">
        <v>94652</v>
      </c>
      <c r="N356">
        <v>30304</v>
      </c>
      <c r="O356">
        <v>15559</v>
      </c>
      <c r="P356">
        <v>101478</v>
      </c>
      <c r="Q356">
        <v>36104</v>
      </c>
      <c r="R356">
        <v>92747</v>
      </c>
      <c r="S356">
        <f t="shared" si="10"/>
        <v>548769</v>
      </c>
      <c r="T356">
        <v>1.99</v>
      </c>
      <c r="U356">
        <f t="shared" si="11"/>
        <v>1092050.31</v>
      </c>
    </row>
    <row r="357" spans="1:21" x14ac:dyDescent="0.25">
      <c r="A357">
        <v>1057</v>
      </c>
      <c r="B357" t="s">
        <v>307</v>
      </c>
      <c r="C357" t="s">
        <v>5</v>
      </c>
      <c r="D357" t="s">
        <v>17</v>
      </c>
      <c r="E357" t="s">
        <v>9</v>
      </c>
      <c r="F357">
        <v>0</v>
      </c>
      <c r="G357">
        <v>9297</v>
      </c>
      <c r="H357">
        <v>51386</v>
      </c>
      <c r="I357">
        <v>4867</v>
      </c>
      <c r="J357">
        <v>57793</v>
      </c>
      <c r="K357">
        <v>13520</v>
      </c>
      <c r="L357">
        <v>14793</v>
      </c>
      <c r="M357">
        <v>37548</v>
      </c>
      <c r="N357">
        <v>55058</v>
      </c>
      <c r="O357">
        <v>67835</v>
      </c>
      <c r="P357">
        <v>84088</v>
      </c>
      <c r="Q357">
        <v>12958</v>
      </c>
      <c r="R357">
        <v>22980</v>
      </c>
      <c r="S357">
        <f t="shared" si="10"/>
        <v>432123</v>
      </c>
      <c r="T357">
        <v>15.99</v>
      </c>
      <c r="U357">
        <f t="shared" si="11"/>
        <v>6909646.7700000005</v>
      </c>
    </row>
    <row r="358" spans="1:21" x14ac:dyDescent="0.25">
      <c r="A358">
        <v>1057</v>
      </c>
      <c r="B358" t="s">
        <v>308</v>
      </c>
      <c r="C358" t="s">
        <v>5</v>
      </c>
      <c r="D358" t="s">
        <v>18</v>
      </c>
      <c r="E358" t="s">
        <v>9</v>
      </c>
      <c r="F358">
        <v>0</v>
      </c>
      <c r="G358">
        <v>60071</v>
      </c>
      <c r="H358">
        <v>30470</v>
      </c>
      <c r="I358">
        <v>45287</v>
      </c>
      <c r="J358">
        <v>52005</v>
      </c>
      <c r="K358">
        <v>53472</v>
      </c>
      <c r="L358">
        <v>32288</v>
      </c>
      <c r="M358">
        <v>96739</v>
      </c>
      <c r="N358">
        <v>18019</v>
      </c>
      <c r="O358">
        <v>38600</v>
      </c>
      <c r="P358">
        <v>28718</v>
      </c>
      <c r="Q358">
        <v>24742</v>
      </c>
      <c r="R358">
        <v>45654</v>
      </c>
      <c r="S358">
        <f t="shared" si="10"/>
        <v>526065</v>
      </c>
      <c r="T358">
        <v>3.99</v>
      </c>
      <c r="U358">
        <f t="shared" si="11"/>
        <v>2098999.35</v>
      </c>
    </row>
    <row r="359" spans="1:21" x14ac:dyDescent="0.25">
      <c r="A359">
        <v>1062</v>
      </c>
      <c r="B359" t="s">
        <v>309</v>
      </c>
      <c r="C359" t="s">
        <v>5</v>
      </c>
      <c r="D359" t="s">
        <v>17</v>
      </c>
      <c r="E359" t="s">
        <v>6</v>
      </c>
      <c r="F359">
        <v>0</v>
      </c>
      <c r="G359">
        <v>0</v>
      </c>
      <c r="H359">
        <v>0</v>
      </c>
      <c r="I359">
        <v>0</v>
      </c>
      <c r="J359">
        <v>8595</v>
      </c>
      <c r="K359">
        <v>40098</v>
      </c>
      <c r="L359">
        <v>68867</v>
      </c>
      <c r="M359">
        <v>59595</v>
      </c>
      <c r="N359">
        <v>8693</v>
      </c>
      <c r="O359">
        <v>99402</v>
      </c>
      <c r="P359">
        <v>51050</v>
      </c>
      <c r="Q359">
        <v>4297</v>
      </c>
      <c r="R359">
        <v>10457</v>
      </c>
      <c r="S359">
        <f t="shared" si="10"/>
        <v>351054</v>
      </c>
      <c r="T359">
        <v>11.99</v>
      </c>
      <c r="U359">
        <f t="shared" si="11"/>
        <v>4209137.46</v>
      </c>
    </row>
    <row r="360" spans="1:21" x14ac:dyDescent="0.25">
      <c r="A360">
        <v>1062</v>
      </c>
      <c r="B360" t="s">
        <v>310</v>
      </c>
      <c r="C360" t="s">
        <v>3</v>
      </c>
      <c r="D360" t="s">
        <v>18</v>
      </c>
      <c r="E360" t="s">
        <v>9</v>
      </c>
      <c r="F360">
        <v>0</v>
      </c>
      <c r="G360">
        <v>0</v>
      </c>
      <c r="H360">
        <v>0</v>
      </c>
      <c r="I360">
        <v>0</v>
      </c>
      <c r="J360">
        <v>78266</v>
      </c>
      <c r="K360">
        <v>62682</v>
      </c>
      <c r="L360">
        <v>70636</v>
      </c>
      <c r="M360">
        <v>20443</v>
      </c>
      <c r="N360">
        <v>98104</v>
      </c>
      <c r="O360">
        <v>80266</v>
      </c>
      <c r="P360">
        <v>84548</v>
      </c>
      <c r="Q360">
        <v>89576</v>
      </c>
      <c r="R360">
        <v>54349</v>
      </c>
      <c r="S360">
        <f t="shared" si="10"/>
        <v>638870</v>
      </c>
      <c r="T360">
        <v>3.99</v>
      </c>
      <c r="U360">
        <f t="shared" si="11"/>
        <v>2549091.3000000003</v>
      </c>
    </row>
    <row r="361" spans="1:21" x14ac:dyDescent="0.25">
      <c r="A361">
        <v>1062</v>
      </c>
      <c r="B361" t="s">
        <v>311</v>
      </c>
      <c r="C361" t="s">
        <v>3</v>
      </c>
      <c r="D361" t="s">
        <v>18</v>
      </c>
      <c r="E361" t="s">
        <v>8</v>
      </c>
      <c r="F361">
        <v>0</v>
      </c>
      <c r="G361">
        <v>0</v>
      </c>
      <c r="H361">
        <v>0</v>
      </c>
      <c r="I361">
        <v>0</v>
      </c>
      <c r="J361">
        <v>42371</v>
      </c>
      <c r="K361">
        <v>63608</v>
      </c>
      <c r="L361">
        <v>13222</v>
      </c>
      <c r="M361">
        <v>91219</v>
      </c>
      <c r="N361">
        <v>61028</v>
      </c>
      <c r="O361">
        <v>36826</v>
      </c>
      <c r="P361">
        <v>24216</v>
      </c>
      <c r="Q361">
        <v>29772</v>
      </c>
      <c r="R361">
        <v>97344</v>
      </c>
      <c r="S361">
        <f t="shared" si="10"/>
        <v>459606</v>
      </c>
      <c r="T361">
        <v>0.99</v>
      </c>
      <c r="U361">
        <f t="shared" si="11"/>
        <v>455009.94</v>
      </c>
    </row>
    <row r="362" spans="1:21" x14ac:dyDescent="0.25">
      <c r="A362">
        <v>1062</v>
      </c>
      <c r="B362" t="s">
        <v>312</v>
      </c>
      <c r="C362" t="s">
        <v>16</v>
      </c>
      <c r="D362" t="s">
        <v>17</v>
      </c>
      <c r="E362" t="s">
        <v>9</v>
      </c>
      <c r="F362">
        <v>0</v>
      </c>
      <c r="G362">
        <v>0</v>
      </c>
      <c r="H362">
        <v>0</v>
      </c>
      <c r="I362">
        <v>0</v>
      </c>
      <c r="J362">
        <v>11924</v>
      </c>
      <c r="K362">
        <v>1672</v>
      </c>
      <c r="L362">
        <v>1196</v>
      </c>
      <c r="M362">
        <v>47462</v>
      </c>
      <c r="N362">
        <v>46368</v>
      </c>
      <c r="O362">
        <v>74891</v>
      </c>
      <c r="P362">
        <v>5396</v>
      </c>
      <c r="Q362">
        <v>4524</v>
      </c>
      <c r="R362">
        <v>1842</v>
      </c>
      <c r="S362">
        <f t="shared" si="10"/>
        <v>195275</v>
      </c>
      <c r="T362">
        <v>15.99</v>
      </c>
      <c r="U362">
        <f t="shared" si="11"/>
        <v>3122447.25</v>
      </c>
    </row>
    <row r="363" spans="1:21" x14ac:dyDescent="0.25">
      <c r="A363">
        <v>1063</v>
      </c>
      <c r="B363" t="s">
        <v>313</v>
      </c>
      <c r="C363" t="s">
        <v>4</v>
      </c>
      <c r="D363" t="s">
        <v>18</v>
      </c>
      <c r="E363" t="s">
        <v>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56419</v>
      </c>
      <c r="O363">
        <v>84884</v>
      </c>
      <c r="P363">
        <v>76390</v>
      </c>
      <c r="Q363">
        <v>85064</v>
      </c>
      <c r="R363">
        <v>76431</v>
      </c>
      <c r="S363">
        <f t="shared" si="10"/>
        <v>379188</v>
      </c>
      <c r="T363">
        <v>1.99</v>
      </c>
      <c r="U363">
        <f t="shared" si="11"/>
        <v>754584.12</v>
      </c>
    </row>
    <row r="364" spans="1:21" x14ac:dyDescent="0.25">
      <c r="A364">
        <v>1063</v>
      </c>
      <c r="B364" t="s">
        <v>314</v>
      </c>
      <c r="C364" t="s">
        <v>4</v>
      </c>
      <c r="D364" t="s">
        <v>17</v>
      </c>
      <c r="E364" t="s">
        <v>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91153</v>
      </c>
      <c r="O364">
        <v>66578</v>
      </c>
      <c r="P364">
        <v>55263</v>
      </c>
      <c r="Q364">
        <v>63960</v>
      </c>
      <c r="R364">
        <v>14733</v>
      </c>
      <c r="S364">
        <f t="shared" si="10"/>
        <v>291687</v>
      </c>
      <c r="T364">
        <v>11.99</v>
      </c>
      <c r="U364">
        <f t="shared" si="11"/>
        <v>3497327.13</v>
      </c>
    </row>
    <row r="365" spans="1:21" x14ac:dyDescent="0.25">
      <c r="A365">
        <v>1063</v>
      </c>
      <c r="B365" t="s">
        <v>315</v>
      </c>
      <c r="C365" t="s">
        <v>4</v>
      </c>
      <c r="D365" t="s">
        <v>17</v>
      </c>
      <c r="E365" t="s">
        <v>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57334</v>
      </c>
      <c r="O365">
        <v>2456</v>
      </c>
      <c r="P365">
        <v>59793</v>
      </c>
      <c r="Q365">
        <v>35459</v>
      </c>
      <c r="R365">
        <v>26539</v>
      </c>
      <c r="S365">
        <f t="shared" si="10"/>
        <v>181581</v>
      </c>
      <c r="T365">
        <v>11.99</v>
      </c>
      <c r="U365">
        <f t="shared" si="11"/>
        <v>2177156.19</v>
      </c>
    </row>
    <row r="366" spans="1:21" x14ac:dyDescent="0.25">
      <c r="A366">
        <v>1063</v>
      </c>
      <c r="B366" t="s">
        <v>315</v>
      </c>
      <c r="C366" t="s">
        <v>4</v>
      </c>
      <c r="D366" t="s">
        <v>17</v>
      </c>
      <c r="E366" t="s">
        <v>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62446</v>
      </c>
      <c r="O366">
        <v>65367</v>
      </c>
      <c r="P366">
        <v>21603</v>
      </c>
      <c r="Q366">
        <v>20420</v>
      </c>
      <c r="R366">
        <v>15290</v>
      </c>
      <c r="S366">
        <f t="shared" si="10"/>
        <v>185126</v>
      </c>
      <c r="T366">
        <v>9.99</v>
      </c>
      <c r="U366">
        <f t="shared" si="11"/>
        <v>1849408.74</v>
      </c>
    </row>
    <row r="367" spans="1:21" x14ac:dyDescent="0.25">
      <c r="A367">
        <v>1063</v>
      </c>
      <c r="B367" t="s">
        <v>315</v>
      </c>
      <c r="C367" t="s">
        <v>4</v>
      </c>
      <c r="D367" t="s">
        <v>17</v>
      </c>
      <c r="E367" t="s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39181</v>
      </c>
      <c r="O367">
        <v>15862</v>
      </c>
      <c r="P367">
        <v>70646</v>
      </c>
      <c r="Q367">
        <v>2911</v>
      </c>
      <c r="R367">
        <v>15233</v>
      </c>
      <c r="S367">
        <f t="shared" si="10"/>
        <v>143833</v>
      </c>
      <c r="T367">
        <v>12.99</v>
      </c>
      <c r="U367">
        <f t="shared" si="11"/>
        <v>1868390.67</v>
      </c>
    </row>
    <row r="368" spans="1:21" x14ac:dyDescent="0.25">
      <c r="A368">
        <v>1063</v>
      </c>
      <c r="B368" t="s">
        <v>315</v>
      </c>
      <c r="C368" t="s">
        <v>4</v>
      </c>
      <c r="D368" t="s">
        <v>17</v>
      </c>
      <c r="E368" t="s">
        <v>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6050</v>
      </c>
      <c r="O368">
        <v>98574</v>
      </c>
      <c r="P368">
        <v>76832</v>
      </c>
      <c r="Q368">
        <v>36260</v>
      </c>
      <c r="R368">
        <v>20813</v>
      </c>
      <c r="S368">
        <f t="shared" si="10"/>
        <v>238529</v>
      </c>
      <c r="T368">
        <v>15.99</v>
      </c>
      <c r="U368">
        <f t="shared" si="11"/>
        <v>3814078.71</v>
      </c>
    </row>
    <row r="369" spans="1:21" x14ac:dyDescent="0.25">
      <c r="A369">
        <v>1063</v>
      </c>
      <c r="B369" t="s">
        <v>315</v>
      </c>
      <c r="C369" t="s">
        <v>4</v>
      </c>
      <c r="D369" t="s">
        <v>18</v>
      </c>
      <c r="E369" t="s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17353</v>
      </c>
      <c r="O369">
        <v>57161</v>
      </c>
      <c r="P369">
        <v>13738</v>
      </c>
      <c r="Q369">
        <v>48977</v>
      </c>
      <c r="R369">
        <v>80901</v>
      </c>
      <c r="S369">
        <f t="shared" si="10"/>
        <v>218130</v>
      </c>
      <c r="T369">
        <v>0.99</v>
      </c>
      <c r="U369">
        <f t="shared" si="11"/>
        <v>215948.7</v>
      </c>
    </row>
    <row r="370" spans="1:21" x14ac:dyDescent="0.25">
      <c r="A370">
        <v>1063</v>
      </c>
      <c r="B370" t="s">
        <v>316</v>
      </c>
      <c r="C370" t="s">
        <v>5</v>
      </c>
      <c r="D370" t="s">
        <v>18</v>
      </c>
      <c r="E370" t="s">
        <v>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65216</v>
      </c>
      <c r="O370">
        <v>10326</v>
      </c>
      <c r="P370">
        <v>73335</v>
      </c>
      <c r="Q370">
        <v>37856</v>
      </c>
      <c r="R370">
        <v>79655</v>
      </c>
      <c r="S370">
        <f t="shared" si="10"/>
        <v>266388</v>
      </c>
      <c r="T370">
        <v>1.49</v>
      </c>
      <c r="U370">
        <f t="shared" si="11"/>
        <v>396918.12</v>
      </c>
    </row>
    <row r="371" spans="1:21" x14ac:dyDescent="0.25">
      <c r="A371">
        <v>1063</v>
      </c>
      <c r="B371" t="s">
        <v>317</v>
      </c>
      <c r="C371" t="s">
        <v>5</v>
      </c>
      <c r="D371" t="s">
        <v>18</v>
      </c>
      <c r="E371" t="s">
        <v>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23536</v>
      </c>
      <c r="O371">
        <v>23076</v>
      </c>
      <c r="P371">
        <v>77669</v>
      </c>
      <c r="Q371">
        <v>87771</v>
      </c>
      <c r="R371">
        <v>50646</v>
      </c>
      <c r="S371">
        <f t="shared" si="10"/>
        <v>262698</v>
      </c>
      <c r="T371">
        <v>1.49</v>
      </c>
      <c r="U371">
        <f t="shared" si="11"/>
        <v>391420.02</v>
      </c>
    </row>
    <row r="372" spans="1:21" x14ac:dyDescent="0.25">
      <c r="A372">
        <v>1063</v>
      </c>
      <c r="B372" t="s">
        <v>318</v>
      </c>
      <c r="C372" t="s">
        <v>5</v>
      </c>
      <c r="D372" t="s">
        <v>18</v>
      </c>
      <c r="E372" t="s">
        <v>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72614</v>
      </c>
      <c r="O372">
        <v>99887</v>
      </c>
      <c r="P372">
        <v>33758</v>
      </c>
      <c r="Q372">
        <v>80846</v>
      </c>
      <c r="R372">
        <v>7880</v>
      </c>
      <c r="S372">
        <f t="shared" si="10"/>
        <v>294985</v>
      </c>
      <c r="T372">
        <v>1.49</v>
      </c>
      <c r="U372">
        <f t="shared" si="11"/>
        <v>439527.65</v>
      </c>
    </row>
    <row r="373" spans="1:21" x14ac:dyDescent="0.25">
      <c r="A373">
        <v>1063</v>
      </c>
      <c r="B373" t="s">
        <v>319</v>
      </c>
      <c r="C373" t="s">
        <v>16</v>
      </c>
      <c r="D373" t="s">
        <v>17</v>
      </c>
      <c r="E373" t="s">
        <v>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67033</v>
      </c>
      <c r="O373">
        <v>93632</v>
      </c>
      <c r="P373">
        <v>1618</v>
      </c>
      <c r="Q373">
        <v>1740</v>
      </c>
      <c r="R373">
        <v>1151</v>
      </c>
      <c r="S373">
        <f t="shared" si="10"/>
        <v>165174</v>
      </c>
      <c r="T373">
        <v>15.99</v>
      </c>
      <c r="U373">
        <f t="shared" si="11"/>
        <v>2641132.2600000002</v>
      </c>
    </row>
    <row r="374" spans="1:21" x14ac:dyDescent="0.25">
      <c r="A374">
        <v>1063</v>
      </c>
      <c r="B374" t="s">
        <v>320</v>
      </c>
      <c r="C374" t="s">
        <v>3</v>
      </c>
      <c r="D374" t="s">
        <v>17</v>
      </c>
      <c r="E374" t="s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78651</v>
      </c>
      <c r="O374">
        <v>22555</v>
      </c>
      <c r="P374">
        <v>0</v>
      </c>
      <c r="Q374">
        <v>0</v>
      </c>
      <c r="R374">
        <v>2601</v>
      </c>
      <c r="S374">
        <f t="shared" si="10"/>
        <v>103807</v>
      </c>
      <c r="T374">
        <v>12.99</v>
      </c>
      <c r="U374">
        <f t="shared" si="11"/>
        <v>1348452.93</v>
      </c>
    </row>
    <row r="375" spans="1:21" x14ac:dyDescent="0.25">
      <c r="A375">
        <v>1063</v>
      </c>
      <c r="B375" t="s">
        <v>321</v>
      </c>
      <c r="C375" t="s">
        <v>16</v>
      </c>
      <c r="D375" t="s">
        <v>17</v>
      </c>
      <c r="E375" t="s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69024</v>
      </c>
      <c r="O375">
        <v>66280</v>
      </c>
      <c r="P375">
        <v>2317</v>
      </c>
      <c r="Q375">
        <v>1442</v>
      </c>
      <c r="R375">
        <v>1325</v>
      </c>
      <c r="S375">
        <f t="shared" si="10"/>
        <v>140388</v>
      </c>
      <c r="T375">
        <v>12.99</v>
      </c>
      <c r="U375">
        <f t="shared" si="11"/>
        <v>1823640.12</v>
      </c>
    </row>
    <row r="376" spans="1:21" x14ac:dyDescent="0.25">
      <c r="A376">
        <v>1065</v>
      </c>
      <c r="B376" t="s">
        <v>322</v>
      </c>
      <c r="C376" t="s">
        <v>4</v>
      </c>
      <c r="D376" t="s">
        <v>18</v>
      </c>
      <c r="E376" t="s">
        <v>8</v>
      </c>
      <c r="F376">
        <v>0</v>
      </c>
      <c r="G376">
        <v>0</v>
      </c>
      <c r="H376">
        <v>0</v>
      </c>
      <c r="I376">
        <v>25707</v>
      </c>
      <c r="J376">
        <v>5344</v>
      </c>
      <c r="K376">
        <v>19734</v>
      </c>
      <c r="L376">
        <v>27328</v>
      </c>
      <c r="M376">
        <v>62681</v>
      </c>
      <c r="N376">
        <v>83124</v>
      </c>
      <c r="O376">
        <v>75685</v>
      </c>
      <c r="P376">
        <v>177</v>
      </c>
      <c r="Q376">
        <v>13617</v>
      </c>
      <c r="R376">
        <v>29898</v>
      </c>
      <c r="S376">
        <f t="shared" si="10"/>
        <v>343295</v>
      </c>
      <c r="T376">
        <v>0.99</v>
      </c>
      <c r="U376">
        <f t="shared" si="11"/>
        <v>339862.05</v>
      </c>
    </row>
    <row r="377" spans="1:21" x14ac:dyDescent="0.25">
      <c r="A377">
        <v>1065</v>
      </c>
      <c r="B377" t="s">
        <v>323</v>
      </c>
      <c r="C377" t="s">
        <v>4</v>
      </c>
      <c r="D377" t="s">
        <v>17</v>
      </c>
      <c r="E377" t="s">
        <v>7</v>
      </c>
      <c r="F377">
        <v>0</v>
      </c>
      <c r="G377">
        <v>0</v>
      </c>
      <c r="H377">
        <v>0</v>
      </c>
      <c r="I377">
        <v>66064</v>
      </c>
      <c r="J377">
        <v>27106</v>
      </c>
      <c r="K377">
        <v>90039</v>
      </c>
      <c r="L377">
        <v>41900</v>
      </c>
      <c r="M377">
        <v>18673</v>
      </c>
      <c r="N377">
        <v>97761</v>
      </c>
      <c r="O377">
        <v>28506</v>
      </c>
      <c r="P377">
        <v>19724</v>
      </c>
      <c r="Q377">
        <v>46541</v>
      </c>
      <c r="R377">
        <v>24085</v>
      </c>
      <c r="S377">
        <f t="shared" si="10"/>
        <v>460399</v>
      </c>
      <c r="T377">
        <v>12.99</v>
      </c>
      <c r="U377">
        <f t="shared" si="11"/>
        <v>5980583.0099999998</v>
      </c>
    </row>
    <row r="378" spans="1:21" x14ac:dyDescent="0.25">
      <c r="A378">
        <v>1065</v>
      </c>
      <c r="B378" t="s">
        <v>324</v>
      </c>
      <c r="C378" t="s">
        <v>4</v>
      </c>
      <c r="D378" t="s">
        <v>17</v>
      </c>
      <c r="E378" t="s">
        <v>7</v>
      </c>
      <c r="F378">
        <v>0</v>
      </c>
      <c r="G378">
        <v>0</v>
      </c>
      <c r="H378">
        <v>0</v>
      </c>
      <c r="I378">
        <v>29055</v>
      </c>
      <c r="J378">
        <v>26501</v>
      </c>
      <c r="K378">
        <v>9556</v>
      </c>
      <c r="L378">
        <v>4576</v>
      </c>
      <c r="M378">
        <v>83567</v>
      </c>
      <c r="N378">
        <v>69486</v>
      </c>
      <c r="O378">
        <v>58551</v>
      </c>
      <c r="P378">
        <v>66373</v>
      </c>
      <c r="Q378">
        <v>67164</v>
      </c>
      <c r="R378">
        <v>14842</v>
      </c>
      <c r="S378">
        <f t="shared" si="10"/>
        <v>429671</v>
      </c>
      <c r="T378">
        <v>12.99</v>
      </c>
      <c r="U378">
        <f t="shared" si="11"/>
        <v>5581426.29</v>
      </c>
    </row>
    <row r="379" spans="1:21" x14ac:dyDescent="0.25">
      <c r="A379">
        <v>1065</v>
      </c>
      <c r="B379" t="s">
        <v>325</v>
      </c>
      <c r="C379" t="s">
        <v>4</v>
      </c>
      <c r="D379" t="s">
        <v>17</v>
      </c>
      <c r="E379" t="s">
        <v>6</v>
      </c>
      <c r="F379">
        <v>0</v>
      </c>
      <c r="G379">
        <v>0</v>
      </c>
      <c r="H379">
        <v>0</v>
      </c>
      <c r="I379">
        <v>0</v>
      </c>
      <c r="J379">
        <v>64098</v>
      </c>
      <c r="K379">
        <v>41088</v>
      </c>
      <c r="L379">
        <v>49603</v>
      </c>
      <c r="M379">
        <v>18172</v>
      </c>
      <c r="N379">
        <v>58610</v>
      </c>
      <c r="O379">
        <v>7406</v>
      </c>
      <c r="P379">
        <v>55608</v>
      </c>
      <c r="Q379">
        <v>67345</v>
      </c>
      <c r="R379">
        <v>31452</v>
      </c>
      <c r="S379">
        <f t="shared" si="10"/>
        <v>393382</v>
      </c>
      <c r="T379">
        <v>11.99</v>
      </c>
      <c r="U379">
        <f t="shared" si="11"/>
        <v>4716650.18</v>
      </c>
    </row>
    <row r="380" spans="1:21" x14ac:dyDescent="0.25">
      <c r="A380">
        <v>1065</v>
      </c>
      <c r="B380" t="s">
        <v>326</v>
      </c>
      <c r="C380" t="s">
        <v>4</v>
      </c>
      <c r="D380" t="s">
        <v>17</v>
      </c>
      <c r="E380" t="s">
        <v>6</v>
      </c>
      <c r="F380">
        <v>0</v>
      </c>
      <c r="G380">
        <v>0</v>
      </c>
      <c r="H380">
        <v>0</v>
      </c>
      <c r="I380">
        <v>0</v>
      </c>
      <c r="J380">
        <v>34920</v>
      </c>
      <c r="K380">
        <v>38427</v>
      </c>
      <c r="L380">
        <v>79307</v>
      </c>
      <c r="M380">
        <v>69158</v>
      </c>
      <c r="N380">
        <v>81472</v>
      </c>
      <c r="O380">
        <v>23241</v>
      </c>
      <c r="P380">
        <v>28130</v>
      </c>
      <c r="Q380">
        <v>26054</v>
      </c>
      <c r="R380">
        <v>7696</v>
      </c>
      <c r="S380">
        <f t="shared" si="10"/>
        <v>388405</v>
      </c>
      <c r="T380">
        <v>11.99</v>
      </c>
      <c r="U380">
        <f t="shared" si="11"/>
        <v>4656975.95</v>
      </c>
    </row>
    <row r="381" spans="1:21" x14ac:dyDescent="0.25">
      <c r="A381">
        <v>1065</v>
      </c>
      <c r="B381" t="s">
        <v>327</v>
      </c>
      <c r="C381" t="s">
        <v>4</v>
      </c>
      <c r="D381" t="s">
        <v>18</v>
      </c>
      <c r="E381" t="s">
        <v>9</v>
      </c>
      <c r="F381">
        <v>0</v>
      </c>
      <c r="G381">
        <v>0</v>
      </c>
      <c r="H381">
        <v>0</v>
      </c>
      <c r="I381">
        <v>0</v>
      </c>
      <c r="J381">
        <v>44960</v>
      </c>
      <c r="K381">
        <v>35594</v>
      </c>
      <c r="L381">
        <v>45759</v>
      </c>
      <c r="M381">
        <v>1089</v>
      </c>
      <c r="N381">
        <v>90896</v>
      </c>
      <c r="O381">
        <v>48110</v>
      </c>
      <c r="P381">
        <v>88547</v>
      </c>
      <c r="Q381">
        <v>112528</v>
      </c>
      <c r="R381">
        <v>85745</v>
      </c>
      <c r="S381">
        <f t="shared" si="10"/>
        <v>553228</v>
      </c>
      <c r="T381">
        <v>3.99</v>
      </c>
      <c r="U381">
        <f t="shared" si="11"/>
        <v>2207379.7200000002</v>
      </c>
    </row>
    <row r="382" spans="1:21" x14ac:dyDescent="0.25">
      <c r="A382">
        <v>1065</v>
      </c>
      <c r="B382" t="s">
        <v>328</v>
      </c>
      <c r="C382" t="s">
        <v>4</v>
      </c>
      <c r="D382" t="s">
        <v>17</v>
      </c>
      <c r="E382" t="s">
        <v>8</v>
      </c>
      <c r="F382">
        <v>0</v>
      </c>
      <c r="G382">
        <v>0</v>
      </c>
      <c r="H382">
        <v>0</v>
      </c>
      <c r="I382">
        <v>0</v>
      </c>
      <c r="J382">
        <v>40667</v>
      </c>
      <c r="K382">
        <v>91175</v>
      </c>
      <c r="L382">
        <v>84026</v>
      </c>
      <c r="M382">
        <v>93595</v>
      </c>
      <c r="N382">
        <v>65966</v>
      </c>
      <c r="O382">
        <v>30573</v>
      </c>
      <c r="P382">
        <v>311834</v>
      </c>
      <c r="Q382">
        <v>336538</v>
      </c>
      <c r="R382">
        <v>150421</v>
      </c>
      <c r="S382">
        <f t="shared" si="10"/>
        <v>1204795</v>
      </c>
      <c r="T382">
        <v>9.99</v>
      </c>
      <c r="U382">
        <f t="shared" si="11"/>
        <v>12035902.050000001</v>
      </c>
    </row>
    <row r="383" spans="1:21" x14ac:dyDescent="0.25">
      <c r="A383">
        <v>1065</v>
      </c>
      <c r="B383" t="s">
        <v>329</v>
      </c>
      <c r="C383" t="s">
        <v>4</v>
      </c>
      <c r="D383" t="s">
        <v>18</v>
      </c>
      <c r="E383" t="s">
        <v>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97687</v>
      </c>
      <c r="L383">
        <v>42059</v>
      </c>
      <c r="M383">
        <v>40939</v>
      </c>
      <c r="N383">
        <v>47804</v>
      </c>
      <c r="O383">
        <v>4022</v>
      </c>
      <c r="P383">
        <v>3628</v>
      </c>
      <c r="Q383">
        <v>18642</v>
      </c>
      <c r="R383">
        <v>40662</v>
      </c>
      <c r="S383">
        <f t="shared" si="10"/>
        <v>295443</v>
      </c>
      <c r="T383">
        <v>1.49</v>
      </c>
      <c r="U383">
        <f t="shared" si="11"/>
        <v>440210.07</v>
      </c>
    </row>
    <row r="384" spans="1:21" x14ac:dyDescent="0.25">
      <c r="A384">
        <v>1065</v>
      </c>
      <c r="B384" t="s">
        <v>330</v>
      </c>
      <c r="C384" t="s">
        <v>4</v>
      </c>
      <c r="D384" t="s">
        <v>17</v>
      </c>
      <c r="E384" t="s">
        <v>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53675</v>
      </c>
      <c r="L384">
        <v>40011</v>
      </c>
      <c r="M384">
        <v>28415</v>
      </c>
      <c r="N384">
        <v>43336</v>
      </c>
      <c r="O384">
        <v>39700</v>
      </c>
      <c r="P384">
        <v>15564</v>
      </c>
      <c r="Q384">
        <v>67018</v>
      </c>
      <c r="R384">
        <v>23819</v>
      </c>
      <c r="S384">
        <f t="shared" si="10"/>
        <v>311538</v>
      </c>
      <c r="T384">
        <v>11.99</v>
      </c>
      <c r="U384">
        <f t="shared" si="11"/>
        <v>3735340.62</v>
      </c>
    </row>
    <row r="385" spans="1:21" x14ac:dyDescent="0.25">
      <c r="A385">
        <v>1065</v>
      </c>
      <c r="B385" t="s">
        <v>331</v>
      </c>
      <c r="C385" t="s">
        <v>4</v>
      </c>
      <c r="D385" t="s">
        <v>18</v>
      </c>
      <c r="E385" t="s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18603</v>
      </c>
      <c r="M385">
        <v>64505</v>
      </c>
      <c r="N385">
        <v>58145</v>
      </c>
      <c r="O385">
        <v>68398</v>
      </c>
      <c r="P385">
        <v>1303</v>
      </c>
      <c r="Q385">
        <v>41370</v>
      </c>
      <c r="R385">
        <v>16884</v>
      </c>
      <c r="S385">
        <f t="shared" si="10"/>
        <v>269208</v>
      </c>
      <c r="T385">
        <v>1.99</v>
      </c>
      <c r="U385">
        <f t="shared" si="11"/>
        <v>535723.92000000004</v>
      </c>
    </row>
    <row r="386" spans="1:21" x14ac:dyDescent="0.25">
      <c r="A386">
        <v>1065</v>
      </c>
      <c r="B386" t="s">
        <v>332</v>
      </c>
      <c r="C386" t="s">
        <v>4</v>
      </c>
      <c r="D386" t="s">
        <v>17</v>
      </c>
      <c r="E386" t="s">
        <v>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12800</v>
      </c>
      <c r="M386">
        <v>88087</v>
      </c>
      <c r="N386">
        <v>63865</v>
      </c>
      <c r="O386">
        <v>12613</v>
      </c>
      <c r="P386">
        <v>60282</v>
      </c>
      <c r="Q386">
        <v>61151</v>
      </c>
      <c r="R386">
        <v>28111</v>
      </c>
      <c r="S386">
        <f t="shared" si="10"/>
        <v>326909</v>
      </c>
      <c r="T386">
        <v>11.99</v>
      </c>
      <c r="U386">
        <f t="shared" si="11"/>
        <v>3919638.91</v>
      </c>
    </row>
    <row r="387" spans="1:21" x14ac:dyDescent="0.25">
      <c r="A387">
        <v>1065</v>
      </c>
      <c r="B387" t="s">
        <v>332</v>
      </c>
      <c r="C387" t="s">
        <v>4</v>
      </c>
      <c r="D387" t="s">
        <v>17</v>
      </c>
      <c r="E387" t="s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15378</v>
      </c>
      <c r="M387">
        <v>93870</v>
      </c>
      <c r="N387">
        <v>31160</v>
      </c>
      <c r="O387">
        <v>10327</v>
      </c>
      <c r="P387">
        <v>22403</v>
      </c>
      <c r="Q387">
        <v>23694</v>
      </c>
      <c r="R387">
        <v>14381</v>
      </c>
      <c r="S387">
        <f t="shared" ref="S387:S435" si="12">SUM(F387:R387)</f>
        <v>211213</v>
      </c>
      <c r="T387">
        <v>12.99</v>
      </c>
      <c r="U387">
        <f t="shared" ref="U387:U435" si="13">(S387*T387)</f>
        <v>2743656.87</v>
      </c>
    </row>
    <row r="388" spans="1:21" x14ac:dyDescent="0.25">
      <c r="A388">
        <v>1065</v>
      </c>
      <c r="B388" t="s">
        <v>333</v>
      </c>
      <c r="C388" t="s">
        <v>4</v>
      </c>
      <c r="D388" t="s">
        <v>17</v>
      </c>
      <c r="E388" t="s">
        <v>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92296</v>
      </c>
      <c r="N388">
        <v>6497</v>
      </c>
      <c r="O388">
        <v>59917</v>
      </c>
      <c r="P388">
        <v>705</v>
      </c>
      <c r="Q388">
        <v>44179</v>
      </c>
      <c r="R388">
        <v>8186</v>
      </c>
      <c r="S388">
        <f t="shared" si="12"/>
        <v>211780</v>
      </c>
      <c r="T388">
        <v>11.99</v>
      </c>
      <c r="U388">
        <f t="shared" si="13"/>
        <v>2539242.2000000002</v>
      </c>
    </row>
    <row r="389" spans="1:21" x14ac:dyDescent="0.25">
      <c r="A389">
        <v>1065</v>
      </c>
      <c r="B389" t="s">
        <v>334</v>
      </c>
      <c r="C389" t="s">
        <v>4</v>
      </c>
      <c r="D389" t="s">
        <v>17</v>
      </c>
      <c r="E389" t="s">
        <v>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18838</v>
      </c>
      <c r="N389">
        <v>26919</v>
      </c>
      <c r="O389">
        <v>10768</v>
      </c>
      <c r="P389">
        <v>59904</v>
      </c>
      <c r="Q389">
        <v>56426</v>
      </c>
      <c r="R389">
        <v>15742</v>
      </c>
      <c r="S389">
        <f t="shared" si="12"/>
        <v>188597</v>
      </c>
      <c r="T389">
        <v>12.99</v>
      </c>
      <c r="U389">
        <f t="shared" si="13"/>
        <v>2449875.0300000003</v>
      </c>
    </row>
    <row r="390" spans="1:21" x14ac:dyDescent="0.25">
      <c r="A390">
        <v>1065</v>
      </c>
      <c r="B390" t="s">
        <v>334</v>
      </c>
      <c r="C390" t="s">
        <v>4</v>
      </c>
      <c r="D390" t="s">
        <v>18</v>
      </c>
      <c r="E390" t="s">
        <v>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23999</v>
      </c>
      <c r="N390">
        <v>12007</v>
      </c>
      <c r="O390">
        <v>43405</v>
      </c>
      <c r="P390">
        <v>3925</v>
      </c>
      <c r="Q390">
        <v>53343</v>
      </c>
      <c r="R390">
        <v>40672</v>
      </c>
      <c r="S390">
        <f t="shared" si="12"/>
        <v>177351</v>
      </c>
      <c r="T390">
        <v>1.49</v>
      </c>
      <c r="U390">
        <f t="shared" si="13"/>
        <v>264252.99</v>
      </c>
    </row>
    <row r="391" spans="1:21" x14ac:dyDescent="0.25">
      <c r="A391">
        <v>1065</v>
      </c>
      <c r="B391" t="s">
        <v>335</v>
      </c>
      <c r="C391" t="s">
        <v>4</v>
      </c>
      <c r="D391" t="s">
        <v>18</v>
      </c>
      <c r="E391" t="s">
        <v>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59164</v>
      </c>
      <c r="O391">
        <v>92339</v>
      </c>
      <c r="P391">
        <v>38158</v>
      </c>
      <c r="Q391">
        <v>65752</v>
      </c>
      <c r="R391">
        <v>97153</v>
      </c>
      <c r="S391">
        <f t="shared" si="12"/>
        <v>352566</v>
      </c>
      <c r="T391">
        <v>0.99</v>
      </c>
      <c r="U391">
        <f t="shared" si="13"/>
        <v>349040.34</v>
      </c>
    </row>
    <row r="392" spans="1:21" x14ac:dyDescent="0.25">
      <c r="A392">
        <v>1065</v>
      </c>
      <c r="B392" t="s">
        <v>336</v>
      </c>
      <c r="C392" t="s">
        <v>4</v>
      </c>
      <c r="D392" t="s">
        <v>17</v>
      </c>
      <c r="E392" t="s">
        <v>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32263</v>
      </c>
      <c r="P392">
        <v>39789</v>
      </c>
      <c r="Q392">
        <v>5704</v>
      </c>
      <c r="R392">
        <v>16961</v>
      </c>
      <c r="S392">
        <f t="shared" si="12"/>
        <v>94717</v>
      </c>
      <c r="T392">
        <v>11.99</v>
      </c>
      <c r="U392">
        <f t="shared" si="13"/>
        <v>1135656.83</v>
      </c>
    </row>
    <row r="393" spans="1:21" x14ac:dyDescent="0.25">
      <c r="A393">
        <v>1065</v>
      </c>
      <c r="B393" t="s">
        <v>336</v>
      </c>
      <c r="C393" t="s">
        <v>4</v>
      </c>
      <c r="D393" t="s">
        <v>17</v>
      </c>
      <c r="E393" t="s">
        <v>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37773</v>
      </c>
      <c r="O393">
        <v>51364</v>
      </c>
      <c r="P393">
        <v>48039</v>
      </c>
      <c r="Q393">
        <v>16607</v>
      </c>
      <c r="R393">
        <v>29244</v>
      </c>
      <c r="S393">
        <f t="shared" si="12"/>
        <v>183027</v>
      </c>
      <c r="T393">
        <v>9.99</v>
      </c>
      <c r="U393">
        <f t="shared" si="13"/>
        <v>1828439.73</v>
      </c>
    </row>
    <row r="394" spans="1:21" x14ac:dyDescent="0.25">
      <c r="A394">
        <v>1065</v>
      </c>
      <c r="B394" t="s">
        <v>337</v>
      </c>
      <c r="C394" t="s">
        <v>4</v>
      </c>
      <c r="D394" t="s">
        <v>17</v>
      </c>
      <c r="E394" t="s">
        <v>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7169</v>
      </c>
      <c r="P394">
        <v>53017</v>
      </c>
      <c r="Q394">
        <v>29616</v>
      </c>
      <c r="R394">
        <v>7895</v>
      </c>
      <c r="S394">
        <f t="shared" si="12"/>
        <v>97697</v>
      </c>
      <c r="T394">
        <v>12.99</v>
      </c>
      <c r="U394">
        <f t="shared" si="13"/>
        <v>1269084.03</v>
      </c>
    </row>
    <row r="395" spans="1:21" x14ac:dyDescent="0.25">
      <c r="A395">
        <v>1065</v>
      </c>
      <c r="B395" t="s">
        <v>338</v>
      </c>
      <c r="C395" t="s">
        <v>4</v>
      </c>
      <c r="D395" t="s">
        <v>17</v>
      </c>
      <c r="E395" t="s">
        <v>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11021</v>
      </c>
      <c r="Q395">
        <v>8801</v>
      </c>
      <c r="R395">
        <v>16793</v>
      </c>
      <c r="S395">
        <f t="shared" si="12"/>
        <v>36615</v>
      </c>
      <c r="T395">
        <v>15.99</v>
      </c>
      <c r="U395">
        <f t="shared" si="13"/>
        <v>585473.85</v>
      </c>
    </row>
    <row r="396" spans="1:21" x14ac:dyDescent="0.25">
      <c r="A396">
        <v>1065</v>
      </c>
      <c r="B396" t="s">
        <v>338</v>
      </c>
      <c r="C396" t="s">
        <v>4</v>
      </c>
      <c r="D396" t="s">
        <v>18</v>
      </c>
      <c r="E396" t="s">
        <v>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59551</v>
      </c>
      <c r="P396">
        <v>36146</v>
      </c>
      <c r="Q396">
        <v>57049</v>
      </c>
      <c r="R396">
        <v>97906</v>
      </c>
      <c r="S396">
        <f t="shared" si="12"/>
        <v>250652</v>
      </c>
      <c r="T396">
        <v>1.49</v>
      </c>
      <c r="U396">
        <f t="shared" si="13"/>
        <v>373471.48</v>
      </c>
    </row>
    <row r="397" spans="1:21" x14ac:dyDescent="0.25">
      <c r="A397">
        <v>1065</v>
      </c>
      <c r="B397" t="s">
        <v>339</v>
      </c>
      <c r="C397" t="s">
        <v>4</v>
      </c>
      <c r="D397" t="s">
        <v>18</v>
      </c>
      <c r="E397" t="s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103075</v>
      </c>
      <c r="Q397">
        <v>40460</v>
      </c>
      <c r="R397">
        <v>15564</v>
      </c>
      <c r="S397">
        <f t="shared" si="12"/>
        <v>159099</v>
      </c>
      <c r="T397">
        <v>3.99</v>
      </c>
      <c r="U397">
        <f t="shared" si="13"/>
        <v>634805.01</v>
      </c>
    </row>
    <row r="398" spans="1:21" x14ac:dyDescent="0.25">
      <c r="A398">
        <v>1065</v>
      </c>
      <c r="B398" t="s">
        <v>340</v>
      </c>
      <c r="C398" t="s">
        <v>4</v>
      </c>
      <c r="D398" t="s">
        <v>17</v>
      </c>
      <c r="E398" t="s">
        <v>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25959</v>
      </c>
      <c r="Q398">
        <v>18382</v>
      </c>
      <c r="R398">
        <v>19085</v>
      </c>
      <c r="S398">
        <f t="shared" si="12"/>
        <v>63426</v>
      </c>
      <c r="T398">
        <v>9.99</v>
      </c>
      <c r="U398">
        <f t="shared" si="13"/>
        <v>633625.74</v>
      </c>
    </row>
    <row r="399" spans="1:21" x14ac:dyDescent="0.25">
      <c r="A399">
        <v>1065</v>
      </c>
      <c r="B399" t="s">
        <v>340</v>
      </c>
      <c r="C399" t="s">
        <v>4</v>
      </c>
      <c r="D399" t="s">
        <v>18</v>
      </c>
      <c r="E399" t="s">
        <v>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73506</v>
      </c>
      <c r="Q399">
        <v>36510</v>
      </c>
      <c r="R399">
        <v>97379</v>
      </c>
      <c r="S399">
        <f t="shared" si="12"/>
        <v>207395</v>
      </c>
      <c r="T399">
        <v>1.99</v>
      </c>
      <c r="U399">
        <f t="shared" si="13"/>
        <v>412716.05</v>
      </c>
    </row>
    <row r="400" spans="1:21" x14ac:dyDescent="0.25">
      <c r="A400">
        <v>1065</v>
      </c>
      <c r="B400" t="s">
        <v>341</v>
      </c>
      <c r="C400" t="s">
        <v>4</v>
      </c>
      <c r="D400" t="s">
        <v>17</v>
      </c>
      <c r="E400" t="s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72234</v>
      </c>
      <c r="Q400">
        <v>54170</v>
      </c>
      <c r="R400">
        <v>17521</v>
      </c>
      <c r="S400">
        <f t="shared" si="12"/>
        <v>143925</v>
      </c>
      <c r="T400">
        <v>9.99</v>
      </c>
      <c r="U400">
        <f t="shared" si="13"/>
        <v>1437810.75</v>
      </c>
    </row>
    <row r="401" spans="1:21" x14ac:dyDescent="0.25">
      <c r="A401">
        <v>1065</v>
      </c>
      <c r="B401" t="s">
        <v>342</v>
      </c>
      <c r="C401" t="s">
        <v>4</v>
      </c>
      <c r="D401" t="s">
        <v>17</v>
      </c>
      <c r="E401" t="s">
        <v>9</v>
      </c>
      <c r="F401">
        <v>0</v>
      </c>
      <c r="G401">
        <v>66315</v>
      </c>
      <c r="H401">
        <v>34662</v>
      </c>
      <c r="I401">
        <v>35173</v>
      </c>
      <c r="J401">
        <v>72882</v>
      </c>
      <c r="K401">
        <v>26244</v>
      </c>
      <c r="L401">
        <v>73315</v>
      </c>
      <c r="M401">
        <v>41665</v>
      </c>
      <c r="N401">
        <v>93230</v>
      </c>
      <c r="O401">
        <v>89699</v>
      </c>
      <c r="P401">
        <v>0</v>
      </c>
      <c r="Q401">
        <v>0</v>
      </c>
      <c r="R401">
        <v>514120</v>
      </c>
      <c r="S401">
        <f t="shared" si="12"/>
        <v>1047305</v>
      </c>
      <c r="T401">
        <v>15.99</v>
      </c>
      <c r="U401">
        <f t="shared" si="13"/>
        <v>16746406.950000001</v>
      </c>
    </row>
    <row r="402" spans="1:21" x14ac:dyDescent="0.25">
      <c r="A402">
        <v>1065</v>
      </c>
      <c r="B402" t="s">
        <v>342</v>
      </c>
      <c r="C402" t="s">
        <v>4</v>
      </c>
      <c r="D402" t="s">
        <v>18</v>
      </c>
      <c r="E402" t="s">
        <v>7</v>
      </c>
      <c r="F402">
        <v>0</v>
      </c>
      <c r="G402">
        <v>33561</v>
      </c>
      <c r="H402">
        <v>95542</v>
      </c>
      <c r="I402">
        <v>8850</v>
      </c>
      <c r="J402">
        <v>37290</v>
      </c>
      <c r="K402">
        <v>94143</v>
      </c>
      <c r="L402">
        <v>26408</v>
      </c>
      <c r="M402">
        <v>3216</v>
      </c>
      <c r="N402">
        <v>73131</v>
      </c>
      <c r="O402">
        <v>68338</v>
      </c>
      <c r="P402">
        <v>32618</v>
      </c>
      <c r="Q402">
        <v>102866</v>
      </c>
      <c r="R402">
        <v>73591</v>
      </c>
      <c r="S402">
        <f t="shared" si="12"/>
        <v>649554</v>
      </c>
      <c r="T402">
        <v>1.99</v>
      </c>
      <c r="U402">
        <f t="shared" si="13"/>
        <v>1292612.46</v>
      </c>
    </row>
    <row r="403" spans="1:21" x14ac:dyDescent="0.25">
      <c r="A403">
        <v>1065</v>
      </c>
      <c r="B403" t="s">
        <v>342</v>
      </c>
      <c r="C403" t="s">
        <v>4</v>
      </c>
      <c r="D403" t="s">
        <v>18</v>
      </c>
      <c r="E403" t="s">
        <v>9</v>
      </c>
      <c r="F403">
        <v>0</v>
      </c>
      <c r="G403">
        <v>85331</v>
      </c>
      <c r="H403">
        <v>2856</v>
      </c>
      <c r="I403">
        <v>42382</v>
      </c>
      <c r="J403">
        <v>23548</v>
      </c>
      <c r="K403">
        <v>98756</v>
      </c>
      <c r="L403">
        <v>8145</v>
      </c>
      <c r="M403">
        <v>49781</v>
      </c>
      <c r="N403">
        <v>52158</v>
      </c>
      <c r="O403">
        <v>24314</v>
      </c>
      <c r="P403">
        <v>34036</v>
      </c>
      <c r="Q403">
        <v>104821</v>
      </c>
      <c r="R403">
        <v>63350</v>
      </c>
      <c r="S403">
        <f t="shared" si="12"/>
        <v>589478</v>
      </c>
      <c r="T403">
        <v>3.99</v>
      </c>
      <c r="U403">
        <f t="shared" si="13"/>
        <v>2352017.2200000002</v>
      </c>
    </row>
    <row r="404" spans="1:21" x14ac:dyDescent="0.25">
      <c r="A404">
        <v>1065</v>
      </c>
      <c r="B404" t="s">
        <v>343</v>
      </c>
      <c r="C404" t="s">
        <v>4</v>
      </c>
      <c r="D404" t="s">
        <v>17</v>
      </c>
      <c r="E404" t="s">
        <v>6</v>
      </c>
      <c r="F404">
        <v>0</v>
      </c>
      <c r="G404">
        <v>45244</v>
      </c>
      <c r="H404">
        <v>92425</v>
      </c>
      <c r="I404">
        <v>35993</v>
      </c>
      <c r="J404">
        <v>16893</v>
      </c>
      <c r="K404">
        <v>14248</v>
      </c>
      <c r="L404">
        <v>28696</v>
      </c>
      <c r="M404">
        <v>87140</v>
      </c>
      <c r="N404">
        <v>905</v>
      </c>
      <c r="O404">
        <v>48136</v>
      </c>
      <c r="P404">
        <v>28836</v>
      </c>
      <c r="Q404">
        <v>46348</v>
      </c>
      <c r="R404">
        <v>293</v>
      </c>
      <c r="S404">
        <f t="shared" si="12"/>
        <v>445157</v>
      </c>
      <c r="T404">
        <v>11.99</v>
      </c>
      <c r="U404">
        <f t="shared" si="13"/>
        <v>5337432.43</v>
      </c>
    </row>
    <row r="405" spans="1:21" x14ac:dyDescent="0.25">
      <c r="A405">
        <v>1066</v>
      </c>
      <c r="B405" t="s">
        <v>344</v>
      </c>
      <c r="C405" t="s">
        <v>3</v>
      </c>
      <c r="D405" t="s">
        <v>18</v>
      </c>
      <c r="E405" t="s">
        <v>8</v>
      </c>
      <c r="F405">
        <v>0</v>
      </c>
      <c r="G405">
        <v>0</v>
      </c>
      <c r="H405">
        <v>52763</v>
      </c>
      <c r="I405">
        <v>25158</v>
      </c>
      <c r="J405">
        <v>72281</v>
      </c>
      <c r="K405">
        <v>35933</v>
      </c>
      <c r="L405">
        <v>28682</v>
      </c>
      <c r="M405">
        <v>37902</v>
      </c>
      <c r="N405">
        <v>23895</v>
      </c>
      <c r="O405">
        <v>9742</v>
      </c>
      <c r="P405">
        <v>75848</v>
      </c>
      <c r="Q405">
        <v>114809</v>
      </c>
      <c r="R405">
        <v>4172</v>
      </c>
      <c r="S405">
        <f t="shared" si="12"/>
        <v>481185</v>
      </c>
      <c r="T405">
        <v>0.99</v>
      </c>
      <c r="U405">
        <f t="shared" si="13"/>
        <v>476373.15</v>
      </c>
    </row>
    <row r="406" spans="1:21" x14ac:dyDescent="0.25">
      <c r="A406">
        <v>1066</v>
      </c>
      <c r="B406" t="s">
        <v>344</v>
      </c>
      <c r="C406" t="s">
        <v>4</v>
      </c>
      <c r="D406" t="s">
        <v>18</v>
      </c>
      <c r="E406" t="s">
        <v>8</v>
      </c>
      <c r="F406">
        <v>0</v>
      </c>
      <c r="G406">
        <v>0</v>
      </c>
      <c r="H406">
        <v>504</v>
      </c>
      <c r="I406">
        <v>87252</v>
      </c>
      <c r="J406">
        <v>793</v>
      </c>
      <c r="K406">
        <v>36800</v>
      </c>
      <c r="L406">
        <v>84801</v>
      </c>
      <c r="M406">
        <v>68120</v>
      </c>
      <c r="N406">
        <v>79304</v>
      </c>
      <c r="O406">
        <v>9714</v>
      </c>
      <c r="P406">
        <v>95781</v>
      </c>
      <c r="Q406">
        <v>113522</v>
      </c>
      <c r="R406">
        <v>77076</v>
      </c>
      <c r="S406">
        <f t="shared" si="12"/>
        <v>653667</v>
      </c>
      <c r="T406">
        <v>0.99</v>
      </c>
      <c r="U406">
        <f t="shared" si="13"/>
        <v>647130.32999999996</v>
      </c>
    </row>
    <row r="407" spans="1:21" x14ac:dyDescent="0.25">
      <c r="A407">
        <v>1066</v>
      </c>
      <c r="B407" t="s">
        <v>345</v>
      </c>
      <c r="C407" t="s">
        <v>4</v>
      </c>
      <c r="D407" t="s">
        <v>17</v>
      </c>
      <c r="E407" t="s">
        <v>9</v>
      </c>
      <c r="F407">
        <v>0</v>
      </c>
      <c r="G407">
        <v>0</v>
      </c>
      <c r="H407">
        <v>95120</v>
      </c>
      <c r="I407">
        <v>80954</v>
      </c>
      <c r="J407">
        <v>42690</v>
      </c>
      <c r="K407">
        <v>70039</v>
      </c>
      <c r="L407">
        <v>83666</v>
      </c>
      <c r="M407">
        <v>20414</v>
      </c>
      <c r="N407">
        <v>96365</v>
      </c>
      <c r="O407">
        <v>11104</v>
      </c>
      <c r="P407">
        <v>4327</v>
      </c>
      <c r="Q407">
        <v>11925</v>
      </c>
      <c r="R407">
        <v>16814</v>
      </c>
      <c r="S407">
        <f t="shared" si="12"/>
        <v>533418</v>
      </c>
      <c r="T407">
        <v>15.99</v>
      </c>
      <c r="U407">
        <f t="shared" si="13"/>
        <v>8529353.8200000003</v>
      </c>
    </row>
    <row r="408" spans="1:21" x14ac:dyDescent="0.25">
      <c r="A408">
        <v>1066</v>
      </c>
      <c r="B408" t="s">
        <v>346</v>
      </c>
      <c r="C408" t="s">
        <v>4</v>
      </c>
      <c r="D408" t="s">
        <v>17</v>
      </c>
      <c r="E408" t="s">
        <v>6</v>
      </c>
      <c r="F408">
        <v>0</v>
      </c>
      <c r="G408">
        <v>0</v>
      </c>
      <c r="H408">
        <v>87157</v>
      </c>
      <c r="I408">
        <v>84453</v>
      </c>
      <c r="J408">
        <v>95737</v>
      </c>
      <c r="K408">
        <v>97725</v>
      </c>
      <c r="L408">
        <v>6458</v>
      </c>
      <c r="M408">
        <v>71751</v>
      </c>
      <c r="N408">
        <v>85248</v>
      </c>
      <c r="O408">
        <v>91299</v>
      </c>
      <c r="P408">
        <v>60831</v>
      </c>
      <c r="Q408">
        <v>20130</v>
      </c>
      <c r="R408">
        <v>2284</v>
      </c>
      <c r="S408">
        <f t="shared" si="12"/>
        <v>703073</v>
      </c>
      <c r="T408">
        <v>11.99</v>
      </c>
      <c r="U408">
        <f t="shared" si="13"/>
        <v>8429845.2699999996</v>
      </c>
    </row>
    <row r="409" spans="1:21" x14ac:dyDescent="0.25">
      <c r="A409">
        <v>1066</v>
      </c>
      <c r="B409" t="s">
        <v>346</v>
      </c>
      <c r="C409" t="s">
        <v>4</v>
      </c>
      <c r="D409" t="s">
        <v>17</v>
      </c>
      <c r="E409" t="s">
        <v>8</v>
      </c>
      <c r="F409">
        <v>0</v>
      </c>
      <c r="G409">
        <v>0</v>
      </c>
      <c r="H409">
        <v>56098</v>
      </c>
      <c r="I409">
        <v>95205</v>
      </c>
      <c r="J409">
        <v>39099</v>
      </c>
      <c r="K409">
        <v>89435</v>
      </c>
      <c r="L409">
        <v>19023</v>
      </c>
      <c r="M409">
        <v>15757</v>
      </c>
      <c r="N409">
        <v>19396</v>
      </c>
      <c r="O409">
        <v>79475</v>
      </c>
      <c r="P409">
        <v>4739</v>
      </c>
      <c r="Q409">
        <v>39620</v>
      </c>
      <c r="R409">
        <v>9716</v>
      </c>
      <c r="S409">
        <f t="shared" si="12"/>
        <v>467563</v>
      </c>
      <c r="T409">
        <v>9.99</v>
      </c>
      <c r="U409">
        <f t="shared" si="13"/>
        <v>4670954.37</v>
      </c>
    </row>
    <row r="410" spans="1:21" x14ac:dyDescent="0.25">
      <c r="A410">
        <v>1066</v>
      </c>
      <c r="B410" t="s">
        <v>346</v>
      </c>
      <c r="C410" t="s">
        <v>4</v>
      </c>
      <c r="D410" t="s">
        <v>17</v>
      </c>
      <c r="E410" t="s">
        <v>7</v>
      </c>
      <c r="F410">
        <v>0</v>
      </c>
      <c r="G410">
        <v>0</v>
      </c>
      <c r="H410">
        <v>88088</v>
      </c>
      <c r="I410">
        <v>93210</v>
      </c>
      <c r="J410">
        <v>69829</v>
      </c>
      <c r="K410">
        <v>38142</v>
      </c>
      <c r="L410">
        <v>18627</v>
      </c>
      <c r="M410">
        <v>3283</v>
      </c>
      <c r="N410">
        <v>41879</v>
      </c>
      <c r="O410">
        <v>49964</v>
      </c>
      <c r="P410">
        <v>8354</v>
      </c>
      <c r="Q410">
        <v>58790</v>
      </c>
      <c r="R410">
        <v>19199</v>
      </c>
      <c r="S410">
        <f t="shared" si="12"/>
        <v>489365</v>
      </c>
      <c r="T410">
        <v>12.99</v>
      </c>
      <c r="U410">
        <f t="shared" si="13"/>
        <v>6356851.3500000006</v>
      </c>
    </row>
    <row r="411" spans="1:21" x14ac:dyDescent="0.25">
      <c r="A411">
        <v>1066</v>
      </c>
      <c r="B411" t="s">
        <v>346</v>
      </c>
      <c r="C411" t="s">
        <v>4</v>
      </c>
      <c r="D411" t="s">
        <v>18</v>
      </c>
      <c r="E411" t="s">
        <v>7</v>
      </c>
      <c r="F411">
        <v>0</v>
      </c>
      <c r="G411">
        <v>0</v>
      </c>
      <c r="H411">
        <v>14571</v>
      </c>
      <c r="I411">
        <v>77229</v>
      </c>
      <c r="J411">
        <v>20542</v>
      </c>
      <c r="K411">
        <v>45784</v>
      </c>
      <c r="L411">
        <v>30600</v>
      </c>
      <c r="M411">
        <v>80961</v>
      </c>
      <c r="N411">
        <v>43434</v>
      </c>
      <c r="O411">
        <v>50921</v>
      </c>
      <c r="P411">
        <v>81721</v>
      </c>
      <c r="Q411">
        <v>37863</v>
      </c>
      <c r="R411">
        <v>66101</v>
      </c>
      <c r="S411">
        <f t="shared" si="12"/>
        <v>549727</v>
      </c>
      <c r="T411">
        <v>1.99</v>
      </c>
      <c r="U411">
        <f t="shared" si="13"/>
        <v>1093956.73</v>
      </c>
    </row>
    <row r="412" spans="1:21" x14ac:dyDescent="0.25">
      <c r="A412">
        <v>1066</v>
      </c>
      <c r="B412" t="s">
        <v>347</v>
      </c>
      <c r="C412" t="s">
        <v>3</v>
      </c>
      <c r="D412" t="s">
        <v>17</v>
      </c>
      <c r="E412" t="s">
        <v>6</v>
      </c>
      <c r="F412">
        <v>0</v>
      </c>
      <c r="G412">
        <v>0</v>
      </c>
      <c r="H412">
        <v>38948</v>
      </c>
      <c r="I412">
        <v>43280</v>
      </c>
      <c r="J412">
        <v>42559</v>
      </c>
      <c r="K412">
        <v>50796</v>
      </c>
      <c r="L412">
        <v>82162</v>
      </c>
      <c r="M412">
        <v>14205</v>
      </c>
      <c r="N412">
        <v>74192</v>
      </c>
      <c r="O412">
        <v>52156</v>
      </c>
      <c r="P412">
        <v>622287</v>
      </c>
      <c r="Q412">
        <v>578277</v>
      </c>
      <c r="R412">
        <v>627068</v>
      </c>
      <c r="S412">
        <f t="shared" si="12"/>
        <v>2225930</v>
      </c>
      <c r="T412">
        <v>11.99</v>
      </c>
      <c r="U412">
        <f t="shared" si="13"/>
        <v>26688900.699999999</v>
      </c>
    </row>
    <row r="413" spans="1:21" x14ac:dyDescent="0.25">
      <c r="A413">
        <v>1066</v>
      </c>
      <c r="B413" t="s">
        <v>348</v>
      </c>
      <c r="C413" t="s">
        <v>5</v>
      </c>
      <c r="D413" t="s">
        <v>17</v>
      </c>
      <c r="E413" t="s">
        <v>8</v>
      </c>
      <c r="F413">
        <v>0</v>
      </c>
      <c r="G413">
        <v>0</v>
      </c>
      <c r="H413">
        <v>34269</v>
      </c>
      <c r="I413">
        <v>42708</v>
      </c>
      <c r="J413">
        <v>73936</v>
      </c>
      <c r="K413">
        <v>75986</v>
      </c>
      <c r="L413">
        <v>80376</v>
      </c>
      <c r="M413">
        <v>82991</v>
      </c>
      <c r="N413">
        <v>85997</v>
      </c>
      <c r="O413">
        <v>86154</v>
      </c>
      <c r="P413">
        <v>78610</v>
      </c>
      <c r="Q413">
        <v>62269</v>
      </c>
      <c r="R413">
        <v>44818</v>
      </c>
      <c r="S413">
        <f t="shared" si="12"/>
        <v>748114</v>
      </c>
      <c r="T413">
        <v>9.99</v>
      </c>
      <c r="U413">
        <f t="shared" si="13"/>
        <v>7473658.8600000003</v>
      </c>
    </row>
    <row r="414" spans="1:21" x14ac:dyDescent="0.25">
      <c r="A414">
        <v>1066</v>
      </c>
      <c r="B414" t="s">
        <v>349</v>
      </c>
      <c r="C414" t="s">
        <v>4</v>
      </c>
      <c r="D414" t="s">
        <v>18</v>
      </c>
      <c r="E414" t="s">
        <v>8</v>
      </c>
      <c r="F414">
        <v>0</v>
      </c>
      <c r="G414">
        <v>0</v>
      </c>
      <c r="H414">
        <v>79891</v>
      </c>
      <c r="I414">
        <v>94867</v>
      </c>
      <c r="J414">
        <v>24577</v>
      </c>
      <c r="K414">
        <v>52641</v>
      </c>
      <c r="L414">
        <v>37828</v>
      </c>
      <c r="M414">
        <v>52886</v>
      </c>
      <c r="N414">
        <v>76744</v>
      </c>
      <c r="O414">
        <v>18277</v>
      </c>
      <c r="P414">
        <v>100934</v>
      </c>
      <c r="Q414">
        <v>75992</v>
      </c>
      <c r="R414">
        <v>28345</v>
      </c>
      <c r="S414">
        <f t="shared" si="12"/>
        <v>642982</v>
      </c>
      <c r="T414">
        <v>0.99</v>
      </c>
      <c r="U414">
        <f t="shared" si="13"/>
        <v>636552.18000000005</v>
      </c>
    </row>
    <row r="415" spans="1:21" x14ac:dyDescent="0.25">
      <c r="A415">
        <v>1066</v>
      </c>
      <c r="B415" t="s">
        <v>350</v>
      </c>
      <c r="C415" t="s">
        <v>16</v>
      </c>
      <c r="D415" t="s">
        <v>18</v>
      </c>
      <c r="E415" t="s">
        <v>9</v>
      </c>
      <c r="F415">
        <v>0</v>
      </c>
      <c r="G415">
        <v>0</v>
      </c>
      <c r="H415">
        <v>76387</v>
      </c>
      <c r="I415">
        <v>26339</v>
      </c>
      <c r="J415">
        <v>91243</v>
      </c>
      <c r="K415">
        <v>17250</v>
      </c>
      <c r="L415">
        <v>47768</v>
      </c>
      <c r="M415">
        <v>10761</v>
      </c>
      <c r="N415">
        <v>49649</v>
      </c>
      <c r="O415">
        <v>89925</v>
      </c>
      <c r="P415">
        <v>97100</v>
      </c>
      <c r="Q415">
        <v>54189</v>
      </c>
      <c r="R415">
        <v>20898</v>
      </c>
      <c r="S415">
        <f t="shared" si="12"/>
        <v>581509</v>
      </c>
      <c r="T415">
        <v>3.99</v>
      </c>
      <c r="U415">
        <f t="shared" si="13"/>
        <v>2320220.91</v>
      </c>
    </row>
    <row r="416" spans="1:21" x14ac:dyDescent="0.25">
      <c r="A416">
        <v>1066</v>
      </c>
      <c r="B416" t="s">
        <v>351</v>
      </c>
      <c r="C416" t="s">
        <v>4</v>
      </c>
      <c r="D416" t="s">
        <v>17</v>
      </c>
      <c r="E416" t="s">
        <v>6</v>
      </c>
      <c r="F416">
        <v>0</v>
      </c>
      <c r="G416">
        <v>0</v>
      </c>
      <c r="H416">
        <v>74718</v>
      </c>
      <c r="I416">
        <v>80582</v>
      </c>
      <c r="J416">
        <v>96434</v>
      </c>
      <c r="K416">
        <v>2747</v>
      </c>
      <c r="L416">
        <v>27683</v>
      </c>
      <c r="M416">
        <v>21179</v>
      </c>
      <c r="N416">
        <v>36665</v>
      </c>
      <c r="O416">
        <v>6987</v>
      </c>
      <c r="P416">
        <v>58644</v>
      </c>
      <c r="Q416">
        <v>52988</v>
      </c>
      <c r="R416">
        <v>9939</v>
      </c>
      <c r="S416">
        <f t="shared" si="12"/>
        <v>468566</v>
      </c>
      <c r="T416">
        <v>11.99</v>
      </c>
      <c r="U416">
        <f t="shared" si="13"/>
        <v>5618106.3399999999</v>
      </c>
    </row>
    <row r="417" spans="1:21" x14ac:dyDescent="0.25">
      <c r="A417">
        <v>1066</v>
      </c>
      <c r="B417" t="s">
        <v>352</v>
      </c>
      <c r="C417" t="s">
        <v>16</v>
      </c>
      <c r="D417" t="s">
        <v>17</v>
      </c>
      <c r="E417" t="s">
        <v>9</v>
      </c>
      <c r="F417">
        <v>0</v>
      </c>
      <c r="G417">
        <v>0</v>
      </c>
      <c r="H417">
        <v>46655</v>
      </c>
      <c r="I417">
        <v>90145</v>
      </c>
      <c r="J417">
        <v>51319</v>
      </c>
      <c r="K417">
        <v>90250</v>
      </c>
      <c r="L417">
        <v>89896</v>
      </c>
      <c r="M417">
        <v>38620</v>
      </c>
      <c r="N417">
        <v>25556</v>
      </c>
      <c r="O417">
        <v>50409</v>
      </c>
      <c r="P417">
        <v>43025</v>
      </c>
      <c r="Q417">
        <v>38281</v>
      </c>
      <c r="R417">
        <v>20925</v>
      </c>
      <c r="S417">
        <f t="shared" si="12"/>
        <v>585081</v>
      </c>
      <c r="T417">
        <v>15.99</v>
      </c>
      <c r="U417">
        <f t="shared" si="13"/>
        <v>9355445.1899999995</v>
      </c>
    </row>
    <row r="418" spans="1:21" x14ac:dyDescent="0.25">
      <c r="A418">
        <v>1067</v>
      </c>
      <c r="B418" t="s">
        <v>353</v>
      </c>
      <c r="C418" t="s">
        <v>4</v>
      </c>
      <c r="D418" t="s">
        <v>18</v>
      </c>
      <c r="E418" t="s">
        <v>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2381531</v>
      </c>
      <c r="S418">
        <f t="shared" si="12"/>
        <v>2381531</v>
      </c>
      <c r="T418">
        <v>1.49</v>
      </c>
      <c r="U418">
        <f t="shared" si="13"/>
        <v>3548481.19</v>
      </c>
    </row>
    <row r="419" spans="1:21" x14ac:dyDescent="0.25">
      <c r="A419">
        <v>1067</v>
      </c>
      <c r="B419" t="s">
        <v>354</v>
      </c>
      <c r="C419" t="s">
        <v>3</v>
      </c>
      <c r="D419" t="s">
        <v>17</v>
      </c>
      <c r="E419" t="s">
        <v>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1395</v>
      </c>
      <c r="S419">
        <f t="shared" si="12"/>
        <v>1395</v>
      </c>
      <c r="T419">
        <v>11.99</v>
      </c>
      <c r="U419">
        <f t="shared" si="13"/>
        <v>16726.05</v>
      </c>
    </row>
    <row r="420" spans="1:21" x14ac:dyDescent="0.25">
      <c r="A420">
        <v>1067</v>
      </c>
      <c r="B420" t="s">
        <v>355</v>
      </c>
      <c r="C420" t="s">
        <v>16</v>
      </c>
      <c r="D420" t="s">
        <v>17</v>
      </c>
      <c r="E420" t="s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44390</v>
      </c>
      <c r="Q420">
        <v>35992</v>
      </c>
      <c r="R420">
        <v>21899</v>
      </c>
      <c r="S420">
        <f t="shared" si="12"/>
        <v>102281</v>
      </c>
      <c r="T420">
        <v>15.99</v>
      </c>
      <c r="U420">
        <f t="shared" si="13"/>
        <v>1635473.19</v>
      </c>
    </row>
    <row r="421" spans="1:21" x14ac:dyDescent="0.25">
      <c r="A421">
        <v>1067</v>
      </c>
      <c r="B421" t="s">
        <v>356</v>
      </c>
      <c r="C421" t="s">
        <v>3</v>
      </c>
      <c r="D421" t="s">
        <v>17</v>
      </c>
      <c r="E421" t="s">
        <v>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235</v>
      </c>
      <c r="R421">
        <v>2392</v>
      </c>
      <c r="S421">
        <f t="shared" si="12"/>
        <v>2627</v>
      </c>
      <c r="T421">
        <v>15.99</v>
      </c>
      <c r="U421">
        <f t="shared" si="13"/>
        <v>42005.73</v>
      </c>
    </row>
    <row r="422" spans="1:21" x14ac:dyDescent="0.25">
      <c r="A422">
        <v>1067</v>
      </c>
      <c r="B422" t="s">
        <v>357</v>
      </c>
      <c r="C422" t="s">
        <v>16</v>
      </c>
      <c r="D422" t="s">
        <v>18</v>
      </c>
      <c r="E422" t="s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933101</v>
      </c>
      <c r="S422">
        <f t="shared" si="12"/>
        <v>933101</v>
      </c>
      <c r="T422">
        <v>1.99</v>
      </c>
      <c r="U422">
        <f t="shared" si="13"/>
        <v>1856870.99</v>
      </c>
    </row>
    <row r="423" spans="1:21" x14ac:dyDescent="0.25">
      <c r="A423">
        <v>1067</v>
      </c>
      <c r="B423" t="s">
        <v>358</v>
      </c>
      <c r="C423" t="s">
        <v>5</v>
      </c>
      <c r="D423" t="s">
        <v>17</v>
      </c>
      <c r="E423" t="s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392483</v>
      </c>
      <c r="S423">
        <f t="shared" si="12"/>
        <v>392483</v>
      </c>
      <c r="T423">
        <v>12.99</v>
      </c>
      <c r="U423">
        <f t="shared" si="13"/>
        <v>5098354.17</v>
      </c>
    </row>
    <row r="424" spans="1:21" x14ac:dyDescent="0.25">
      <c r="A424">
        <v>1067</v>
      </c>
      <c r="B424" t="s">
        <v>359</v>
      </c>
      <c r="C424" t="s">
        <v>5</v>
      </c>
      <c r="D424" t="s">
        <v>18</v>
      </c>
      <c r="E424" t="s">
        <v>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2020461</v>
      </c>
      <c r="S424">
        <f t="shared" si="12"/>
        <v>2020461</v>
      </c>
      <c r="T424">
        <v>1.49</v>
      </c>
      <c r="U424">
        <f t="shared" si="13"/>
        <v>3010486.89</v>
      </c>
    </row>
    <row r="425" spans="1:21" x14ac:dyDescent="0.25">
      <c r="A425">
        <v>1067</v>
      </c>
      <c r="B425" t="s">
        <v>360</v>
      </c>
      <c r="C425" t="s">
        <v>3</v>
      </c>
      <c r="D425" t="s">
        <v>18</v>
      </c>
      <c r="E425" t="s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1220314</v>
      </c>
      <c r="S425">
        <f t="shared" si="12"/>
        <v>1220314</v>
      </c>
      <c r="T425">
        <v>3.99</v>
      </c>
      <c r="U425">
        <f t="shared" si="13"/>
        <v>4869052.8600000003</v>
      </c>
    </row>
    <row r="426" spans="1:21" x14ac:dyDescent="0.25">
      <c r="A426">
        <v>1067</v>
      </c>
      <c r="B426" t="s">
        <v>361</v>
      </c>
      <c r="C426" t="s">
        <v>16</v>
      </c>
      <c r="D426" t="s">
        <v>17</v>
      </c>
      <c r="E426" t="s">
        <v>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349</v>
      </c>
      <c r="Q426">
        <v>559</v>
      </c>
      <c r="R426">
        <v>363</v>
      </c>
      <c r="S426">
        <f t="shared" si="12"/>
        <v>1271</v>
      </c>
      <c r="T426">
        <v>15.99</v>
      </c>
      <c r="U426">
        <f t="shared" si="13"/>
        <v>20323.29</v>
      </c>
    </row>
    <row r="427" spans="1:21" x14ac:dyDescent="0.25">
      <c r="A427">
        <v>1067</v>
      </c>
      <c r="B427" t="s">
        <v>362</v>
      </c>
      <c r="C427" t="s">
        <v>4</v>
      </c>
      <c r="D427" t="s">
        <v>17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6957</v>
      </c>
      <c r="Q427">
        <v>42783</v>
      </c>
      <c r="R427">
        <v>28296</v>
      </c>
      <c r="S427">
        <f t="shared" si="12"/>
        <v>78036</v>
      </c>
      <c r="T427">
        <v>11.99</v>
      </c>
      <c r="U427">
        <f t="shared" si="13"/>
        <v>935651.64</v>
      </c>
    </row>
    <row r="428" spans="1:21" x14ac:dyDescent="0.25">
      <c r="A428">
        <v>1067</v>
      </c>
      <c r="B428" t="s">
        <v>363</v>
      </c>
      <c r="C428" t="s">
        <v>4</v>
      </c>
      <c r="D428" t="s">
        <v>17</v>
      </c>
      <c r="E428" t="s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686755</v>
      </c>
      <c r="S428">
        <f t="shared" si="12"/>
        <v>686755</v>
      </c>
      <c r="T428">
        <v>9.99</v>
      </c>
      <c r="U428">
        <f t="shared" si="13"/>
        <v>6860682.4500000002</v>
      </c>
    </row>
    <row r="429" spans="1:21" x14ac:dyDescent="0.25">
      <c r="A429">
        <v>1067</v>
      </c>
      <c r="B429" t="s">
        <v>364</v>
      </c>
      <c r="C429" t="s">
        <v>16</v>
      </c>
      <c r="D429" t="s">
        <v>17</v>
      </c>
      <c r="E429" t="s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409</v>
      </c>
      <c r="Q429">
        <v>372</v>
      </c>
      <c r="R429">
        <v>609</v>
      </c>
      <c r="S429">
        <f t="shared" si="12"/>
        <v>1390</v>
      </c>
      <c r="T429">
        <v>9.99</v>
      </c>
      <c r="U429">
        <f t="shared" si="13"/>
        <v>13886.1</v>
      </c>
    </row>
    <row r="430" spans="1:21" x14ac:dyDescent="0.25">
      <c r="A430">
        <v>1067</v>
      </c>
      <c r="B430" t="s">
        <v>365</v>
      </c>
      <c r="C430" t="s">
        <v>5</v>
      </c>
      <c r="D430" t="s">
        <v>17</v>
      </c>
      <c r="E430" t="s">
        <v>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663019</v>
      </c>
      <c r="S430">
        <f t="shared" si="12"/>
        <v>663019</v>
      </c>
      <c r="T430">
        <v>11.99</v>
      </c>
      <c r="U430">
        <f t="shared" si="13"/>
        <v>7949597.8100000005</v>
      </c>
    </row>
    <row r="431" spans="1:21" x14ac:dyDescent="0.25">
      <c r="A431">
        <v>1067</v>
      </c>
      <c r="B431" t="s">
        <v>366</v>
      </c>
      <c r="C431" t="s">
        <v>5</v>
      </c>
      <c r="D431" t="s">
        <v>17</v>
      </c>
      <c r="E431" t="s">
        <v>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294381</v>
      </c>
      <c r="S431">
        <f t="shared" si="12"/>
        <v>294381</v>
      </c>
      <c r="T431">
        <v>9.99</v>
      </c>
      <c r="U431">
        <f t="shared" si="13"/>
        <v>2940866.19</v>
      </c>
    </row>
    <row r="432" spans="1:21" x14ac:dyDescent="0.25">
      <c r="A432">
        <v>1067</v>
      </c>
      <c r="B432" t="s">
        <v>367</v>
      </c>
      <c r="C432" t="s">
        <v>3</v>
      </c>
      <c r="D432" t="s">
        <v>17</v>
      </c>
      <c r="E432" t="s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540967</v>
      </c>
      <c r="Q432">
        <v>666072</v>
      </c>
      <c r="R432">
        <v>654298</v>
      </c>
      <c r="S432">
        <f t="shared" si="12"/>
        <v>1861337</v>
      </c>
      <c r="T432">
        <v>12.99</v>
      </c>
      <c r="U432">
        <f t="shared" si="13"/>
        <v>24178767.629999999</v>
      </c>
    </row>
    <row r="433" spans="1:21" x14ac:dyDescent="0.25">
      <c r="A433">
        <v>1067</v>
      </c>
      <c r="B433" t="s">
        <v>367</v>
      </c>
      <c r="C433" t="s">
        <v>5</v>
      </c>
      <c r="D433" t="s">
        <v>17</v>
      </c>
      <c r="E433" t="s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689140</v>
      </c>
      <c r="S433">
        <f t="shared" si="12"/>
        <v>689140</v>
      </c>
      <c r="T433">
        <v>12.99</v>
      </c>
      <c r="U433">
        <f t="shared" si="13"/>
        <v>8951928.5999999996</v>
      </c>
    </row>
    <row r="434" spans="1:21" x14ac:dyDescent="0.25">
      <c r="A434">
        <v>1067</v>
      </c>
      <c r="B434" t="s">
        <v>368</v>
      </c>
      <c r="C434" t="s">
        <v>4</v>
      </c>
      <c r="D434" t="s">
        <v>18</v>
      </c>
      <c r="E434" t="s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1111437</v>
      </c>
      <c r="S434">
        <f t="shared" si="12"/>
        <v>1111437</v>
      </c>
      <c r="T434">
        <v>1.99</v>
      </c>
      <c r="U434">
        <f t="shared" si="13"/>
        <v>2211759.63</v>
      </c>
    </row>
    <row r="435" spans="1:21" x14ac:dyDescent="0.25">
      <c r="A435">
        <v>1067</v>
      </c>
      <c r="B435" t="s">
        <v>369</v>
      </c>
      <c r="C435" t="s">
        <v>16</v>
      </c>
      <c r="D435" t="s">
        <v>18</v>
      </c>
      <c r="E435" t="s">
        <v>9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1897792</v>
      </c>
      <c r="S435">
        <f t="shared" si="12"/>
        <v>1897792</v>
      </c>
      <c r="T435">
        <v>3.99</v>
      </c>
      <c r="U435">
        <f t="shared" si="13"/>
        <v>7572190.0800000001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Sales Dashboard</vt:lpstr>
      <vt:lpstr>Sales</vt:lpstr>
      <vt:lpstr>Author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Market</vt:lpstr>
      <vt:lpstr>RawSalesData</vt:lpstr>
      <vt:lpstr>Sell_Price</vt:lpstr>
      <vt:lpstr>Title</vt:lpstr>
      <vt:lpstr>Total_Earnings_to_Date</vt:lpstr>
      <vt:lpstr>Total_Units_to_Date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TLB</cp:lastModifiedBy>
  <dcterms:created xsi:type="dcterms:W3CDTF">2012-06-06T16:44:25Z</dcterms:created>
  <dcterms:modified xsi:type="dcterms:W3CDTF">2014-01-09T21:28:56Z</dcterms:modified>
</cp:coreProperties>
</file>