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svetlana_lawrence_inl_gov/Documents/MyProjects/!PhD/MDPI journal article/Supporting Data and Calculations/"/>
    </mc:Choice>
  </mc:AlternateContent>
  <xr:revisionPtr revIDLastSave="883" documentId="8_{5043C3B8-6EDC-4C93-83F1-5DEE7DB5B928}" xr6:coauthVersionLast="47" xr6:coauthVersionMax="47" xr10:uidLastSave="{A02AA3EA-7240-4767-A8AD-F9A5136CD39A}"/>
  <bookViews>
    <workbookView xWindow="16410" yWindow="230" windowWidth="28330" windowHeight="20010" xr2:uid="{420E8B55-B5B1-46F2-8B51-DD0548AE14B8}"/>
  </bookViews>
  <sheets>
    <sheet name="Hydrogen Options" sheetId="4" r:id="rId1"/>
    <sheet name="Example matrix" sheetId="1" r:id="rId2"/>
    <sheet name="Emp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" l="1"/>
  <c r="R18" i="4"/>
  <c r="O18" i="4"/>
  <c r="L18" i="4"/>
  <c r="I18" i="4"/>
  <c r="D25" i="4"/>
  <c r="F23" i="4"/>
  <c r="R22" i="4"/>
  <c r="O22" i="4"/>
  <c r="L22" i="4"/>
  <c r="I22" i="4"/>
  <c r="R21" i="4"/>
  <c r="O21" i="4"/>
  <c r="L21" i="4"/>
  <c r="I21" i="4"/>
  <c r="G46" i="4"/>
  <c r="G47" i="4" s="1"/>
  <c r="G48" i="4" s="1"/>
  <c r="I23" i="4" l="1"/>
  <c r="H24" i="4" s="1"/>
  <c r="R23" i="4"/>
  <c r="Q24" i="4" s="1"/>
  <c r="L23" i="4"/>
  <c r="K24" i="4" s="1"/>
  <c r="O23" i="4"/>
  <c r="N24" i="4" s="1"/>
  <c r="R17" i="4"/>
  <c r="R16" i="4"/>
  <c r="R13" i="4"/>
  <c r="R12" i="4"/>
  <c r="R11" i="4"/>
  <c r="R10" i="4"/>
  <c r="R7" i="4"/>
  <c r="R6" i="4"/>
  <c r="R5" i="4"/>
  <c r="R4" i="4"/>
  <c r="F8" i="4"/>
  <c r="O7" i="4"/>
  <c r="L7" i="4"/>
  <c r="I7" i="4"/>
  <c r="O6" i="4"/>
  <c r="L6" i="4"/>
  <c r="I6" i="4"/>
  <c r="O5" i="4"/>
  <c r="L5" i="4"/>
  <c r="I5" i="4"/>
  <c r="O4" i="4"/>
  <c r="L4" i="4"/>
  <c r="I4" i="4"/>
  <c r="O17" i="4"/>
  <c r="O19" i="4" s="1"/>
  <c r="L17" i="4"/>
  <c r="I17" i="4"/>
  <c r="O16" i="4"/>
  <c r="L16" i="4"/>
  <c r="I16" i="4"/>
  <c r="F14" i="4"/>
  <c r="O13" i="4"/>
  <c r="L13" i="4"/>
  <c r="I13" i="4"/>
  <c r="O12" i="4"/>
  <c r="L12" i="4"/>
  <c r="I12" i="4"/>
  <c r="O11" i="4"/>
  <c r="L11" i="4"/>
  <c r="I11" i="4"/>
  <c r="O10" i="4"/>
  <c r="L10" i="4"/>
  <c r="I10" i="4"/>
  <c r="H4" i="1"/>
  <c r="L19" i="4" l="1"/>
  <c r="K20" i="4" s="1"/>
  <c r="I19" i="4"/>
  <c r="R19" i="4"/>
  <c r="Q20" i="4"/>
  <c r="R14" i="4"/>
  <c r="Q15" i="4" s="1"/>
  <c r="R8" i="4"/>
  <c r="L8" i="4"/>
  <c r="K9" i="4" s="1"/>
  <c r="O8" i="4"/>
  <c r="N9" i="4" s="1"/>
  <c r="I8" i="4"/>
  <c r="H9" i="4" s="1"/>
  <c r="L14" i="4"/>
  <c r="K15" i="4" s="1"/>
  <c r="O14" i="4"/>
  <c r="N15" i="4" s="1"/>
  <c r="I14" i="4"/>
  <c r="H15" i="4" s="1"/>
  <c r="H20" i="4"/>
  <c r="N20" i="4"/>
  <c r="L16" i="1"/>
  <c r="L15" i="1"/>
  <c r="L17" i="1" s="1"/>
  <c r="K18" i="1" s="1"/>
  <c r="J16" i="1"/>
  <c r="J15" i="1"/>
  <c r="H16" i="1"/>
  <c r="H15" i="1"/>
  <c r="L6" i="1"/>
  <c r="L5" i="1"/>
  <c r="L4" i="1"/>
  <c r="L12" i="1"/>
  <c r="L11" i="1"/>
  <c r="L10" i="1"/>
  <c r="L9" i="1"/>
  <c r="J12" i="1"/>
  <c r="J11" i="1"/>
  <c r="J10" i="1"/>
  <c r="J9" i="1"/>
  <c r="H12" i="1"/>
  <c r="H11" i="1"/>
  <c r="H10" i="1"/>
  <c r="H9" i="1"/>
  <c r="J6" i="1"/>
  <c r="J5" i="1"/>
  <c r="J4" i="1"/>
  <c r="H6" i="1"/>
  <c r="H5" i="1"/>
  <c r="D19" i="1"/>
  <c r="F17" i="1"/>
  <c r="F13" i="1"/>
  <c r="F7" i="1"/>
  <c r="Q9" i="4" l="1"/>
  <c r="P25" i="4" s="1"/>
  <c r="G25" i="4"/>
  <c r="M25" i="4"/>
  <c r="J25" i="4"/>
  <c r="H17" i="1"/>
  <c r="G18" i="1" s="1"/>
  <c r="L13" i="1"/>
  <c r="K14" i="1" s="1"/>
  <c r="J13" i="1"/>
  <c r="I14" i="1" s="1"/>
  <c r="H13" i="1"/>
  <c r="G14" i="1" s="1"/>
  <c r="J17" i="1"/>
  <c r="I18" i="1" s="1"/>
  <c r="L7" i="1"/>
  <c r="K8" i="1" s="1"/>
  <c r="K19" i="1" s="1"/>
  <c r="J7" i="1"/>
  <c r="I8" i="1" s="1"/>
  <c r="I19" i="1" s="1"/>
  <c r="H7" i="1"/>
  <c r="G8" i="1" s="1"/>
  <c r="G19" i="1" l="1"/>
</calcChain>
</file>

<file path=xl/sharedStrings.xml><?xml version="1.0" encoding="utf-8"?>
<sst xmlns="http://schemas.openxmlformats.org/spreadsheetml/2006/main" count="229" uniqueCount="99">
  <si>
    <t>Alternative 1</t>
  </si>
  <si>
    <t>Alternative 2</t>
  </si>
  <si>
    <t>Alternative 3</t>
  </si>
  <si>
    <t>Evaluation criteria</t>
  </si>
  <si>
    <t>Category A</t>
  </si>
  <si>
    <t>Criterion A.1</t>
  </si>
  <si>
    <t>Weight</t>
  </si>
  <si>
    <t>Score</t>
  </si>
  <si>
    <t>Weighted</t>
  </si>
  <si>
    <t>Sub-category weighted score</t>
  </si>
  <si>
    <t>Category Sum</t>
  </si>
  <si>
    <t>Priority</t>
  </si>
  <si>
    <t>%</t>
  </si>
  <si>
    <t>Criterion B.1</t>
  </si>
  <si>
    <t>Criterion B.2</t>
  </si>
  <si>
    <t>Criterion B.3</t>
  </si>
  <si>
    <t>Criterion B.4</t>
  </si>
  <si>
    <t>Criterion A.2</t>
  </si>
  <si>
    <t>Criterion A.3</t>
  </si>
  <si>
    <t>Category B</t>
  </si>
  <si>
    <t>Category C</t>
  </si>
  <si>
    <t>Criterion C.1</t>
  </si>
  <si>
    <t>Criterion C.2</t>
  </si>
  <si>
    <t>Scores:</t>
  </si>
  <si>
    <t>As expected</t>
  </si>
  <si>
    <t>than expected / required</t>
  </si>
  <si>
    <t>Somewhat worse</t>
  </si>
  <si>
    <t>Somewhat better</t>
  </si>
  <si>
    <t>Much better</t>
  </si>
  <si>
    <t>Much worse</t>
  </si>
  <si>
    <t>0%-5%</t>
  </si>
  <si>
    <t>5% - 25%</t>
  </si>
  <si>
    <t>25%-50%</t>
  </si>
  <si>
    <t>50%-75%</t>
  </si>
  <si>
    <t>75%-100%</t>
  </si>
  <si>
    <t>Priorities and weights</t>
  </si>
  <si>
    <t>Not important at all</t>
  </si>
  <si>
    <t>Slightly important</t>
  </si>
  <si>
    <t>Important</t>
  </si>
  <si>
    <t>Very important</t>
  </si>
  <si>
    <t>Critical</t>
  </si>
  <si>
    <t>Maximum score:</t>
  </si>
  <si>
    <t>Overall weighted score</t>
  </si>
  <si>
    <t>CATEGORIES</t>
  </si>
  <si>
    <t>Σ%</t>
  </si>
  <si>
    <t>Capital Costs</t>
  </si>
  <si>
    <t>Fixed OpEx</t>
  </si>
  <si>
    <t>Annualized replacement</t>
  </si>
  <si>
    <t>Estimates</t>
  </si>
  <si>
    <t>LCOH</t>
  </si>
  <si>
    <t>Solution 1 - HTSE + Nuclear Energy</t>
  </si>
  <si>
    <t>Solution 2 - LTE + Nuclear Energy</t>
  </si>
  <si>
    <t>Solution 3 - SMR + CCS</t>
  </si>
  <si>
    <t>Solution 4 - LTE + Solar</t>
  </si>
  <si>
    <t>Storage</t>
  </si>
  <si>
    <t>Purification</t>
  </si>
  <si>
    <t>Transportation</t>
  </si>
  <si>
    <t xml:space="preserve">It estimated that CO2 transport costs for those emitters would range from $2 to $38 per metric ton, and storage costs would range from $7 to $11 per metric ton. </t>
  </si>
  <si>
    <t>Assumed $25 per metric ton for transportation and storage</t>
  </si>
  <si>
    <t>Volume of CO2 =</t>
  </si>
  <si>
    <t>9 kg per 1 kg of H2</t>
  </si>
  <si>
    <t>Cost =</t>
  </si>
  <si>
    <t>per year</t>
  </si>
  <si>
    <t>kg / yr</t>
  </si>
  <si>
    <t>H2 production =</t>
  </si>
  <si>
    <t>kg / day</t>
  </si>
  <si>
    <t>CO2 transport + storage</t>
  </si>
  <si>
    <t>simple</t>
  </si>
  <si>
    <t>complex</t>
  </si>
  <si>
    <t>not needed</t>
  </si>
  <si>
    <t>small</t>
  </si>
  <si>
    <t>very large</t>
  </si>
  <si>
    <t>pipe, 2 mi</t>
  </si>
  <si>
    <t>tube trailers, 20 mi</t>
  </si>
  <si>
    <t>Social</t>
  </si>
  <si>
    <t>Use of resources</t>
  </si>
  <si>
    <t>Climate goals contribution</t>
  </si>
  <si>
    <t>Regulatory acceptance / licensing</t>
  </si>
  <si>
    <t>H2 generation techn. maturation</t>
  </si>
  <si>
    <t>water + energy</t>
  </si>
  <si>
    <t>NG + electr</t>
  </si>
  <si>
    <t>Large land + water</t>
  </si>
  <si>
    <t>CO2 emmiting + CCS</t>
  </si>
  <si>
    <t>clean / nuclear waste</t>
  </si>
  <si>
    <t>clean / PV recycle</t>
  </si>
  <si>
    <t>High potential to increase efficiency / decrease costs</t>
  </si>
  <si>
    <t>Medium potential to increase efficiency / decrease costs</t>
  </si>
  <si>
    <t>Mature technology, some potencial for CCS</t>
  </si>
  <si>
    <t>Modifications to NPP for thermal dispatch and electricity intake, H2 safety risks</t>
  </si>
  <si>
    <t>Modifications to NPP for electricity intake, H2 safety risks</t>
  </si>
  <si>
    <t>H2 safety, EPA rules for NG as feedstock</t>
  </si>
  <si>
    <t>H2 safety, EPA rules for large land use for solar farm</t>
  </si>
  <si>
    <t>Support of electrical grid operation</t>
  </si>
  <si>
    <t>Spinning capacity, flexibility to re-direct production, electricity generation form stored  H2</t>
  </si>
  <si>
    <t>Spinning capacity, flexibility to re-direct production</t>
  </si>
  <si>
    <t>None</t>
  </si>
  <si>
    <t>Economics of H2 Generation</t>
  </si>
  <si>
    <t>Economics support systems</t>
  </si>
  <si>
    <t>Other technical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</si>
</sst>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5">
    <border>
      <left/>
      <right/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double">
        <color indexed="64"/>
      </bottom>
      <diagonal/>
    </border>
    <border>
      <left style="thin">
        <color indexed="64"/>
      </left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9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1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2" borderId="15" xfId="0" applyFill="1" applyBorder="1"/>
    <xf numFmtId="1" fontId="0" fillId="3" borderId="42" xfId="0" applyNumberFormat="1" applyFill="1" applyBorder="1"/>
    <xf numFmtId="0" fontId="0" fillId="3" borderId="0" xfId="0" applyFill="1" applyAlignment="1">
      <alignment horizontal="right" indent="1"/>
    </xf>
    <xf numFmtId="9" fontId="0" fillId="3" borderId="0" xfId="0" applyNumberFormat="1" applyFill="1" applyAlignment="1">
      <alignment horizontal="left"/>
    </xf>
    <xf numFmtId="0" fontId="0" fillId="3" borderId="0" xfId="0" applyFill="1"/>
    <xf numFmtId="9" fontId="0" fillId="3" borderId="43" xfId="0" applyNumberFormat="1" applyFill="1" applyBorder="1"/>
    <xf numFmtId="1" fontId="0" fillId="3" borderId="44" xfId="0" applyNumberFormat="1" applyFill="1" applyBorder="1"/>
    <xf numFmtId="0" fontId="0" fillId="3" borderId="15" xfId="0" applyFill="1" applyBorder="1" applyAlignment="1">
      <alignment horizontal="right" indent="1"/>
    </xf>
    <xf numFmtId="9" fontId="0" fillId="3" borderId="15" xfId="0" applyNumberFormat="1" applyFill="1" applyBorder="1" applyAlignment="1">
      <alignment horizontal="left"/>
    </xf>
    <xf numFmtId="0" fontId="0" fillId="3" borderId="15" xfId="0" applyFill="1" applyBorder="1"/>
    <xf numFmtId="9" fontId="0" fillId="3" borderId="45" xfId="0" applyNumberFormat="1" applyFill="1" applyBorder="1"/>
    <xf numFmtId="1" fontId="0" fillId="3" borderId="42" xfId="0" applyNumberFormat="1" applyFill="1" applyBorder="1" applyAlignment="1">
      <alignment horizontal="center"/>
    </xf>
    <xf numFmtId="9" fontId="0" fillId="3" borderId="42" xfId="0" applyNumberFormat="1" applyFill="1" applyBorder="1" applyAlignment="1">
      <alignment horizontal="center"/>
    </xf>
    <xf numFmtId="9" fontId="0" fillId="3" borderId="44" xfId="0" applyNumberFormat="1" applyFill="1" applyBorder="1" applyAlignment="1">
      <alignment horizontal="center"/>
    </xf>
    <xf numFmtId="0" fontId="0" fillId="4" borderId="20" xfId="0" applyFill="1" applyBorder="1"/>
    <xf numFmtId="9" fontId="0" fillId="4" borderId="21" xfId="0" applyNumberFormat="1" applyFill="1" applyBorder="1"/>
    <xf numFmtId="0" fontId="0" fillId="4" borderId="8" xfId="0" applyFill="1" applyBorder="1"/>
    <xf numFmtId="9" fontId="0" fillId="4" borderId="9" xfId="0" applyNumberFormat="1" applyFill="1" applyBorder="1"/>
    <xf numFmtId="0" fontId="0" fillId="4" borderId="6" xfId="0" applyFill="1" applyBorder="1"/>
    <xf numFmtId="9" fontId="0" fillId="4" borderId="7" xfId="0" applyNumberFormat="1" applyFill="1" applyBorder="1"/>
    <xf numFmtId="0" fontId="0" fillId="4" borderId="23" xfId="0" applyFill="1" applyBorder="1"/>
    <xf numFmtId="9" fontId="0" fillId="4" borderId="24" xfId="0" applyNumberFormat="1" applyFill="1" applyBorder="1"/>
    <xf numFmtId="0" fontId="0" fillId="5" borderId="13" xfId="0" applyFill="1" applyBorder="1"/>
    <xf numFmtId="0" fontId="0" fillId="5" borderId="8" xfId="0" applyFill="1" applyBorder="1"/>
    <xf numFmtId="0" fontId="0" fillId="5" borderId="6" xfId="0" applyFill="1" applyBorder="1"/>
    <xf numFmtId="0" fontId="0" fillId="6" borderId="6" xfId="0" applyFill="1" applyBorder="1"/>
    <xf numFmtId="9" fontId="0" fillId="8" borderId="16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9" fontId="0" fillId="8" borderId="18" xfId="0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9" fontId="2" fillId="7" borderId="32" xfId="0" applyNumberFormat="1" applyFont="1" applyFill="1" applyBorder="1"/>
    <xf numFmtId="0" fontId="2" fillId="0" borderId="0" xfId="0" applyFont="1"/>
    <xf numFmtId="9" fontId="0" fillId="5" borderId="46" xfId="0" applyNumberFormat="1" applyFill="1" applyBorder="1"/>
    <xf numFmtId="9" fontId="0" fillId="5" borderId="9" xfId="0" applyNumberFormat="1" applyFill="1" applyBorder="1"/>
    <xf numFmtId="9" fontId="0" fillId="5" borderId="7" xfId="0" applyNumberFormat="1" applyFill="1" applyBorder="1"/>
    <xf numFmtId="0" fontId="0" fillId="6" borderId="13" xfId="0" applyFill="1" applyBorder="1"/>
    <xf numFmtId="9" fontId="0" fillId="6" borderId="46" xfId="0" applyNumberFormat="1" applyFill="1" applyBorder="1"/>
    <xf numFmtId="9" fontId="0" fillId="6" borderId="7" xfId="0" applyNumberFormat="1" applyFill="1" applyBorder="1"/>
    <xf numFmtId="0" fontId="0" fillId="4" borderId="2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48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48" xfId="0" applyFill="1" applyBorder="1"/>
    <xf numFmtId="0" fontId="0" fillId="6" borderId="4" xfId="0" applyFill="1" applyBorder="1"/>
    <xf numFmtId="0" fontId="0" fillId="8" borderId="25" xfId="0" applyFill="1" applyBorder="1" applyAlignment="1">
      <alignment horizontal="center"/>
    </xf>
    <xf numFmtId="9" fontId="2" fillId="7" borderId="14" xfId="0" applyNumberFormat="1" applyFont="1" applyFill="1" applyBorder="1"/>
    <xf numFmtId="0" fontId="0" fillId="5" borderId="51" xfId="0" applyFill="1" applyBorder="1"/>
    <xf numFmtId="9" fontId="0" fillId="5" borderId="52" xfId="0" applyNumberFormat="1" applyFill="1" applyBorder="1"/>
    <xf numFmtId="0" fontId="0" fillId="6" borderId="51" xfId="0" applyFill="1" applyBorder="1"/>
    <xf numFmtId="9" fontId="0" fillId="6" borderId="52" xfId="0" applyNumberFormat="1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/>
    <xf numFmtId="0" fontId="0" fillId="4" borderId="27" xfId="0" applyFill="1" applyBorder="1" applyAlignment="1">
      <alignment horizontal="right"/>
    </xf>
    <xf numFmtId="0" fontId="1" fillId="4" borderId="28" xfId="0" applyFont="1" applyFill="1" applyBorder="1" applyAlignment="1">
      <alignment horizontal="right"/>
    </xf>
    <xf numFmtId="0" fontId="0" fillId="5" borderId="57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27" xfId="0" applyFill="1" applyBorder="1" applyAlignment="1">
      <alignment horizontal="right"/>
    </xf>
    <xf numFmtId="0" fontId="1" fillId="5" borderId="28" xfId="0" applyFont="1" applyFill="1" applyBorder="1" applyAlignment="1">
      <alignment horizontal="right"/>
    </xf>
    <xf numFmtId="0" fontId="0" fillId="6" borderId="57" xfId="0" applyFill="1" applyBorder="1"/>
    <xf numFmtId="0" fontId="0" fillId="6" borderId="56" xfId="0" applyFill="1" applyBorder="1"/>
    <xf numFmtId="0" fontId="0" fillId="6" borderId="27" xfId="0" applyFill="1" applyBorder="1" applyAlignment="1">
      <alignment horizontal="right"/>
    </xf>
    <xf numFmtId="0" fontId="1" fillId="6" borderId="50" xfId="0" applyFont="1" applyFill="1" applyBorder="1" applyAlignment="1">
      <alignment horizontal="right"/>
    </xf>
    <xf numFmtId="9" fontId="0" fillId="4" borderId="58" xfId="0" applyNumberFormat="1" applyFill="1" applyBorder="1" applyAlignment="1">
      <alignment horizontal="center"/>
    </xf>
    <xf numFmtId="9" fontId="0" fillId="4" borderId="59" xfId="0" applyNumberFormat="1" applyFill="1" applyBorder="1" applyAlignment="1">
      <alignment horizontal="center"/>
    </xf>
    <xf numFmtId="9" fontId="0" fillId="4" borderId="5" xfId="0" applyNumberFormat="1" applyFill="1" applyBorder="1" applyAlignment="1">
      <alignment horizontal="center"/>
    </xf>
    <xf numFmtId="9" fontId="0" fillId="4" borderId="11" xfId="0" applyNumberFormat="1" applyFill="1" applyBorder="1" applyAlignment="1">
      <alignment horizontal="center"/>
    </xf>
    <xf numFmtId="9" fontId="1" fillId="4" borderId="60" xfId="0" applyNumberFormat="1" applyFont="1" applyFill="1" applyBorder="1" applyAlignment="1">
      <alignment horizontal="center"/>
    </xf>
    <xf numFmtId="9" fontId="0" fillId="5" borderId="61" xfId="0" applyNumberFormat="1" applyFill="1" applyBorder="1" applyAlignment="1">
      <alignment horizontal="center"/>
    </xf>
    <xf numFmtId="9" fontId="0" fillId="5" borderId="59" xfId="0" applyNumberFormat="1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9" fontId="0" fillId="5" borderId="11" xfId="0" applyNumberFormat="1" applyFill="1" applyBorder="1" applyAlignment="1">
      <alignment horizontal="center"/>
    </xf>
    <xf numFmtId="9" fontId="1" fillId="5" borderId="60" xfId="0" applyNumberFormat="1" applyFont="1" applyFill="1" applyBorder="1" applyAlignment="1">
      <alignment horizontal="center"/>
    </xf>
    <xf numFmtId="9" fontId="0" fillId="6" borderId="61" xfId="0" applyNumberFormat="1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9" fontId="0" fillId="6" borderId="11" xfId="0" applyNumberFormat="1" applyFill="1" applyBorder="1" applyAlignment="1">
      <alignment horizontal="center"/>
    </xf>
    <xf numFmtId="9" fontId="1" fillId="6" borderId="62" xfId="0" applyNumberFormat="1" applyFont="1" applyFill="1" applyBorder="1" applyAlignment="1">
      <alignment horizontal="center"/>
    </xf>
    <xf numFmtId="0" fontId="0" fillId="2" borderId="54" xfId="0" applyFill="1" applyBorder="1"/>
    <xf numFmtId="9" fontId="0" fillId="2" borderId="58" xfId="0" applyNumberFormat="1" applyFill="1" applyBorder="1" applyAlignment="1">
      <alignment horizontal="center"/>
    </xf>
    <xf numFmtId="0" fontId="0" fillId="2" borderId="20" xfId="0" applyFill="1" applyBorder="1"/>
    <xf numFmtId="9" fontId="0" fillId="2" borderId="21" xfId="0" applyNumberFormat="1" applyFill="1" applyBorder="1"/>
    <xf numFmtId="0" fontId="0" fillId="2" borderId="26" xfId="0" applyFill="1" applyBorder="1"/>
    <xf numFmtId="0" fontId="0" fillId="2" borderId="55" xfId="0" applyFill="1" applyBorder="1"/>
    <xf numFmtId="9" fontId="0" fillId="2" borderId="59" xfId="0" applyNumberFormat="1" applyFill="1" applyBorder="1" applyAlignment="1">
      <alignment horizontal="center"/>
    </xf>
    <xf numFmtId="0" fontId="0" fillId="2" borderId="8" xfId="0" applyFill="1" applyBorder="1"/>
    <xf numFmtId="9" fontId="0" fillId="2" borderId="9" xfId="0" applyNumberFormat="1" applyFill="1" applyBorder="1"/>
    <xf numFmtId="0" fontId="0" fillId="2" borderId="3" xfId="0" applyFill="1" applyBorder="1"/>
    <xf numFmtId="0" fontId="0" fillId="2" borderId="56" xfId="0" applyFill="1" applyBorder="1"/>
    <xf numFmtId="9" fontId="0" fillId="2" borderId="5" xfId="0" applyNumberFormat="1" applyFill="1" applyBorder="1" applyAlignment="1">
      <alignment horizontal="center"/>
    </xf>
    <xf numFmtId="0" fontId="0" fillId="2" borderId="6" xfId="0" applyFill="1" applyBorder="1"/>
    <xf numFmtId="9" fontId="0" fillId="2" borderId="7" xfId="0" applyNumberFormat="1" applyFill="1" applyBorder="1"/>
    <xf numFmtId="0" fontId="0" fillId="2" borderId="4" xfId="0" applyFill="1" applyBorder="1"/>
    <xf numFmtId="0" fontId="0" fillId="2" borderId="57" xfId="0" applyFill="1" applyBorder="1"/>
    <xf numFmtId="9" fontId="0" fillId="2" borderId="61" xfId="0" applyNumberFormat="1" applyFill="1" applyBorder="1" applyAlignment="1">
      <alignment horizontal="center"/>
    </xf>
    <xf numFmtId="0" fontId="0" fillId="2" borderId="13" xfId="0" applyFill="1" applyBorder="1"/>
    <xf numFmtId="9" fontId="0" fillId="2" borderId="46" xfId="0" applyNumberFormat="1" applyFill="1" applyBorder="1"/>
    <xf numFmtId="0" fontId="0" fillId="2" borderId="48" xfId="0" applyFill="1" applyBorder="1"/>
    <xf numFmtId="9" fontId="0" fillId="2" borderId="0" xfId="0" applyNumberForma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9" fontId="0" fillId="2" borderId="66" xfId="0" applyNumberFormat="1" applyFill="1" applyBorder="1"/>
    <xf numFmtId="9" fontId="0" fillId="2" borderId="67" xfId="0" applyNumberFormat="1" applyFill="1" applyBorder="1"/>
    <xf numFmtId="9" fontId="0" fillId="2" borderId="68" xfId="0" applyNumberFormat="1" applyFill="1" applyBorder="1"/>
    <xf numFmtId="9" fontId="0" fillId="2" borderId="71" xfId="0" applyNumberFormat="1" applyFill="1" applyBorder="1"/>
    <xf numFmtId="9" fontId="0" fillId="8" borderId="75" xfId="0" applyNumberFormat="1" applyFill="1" applyBorder="1" applyAlignment="1">
      <alignment horizontal="center" vertical="center"/>
    </xf>
    <xf numFmtId="9" fontId="0" fillId="8" borderId="58" xfId="0" applyNumberFormat="1" applyFill="1" applyBorder="1" applyAlignment="1">
      <alignment horizontal="center" vertical="center"/>
    </xf>
    <xf numFmtId="9" fontId="0" fillId="8" borderId="76" xfId="0" applyNumberFormat="1" applyFill="1" applyBorder="1" applyAlignment="1">
      <alignment horizontal="center" vertical="center"/>
    </xf>
    <xf numFmtId="0" fontId="0" fillId="8" borderId="77" xfId="0" applyFill="1" applyBorder="1" applyAlignment="1">
      <alignment horizontal="center"/>
    </xf>
    <xf numFmtId="0" fontId="0" fillId="3" borderId="27" xfId="0" applyFill="1" applyBorder="1" applyAlignment="1">
      <alignment horizontal="right"/>
    </xf>
    <xf numFmtId="9" fontId="0" fillId="3" borderId="11" xfId="0" applyNumberFormat="1" applyFill="1" applyBorder="1" applyAlignment="1">
      <alignment horizontal="center"/>
    </xf>
    <xf numFmtId="0" fontId="0" fillId="3" borderId="23" xfId="0" applyFill="1" applyBorder="1"/>
    <xf numFmtId="9" fontId="0" fillId="3" borderId="24" xfId="0" applyNumberFormat="1" applyFill="1" applyBorder="1"/>
    <xf numFmtId="0" fontId="0" fillId="3" borderId="1" xfId="0" applyFill="1" applyBorder="1"/>
    <xf numFmtId="9" fontId="0" fillId="3" borderId="69" xfId="0" applyNumberFormat="1" applyFill="1" applyBorder="1"/>
    <xf numFmtId="0" fontId="1" fillId="3" borderId="28" xfId="0" applyFont="1" applyFill="1" applyBorder="1" applyAlignment="1">
      <alignment horizontal="right"/>
    </xf>
    <xf numFmtId="9" fontId="1" fillId="3" borderId="60" xfId="0" applyNumberFormat="1" applyFont="1" applyFill="1" applyBorder="1" applyAlignment="1">
      <alignment horizontal="center"/>
    </xf>
    <xf numFmtId="0" fontId="0" fillId="3" borderId="51" xfId="0" applyFill="1" applyBorder="1"/>
    <xf numFmtId="9" fontId="0" fillId="3" borderId="52" xfId="0" applyNumberFormat="1" applyFill="1" applyBorder="1"/>
    <xf numFmtId="9" fontId="0" fillId="3" borderId="72" xfId="0" applyNumberFormat="1" applyFill="1" applyBorder="1"/>
    <xf numFmtId="0" fontId="1" fillId="3" borderId="27" xfId="0" applyFont="1" applyFill="1" applyBorder="1" applyAlignment="1">
      <alignment horizontal="right"/>
    </xf>
    <xf numFmtId="9" fontId="1" fillId="3" borderId="11" xfId="0" applyNumberFormat="1" applyFont="1" applyFill="1" applyBorder="1" applyAlignment="1">
      <alignment horizontal="center"/>
    </xf>
    <xf numFmtId="9" fontId="0" fillId="4" borderId="66" xfId="0" applyNumberFormat="1" applyFill="1" applyBorder="1"/>
    <xf numFmtId="9" fontId="0" fillId="4" borderId="67" xfId="0" applyNumberFormat="1" applyFill="1" applyBorder="1"/>
    <xf numFmtId="9" fontId="0" fillId="4" borderId="68" xfId="0" applyNumberFormat="1" applyFill="1" applyBorder="1"/>
    <xf numFmtId="9" fontId="0" fillId="4" borderId="69" xfId="0" applyNumberFormat="1" applyFill="1" applyBorder="1"/>
    <xf numFmtId="9" fontId="0" fillId="5" borderId="71" xfId="0" applyNumberFormat="1" applyFill="1" applyBorder="1"/>
    <xf numFmtId="9" fontId="0" fillId="5" borderId="67" xfId="0" applyNumberFormat="1" applyFill="1" applyBorder="1"/>
    <xf numFmtId="9" fontId="0" fillId="5" borderId="68" xfId="0" applyNumberFormat="1" applyFill="1" applyBorder="1"/>
    <xf numFmtId="9" fontId="0" fillId="5" borderId="72" xfId="0" applyNumberFormat="1" applyFill="1" applyBorder="1"/>
    <xf numFmtId="9" fontId="0" fillId="6" borderId="71" xfId="0" applyNumberFormat="1" applyFill="1" applyBorder="1"/>
    <xf numFmtId="9" fontId="0" fillId="6" borderId="68" xfId="0" applyNumberFormat="1" applyFill="1" applyBorder="1"/>
    <xf numFmtId="9" fontId="0" fillId="6" borderId="72" xfId="0" applyNumberFormat="1" applyFill="1" applyBorder="1"/>
    <xf numFmtId="0" fontId="0" fillId="4" borderId="57" xfId="0" applyFill="1" applyBorder="1"/>
    <xf numFmtId="9" fontId="0" fillId="4" borderId="61" xfId="0" applyNumberFormat="1" applyFill="1" applyBorder="1" applyAlignment="1">
      <alignment horizontal="center"/>
    </xf>
    <xf numFmtId="9" fontId="0" fillId="4" borderId="46" xfId="0" applyNumberFormat="1" applyFill="1" applyBorder="1"/>
    <xf numFmtId="0" fontId="0" fillId="4" borderId="48" xfId="0" applyFill="1" applyBorder="1"/>
    <xf numFmtId="9" fontId="0" fillId="4" borderId="71" xfId="0" applyNumberFormat="1" applyFill="1" applyBorder="1"/>
    <xf numFmtId="9" fontId="0" fillId="4" borderId="52" xfId="0" applyNumberFormat="1" applyFill="1" applyBorder="1"/>
    <xf numFmtId="9" fontId="0" fillId="4" borderId="72" xfId="0" applyNumberFormat="1" applyFill="1" applyBorder="1"/>
    <xf numFmtId="0" fontId="0" fillId="4" borderId="84" xfId="0" applyFill="1" applyBorder="1"/>
    <xf numFmtId="0" fontId="0" fillId="5" borderId="84" xfId="0" applyFill="1" applyBorder="1"/>
    <xf numFmtId="0" fontId="0" fillId="6" borderId="84" xfId="0" applyFill="1" applyBorder="1"/>
    <xf numFmtId="3" fontId="4" fillId="2" borderId="0" xfId="0" applyNumberFormat="1" applyFont="1" applyFill="1" applyAlignment="1">
      <alignment horizontal="center"/>
    </xf>
    <xf numFmtId="3" fontId="4" fillId="8" borderId="17" xfId="0" applyNumberFormat="1" applyFont="1" applyFill="1" applyBorder="1" applyAlignment="1">
      <alignment horizontal="center" vertical="center"/>
    </xf>
    <xf numFmtId="3" fontId="4" fillId="4" borderId="23" xfId="0" applyNumberFormat="1" applyFont="1" applyFill="1" applyBorder="1" applyAlignment="1">
      <alignment horizontal="center"/>
    </xf>
    <xf numFmtId="3" fontId="5" fillId="4" borderId="85" xfId="0" applyNumberFormat="1" applyFont="1" applyFill="1" applyBorder="1" applyAlignment="1">
      <alignment horizontal="center"/>
    </xf>
    <xf numFmtId="3" fontId="4" fillId="5" borderId="13" xfId="0" applyNumberFormat="1" applyFont="1" applyFill="1" applyBorder="1" applyAlignment="1">
      <alignment horizontal="center"/>
    </xf>
    <xf numFmtId="3" fontId="4" fillId="5" borderId="8" xfId="0" applyNumberFormat="1" applyFont="1" applyFill="1" applyBorder="1" applyAlignment="1">
      <alignment horizontal="center"/>
    </xf>
    <xf numFmtId="3" fontId="4" fillId="5" borderId="6" xfId="0" applyNumberFormat="1" applyFont="1" applyFill="1" applyBorder="1" applyAlignment="1">
      <alignment horizontal="center"/>
    </xf>
    <xf numFmtId="3" fontId="4" fillId="5" borderId="23" xfId="0" applyNumberFormat="1" applyFont="1" applyFill="1" applyBorder="1" applyAlignment="1">
      <alignment horizontal="center"/>
    </xf>
    <xf numFmtId="3" fontId="5" fillId="5" borderId="85" xfId="0" applyNumberFormat="1" applyFont="1" applyFill="1" applyBorder="1" applyAlignment="1">
      <alignment horizontal="center"/>
    </xf>
    <xf numFmtId="3" fontId="4" fillId="6" borderId="23" xfId="0" applyNumberFormat="1" applyFont="1" applyFill="1" applyBorder="1" applyAlignment="1">
      <alignment horizontal="center"/>
    </xf>
    <xf numFmtId="3" fontId="5" fillId="6" borderId="86" xfId="0" applyNumberFormat="1" applyFont="1" applyFill="1" applyBorder="1" applyAlignment="1">
      <alignment horizontal="center"/>
    </xf>
    <xf numFmtId="3" fontId="5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3" borderId="0" xfId="0" applyNumberFormat="1" applyFont="1" applyFill="1" applyAlignment="1">
      <alignment horizontal="left"/>
    </xf>
    <xf numFmtId="3" fontId="4" fillId="3" borderId="15" xfId="0" applyNumberFormat="1" applyFont="1" applyFill="1" applyBorder="1" applyAlignment="1">
      <alignment horizontal="left"/>
    </xf>
    <xf numFmtId="3" fontId="4" fillId="3" borderId="0" xfId="0" applyNumberFormat="1" applyFont="1" applyFill="1"/>
    <xf numFmtId="3" fontId="4" fillId="3" borderId="15" xfId="0" applyNumberFormat="1" applyFont="1" applyFill="1" applyBorder="1"/>
    <xf numFmtId="3" fontId="0" fillId="0" borderId="0" xfId="0" applyNumberFormat="1"/>
    <xf numFmtId="3" fontId="4" fillId="4" borderId="51" xfId="0" applyNumberFormat="1" applyFont="1" applyFill="1" applyBorder="1"/>
    <xf numFmtId="3" fontId="5" fillId="4" borderId="87" xfId="0" applyNumberFormat="1" applyFont="1" applyFill="1" applyBorder="1" applyAlignment="1">
      <alignment horizontal="center"/>
    </xf>
    <xf numFmtId="3" fontId="4" fillId="5" borderId="6" xfId="0" applyNumberFormat="1" applyFont="1" applyFill="1" applyBorder="1"/>
    <xf numFmtId="3" fontId="4" fillId="5" borderId="51" xfId="0" applyNumberFormat="1" applyFont="1" applyFill="1" applyBorder="1"/>
    <xf numFmtId="3" fontId="5" fillId="5" borderId="87" xfId="0" applyNumberFormat="1" applyFont="1" applyFill="1" applyBorder="1" applyAlignment="1">
      <alignment horizontal="center"/>
    </xf>
    <xf numFmtId="3" fontId="4" fillId="6" borderId="51" xfId="0" applyNumberFormat="1" applyFont="1" applyFill="1" applyBorder="1"/>
    <xf numFmtId="3" fontId="5" fillId="6" borderId="88" xfId="0" applyNumberFormat="1" applyFont="1" applyFill="1" applyBorder="1" applyAlignment="1">
      <alignment horizontal="center"/>
    </xf>
    <xf numFmtId="3" fontId="4" fillId="2" borderId="0" xfId="0" applyNumberFormat="1" applyFont="1" applyFill="1"/>
    <xf numFmtId="3" fontId="4" fillId="0" borderId="0" xfId="0" applyNumberFormat="1" applyFont="1"/>
    <xf numFmtId="3" fontId="4" fillId="3" borderId="0" xfId="0" applyNumberFormat="1" applyFont="1" applyFill="1" applyAlignment="1">
      <alignment horizontal="center"/>
    </xf>
    <xf numFmtId="164" fontId="4" fillId="4" borderId="13" xfId="0" applyNumberFormat="1" applyFont="1" applyFill="1" applyBorder="1" applyAlignment="1">
      <alignment horizontal="right"/>
    </xf>
    <xf numFmtId="164" fontId="4" fillId="4" borderId="8" xfId="0" applyNumberFormat="1" applyFont="1" applyFill="1" applyBorder="1" applyAlignment="1">
      <alignment horizontal="right"/>
    </xf>
    <xf numFmtId="165" fontId="4" fillId="4" borderId="6" xfId="0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64" fontId="4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0" fillId="6" borderId="1" xfId="0" applyFill="1" applyBorder="1"/>
    <xf numFmtId="9" fontId="0" fillId="6" borderId="24" xfId="0" applyNumberFormat="1" applyFill="1" applyBorder="1"/>
    <xf numFmtId="9" fontId="0" fillId="6" borderId="69" xfId="0" applyNumberFormat="1" applyFill="1" applyBorder="1"/>
    <xf numFmtId="0" fontId="0" fillId="9" borderId="57" xfId="0" applyFill="1" applyBorder="1"/>
    <xf numFmtId="9" fontId="0" fillId="9" borderId="61" xfId="0" applyNumberFormat="1" applyFill="1" applyBorder="1" applyAlignment="1">
      <alignment horizontal="center"/>
    </xf>
    <xf numFmtId="3" fontId="4" fillId="9" borderId="13" xfId="0" applyNumberFormat="1" applyFont="1" applyFill="1" applyBorder="1" applyAlignment="1">
      <alignment horizontal="center"/>
    </xf>
    <xf numFmtId="0" fontId="0" fillId="9" borderId="48" xfId="0" applyFill="1" applyBorder="1"/>
    <xf numFmtId="9" fontId="0" fillId="9" borderId="46" xfId="0" applyNumberFormat="1" applyFill="1" applyBorder="1"/>
    <xf numFmtId="9" fontId="0" fillId="9" borderId="71" xfId="0" applyNumberFormat="1" applyFill="1" applyBorder="1"/>
    <xf numFmtId="0" fontId="0" fillId="9" borderId="56" xfId="0" applyFill="1" applyBorder="1"/>
    <xf numFmtId="9" fontId="0" fillId="9" borderId="5" xfId="0" applyNumberFormat="1" applyFill="1" applyBorder="1" applyAlignment="1">
      <alignment horizontal="center"/>
    </xf>
    <xf numFmtId="3" fontId="4" fillId="9" borderId="6" xfId="0" applyNumberFormat="1" applyFont="1" applyFill="1" applyBorder="1" applyAlignment="1">
      <alignment horizontal="center"/>
    </xf>
    <xf numFmtId="0" fontId="0" fillId="9" borderId="4" xfId="0" applyFill="1" applyBorder="1"/>
    <xf numFmtId="9" fontId="0" fillId="9" borderId="7" xfId="0" applyNumberFormat="1" applyFill="1" applyBorder="1"/>
    <xf numFmtId="3" fontId="4" fillId="9" borderId="6" xfId="0" applyNumberFormat="1" applyFont="1" applyFill="1" applyBorder="1"/>
    <xf numFmtId="9" fontId="0" fillId="9" borderId="68" xfId="0" applyNumberFormat="1" applyFill="1" applyBorder="1"/>
    <xf numFmtId="0" fontId="0" fillId="9" borderId="27" xfId="0" applyFill="1" applyBorder="1" applyAlignment="1">
      <alignment horizontal="right"/>
    </xf>
    <xf numFmtId="9" fontId="0" fillId="9" borderId="11" xfId="0" applyNumberFormat="1" applyFill="1" applyBorder="1" applyAlignment="1">
      <alignment horizontal="center"/>
    </xf>
    <xf numFmtId="3" fontId="4" fillId="9" borderId="23" xfId="0" applyNumberFormat="1" applyFont="1" applyFill="1" applyBorder="1" applyAlignment="1">
      <alignment horizontal="center"/>
    </xf>
    <xf numFmtId="0" fontId="0" fillId="9" borderId="84" xfId="0" applyFill="1" applyBorder="1"/>
    <xf numFmtId="9" fontId="0" fillId="9" borderId="52" xfId="0" applyNumberFormat="1" applyFill="1" applyBorder="1"/>
    <xf numFmtId="3" fontId="4" fillId="9" borderId="51" xfId="0" applyNumberFormat="1" applyFont="1" applyFill="1" applyBorder="1"/>
    <xf numFmtId="9" fontId="0" fillId="9" borderId="72" xfId="0" applyNumberFormat="1" applyFill="1" applyBorder="1"/>
    <xf numFmtId="0" fontId="1" fillId="9" borderId="50" xfId="0" applyFont="1" applyFill="1" applyBorder="1" applyAlignment="1">
      <alignment horizontal="right"/>
    </xf>
    <xf numFmtId="9" fontId="1" fillId="9" borderId="62" xfId="0" applyNumberFormat="1" applyFont="1" applyFill="1" applyBorder="1" applyAlignment="1">
      <alignment horizontal="center"/>
    </xf>
    <xf numFmtId="3" fontId="5" fillId="9" borderId="86" xfId="0" applyNumberFormat="1" applyFont="1" applyFill="1" applyBorder="1" applyAlignment="1">
      <alignment horizontal="center"/>
    </xf>
    <xf numFmtId="3" fontId="5" fillId="9" borderId="88" xfId="0" applyNumberFormat="1" applyFont="1" applyFill="1" applyBorder="1" applyAlignment="1">
      <alignment horizontal="center"/>
    </xf>
    <xf numFmtId="9" fontId="0" fillId="6" borderId="59" xfId="0" applyNumberFormat="1" applyFill="1" applyBorder="1" applyAlignment="1">
      <alignment horizontal="center"/>
    </xf>
    <xf numFmtId="0" fontId="0" fillId="6" borderId="3" xfId="0" applyFill="1" applyBorder="1"/>
    <xf numFmtId="9" fontId="0" fillId="6" borderId="9" xfId="0" applyNumberFormat="1" applyFill="1" applyBorder="1"/>
    <xf numFmtId="9" fontId="0" fillId="6" borderId="67" xfId="0" applyNumberFormat="1" applyFill="1" applyBorder="1"/>
    <xf numFmtId="164" fontId="4" fillId="5" borderId="6" xfId="0" applyNumberFormat="1" applyFont="1" applyFill="1" applyBorder="1"/>
    <xf numFmtId="0" fontId="0" fillId="6" borderId="57" xfId="0" applyFill="1" applyBorder="1" applyAlignment="1">
      <alignment vertical="top" wrapText="1"/>
    </xf>
    <xf numFmtId="0" fontId="0" fillId="6" borderId="55" xfId="0" applyFill="1" applyBorder="1" applyAlignment="1">
      <alignment vertical="top" wrapText="1"/>
    </xf>
    <xf numFmtId="0" fontId="0" fillId="6" borderId="27" xfId="0" applyFill="1" applyBorder="1" applyAlignment="1">
      <alignment vertical="top" wrapText="1"/>
    </xf>
    <xf numFmtId="3" fontId="4" fillId="6" borderId="13" xfId="0" applyNumberFormat="1" applyFont="1" applyFill="1" applyBorder="1" applyAlignment="1">
      <alignment horizontal="center" vertical="top" wrapText="1"/>
    </xf>
    <xf numFmtId="3" fontId="4" fillId="6" borderId="8" xfId="0" applyNumberFormat="1" applyFont="1" applyFill="1" applyBorder="1" applyAlignment="1">
      <alignment horizontal="center" vertical="top" wrapText="1"/>
    </xf>
    <xf numFmtId="3" fontId="4" fillId="6" borderId="23" xfId="0" applyNumberFormat="1" applyFont="1" applyFill="1" applyBorder="1" applyAlignment="1">
      <alignment horizontal="center" vertical="top" wrapText="1"/>
    </xf>
    <xf numFmtId="3" fontId="4" fillId="8" borderId="25" xfId="0" applyNumberFormat="1" applyFont="1" applyFill="1" applyBorder="1" applyAlignment="1">
      <alignment horizontal="center" vertical="center"/>
    </xf>
    <xf numFmtId="164" fontId="4" fillId="4" borderId="48" xfId="0" applyNumberFormat="1" applyFont="1" applyFill="1" applyBorder="1" applyAlignment="1">
      <alignment horizontal="right"/>
    </xf>
    <xf numFmtId="164" fontId="4" fillId="4" borderId="3" xfId="0" applyNumberFormat="1" applyFont="1" applyFill="1" applyBorder="1" applyAlignment="1">
      <alignment horizontal="right"/>
    </xf>
    <xf numFmtId="165" fontId="4" fillId="4" borderId="4" xfId="0" applyNumberFormat="1" applyFont="1" applyFill="1" applyBorder="1" applyAlignment="1">
      <alignment horizontal="right"/>
    </xf>
    <xf numFmtId="3" fontId="4" fillId="4" borderId="84" xfId="0" applyNumberFormat="1" applyFont="1" applyFill="1" applyBorder="1"/>
    <xf numFmtId="3" fontId="5" fillId="4" borderId="93" xfId="0" applyNumberFormat="1" applyFont="1" applyFill="1" applyBorder="1" applyAlignment="1">
      <alignment horizontal="center"/>
    </xf>
    <xf numFmtId="3" fontId="4" fillId="5" borderId="48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4" fillId="5" borderId="4" xfId="0" applyNumberFormat="1" applyFont="1" applyFill="1" applyBorder="1"/>
    <xf numFmtId="3" fontId="4" fillId="5" borderId="84" xfId="0" applyNumberFormat="1" applyFont="1" applyFill="1" applyBorder="1"/>
    <xf numFmtId="3" fontId="5" fillId="5" borderId="93" xfId="0" applyNumberFormat="1" applyFont="1" applyFill="1" applyBorder="1" applyAlignment="1">
      <alignment horizontal="center"/>
    </xf>
    <xf numFmtId="3" fontId="4" fillId="6" borderId="48" xfId="0" applyNumberFormat="1" applyFont="1" applyFill="1" applyBorder="1" applyAlignment="1">
      <alignment horizontal="center" vertical="top" wrapText="1"/>
    </xf>
    <xf numFmtId="3" fontId="4" fillId="6" borderId="3" xfId="0" applyNumberFormat="1" applyFont="1" applyFill="1" applyBorder="1" applyAlignment="1">
      <alignment horizontal="center" vertical="top" wrapText="1"/>
    </xf>
    <xf numFmtId="3" fontId="4" fillId="6" borderId="1" xfId="0" applyNumberFormat="1" applyFont="1" applyFill="1" applyBorder="1" applyAlignment="1">
      <alignment horizontal="center" vertical="top" wrapText="1"/>
    </xf>
    <xf numFmtId="3" fontId="4" fillId="6" borderId="84" xfId="0" applyNumberFormat="1" applyFont="1" applyFill="1" applyBorder="1"/>
    <xf numFmtId="3" fontId="5" fillId="6" borderId="94" xfId="0" applyNumberFormat="1" applyFont="1" applyFill="1" applyBorder="1" applyAlignment="1">
      <alignment horizontal="center"/>
    </xf>
    <xf numFmtId="3" fontId="4" fillId="9" borderId="48" xfId="0" applyNumberFormat="1" applyFont="1" applyFill="1" applyBorder="1" applyAlignment="1">
      <alignment horizontal="center"/>
    </xf>
    <xf numFmtId="3" fontId="4" fillId="9" borderId="4" xfId="0" applyNumberFormat="1" applyFont="1" applyFill="1" applyBorder="1" applyAlignment="1">
      <alignment horizontal="center"/>
    </xf>
    <xf numFmtId="3" fontId="4" fillId="9" borderId="84" xfId="0" applyNumberFormat="1" applyFont="1" applyFill="1" applyBorder="1"/>
    <xf numFmtId="3" fontId="5" fillId="9" borderId="94" xfId="0" applyNumberFormat="1" applyFont="1" applyFill="1" applyBorder="1" applyAlignment="1">
      <alignment horizontal="center"/>
    </xf>
    <xf numFmtId="1" fontId="0" fillId="3" borderId="39" xfId="0" applyNumberFormat="1" applyFill="1" applyBorder="1" applyAlignment="1">
      <alignment horizontal="center"/>
    </xf>
    <xf numFmtId="1" fontId="0" fillId="3" borderId="40" xfId="0" applyNumberFormat="1" applyFill="1" applyBorder="1" applyAlignment="1">
      <alignment horizontal="center"/>
    </xf>
    <xf numFmtId="1" fontId="0" fillId="3" borderId="41" xfId="0" applyNumberFormat="1" applyFill="1" applyBorder="1" applyAlignment="1">
      <alignment horizontal="center"/>
    </xf>
    <xf numFmtId="0" fontId="3" fillId="7" borderId="74" xfId="0" applyFont="1" applyFill="1" applyBorder="1" applyAlignment="1">
      <alignment horizontal="right"/>
    </xf>
    <xf numFmtId="0" fontId="3" fillId="7" borderId="31" xfId="0" applyFont="1" applyFill="1" applyBorder="1" applyAlignment="1">
      <alignment horizontal="right"/>
    </xf>
    <xf numFmtId="0" fontId="2" fillId="7" borderId="33" xfId="0" applyFont="1" applyFill="1" applyBorder="1" applyAlignment="1">
      <alignment horizontal="right"/>
    </xf>
    <xf numFmtId="0" fontId="2" fillId="7" borderId="31" xfId="0" applyFont="1" applyFill="1" applyBorder="1" applyAlignment="1">
      <alignment horizontal="right"/>
    </xf>
    <xf numFmtId="0" fontId="2" fillId="8" borderId="89" xfId="0" applyFont="1" applyFill="1" applyBorder="1" applyAlignment="1">
      <alignment horizontal="center" vertical="center" textRotation="90"/>
    </xf>
    <xf numFmtId="0" fontId="2" fillId="8" borderId="90" xfId="0" applyFont="1" applyFill="1" applyBorder="1" applyAlignment="1">
      <alignment horizontal="center" vertical="center" textRotation="90"/>
    </xf>
    <xf numFmtId="0" fontId="2" fillId="8" borderId="91" xfId="0" applyFont="1" applyFill="1" applyBorder="1" applyAlignment="1">
      <alignment horizontal="center" vertical="center" textRotation="90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9" fontId="1" fillId="5" borderId="47" xfId="0" applyNumberFormat="1" applyFont="1" applyFill="1" applyBorder="1" applyAlignment="1">
      <alignment horizontal="center"/>
    </xf>
    <xf numFmtId="9" fontId="1" fillId="5" borderId="35" xfId="0" applyNumberFormat="1" applyFont="1" applyFill="1" applyBorder="1" applyAlignment="1">
      <alignment horizontal="center"/>
    </xf>
    <xf numFmtId="9" fontId="1" fillId="6" borderId="49" xfId="0" applyNumberFormat="1" applyFont="1" applyFill="1" applyBorder="1" applyAlignment="1">
      <alignment horizontal="center"/>
    </xf>
    <xf numFmtId="9" fontId="1" fillId="6" borderId="30" xfId="0" applyNumberFormat="1" applyFont="1" applyFill="1" applyBorder="1" applyAlignment="1">
      <alignment horizontal="center"/>
    </xf>
    <xf numFmtId="9" fontId="1" fillId="4" borderId="47" xfId="0" applyNumberFormat="1" applyFont="1" applyFill="1" applyBorder="1" applyAlignment="1">
      <alignment horizontal="center"/>
    </xf>
    <xf numFmtId="9" fontId="1" fillId="4" borderId="35" xfId="0" applyNumberFormat="1" applyFont="1" applyFill="1" applyBorder="1" applyAlignment="1">
      <alignment horizontal="center"/>
    </xf>
    <xf numFmtId="9" fontId="2" fillId="7" borderId="31" xfId="0" applyNumberFormat="1" applyFont="1" applyFill="1" applyBorder="1" applyAlignment="1">
      <alignment horizontal="center"/>
    </xf>
    <xf numFmtId="9" fontId="2" fillId="7" borderId="32" xfId="0" applyNumberFormat="1" applyFont="1" applyFill="1" applyBorder="1" applyAlignment="1">
      <alignment horizontal="center"/>
    </xf>
    <xf numFmtId="9" fontId="2" fillId="7" borderId="33" xfId="0" applyNumberFormat="1" applyFont="1" applyFill="1" applyBorder="1" applyAlignment="1">
      <alignment horizontal="center"/>
    </xf>
    <xf numFmtId="0" fontId="6" fillId="6" borderId="92" xfId="0" applyFont="1" applyFill="1" applyBorder="1" applyAlignment="1">
      <alignment horizontal="center" vertical="center" textRotation="90" wrapText="1"/>
    </xf>
    <xf numFmtId="0" fontId="6" fillId="6" borderId="80" xfId="0" applyFont="1" applyFill="1" applyBorder="1" applyAlignment="1">
      <alignment horizontal="center" vertical="center" textRotation="90" wrapText="1"/>
    </xf>
    <xf numFmtId="0" fontId="6" fillId="6" borderId="60" xfId="0" applyFont="1" applyFill="1" applyBorder="1" applyAlignment="1">
      <alignment horizontal="center" vertical="center" textRotation="90" wrapText="1"/>
    </xf>
    <xf numFmtId="9" fontId="0" fillId="6" borderId="92" xfId="0" applyNumberFormat="1" applyFill="1" applyBorder="1" applyAlignment="1">
      <alignment horizontal="center" vertical="center"/>
    </xf>
    <xf numFmtId="9" fontId="0" fillId="6" borderId="80" xfId="0" applyNumberFormat="1" applyFill="1" applyBorder="1" applyAlignment="1">
      <alignment horizontal="center" vertical="center"/>
    </xf>
    <xf numFmtId="9" fontId="0" fillId="6" borderId="60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 wrapText="1"/>
    </xf>
    <xf numFmtId="9" fontId="0" fillId="5" borderId="12" xfId="0" applyNumberForma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textRotation="90" wrapText="1"/>
    </xf>
    <xf numFmtId="0" fontId="0" fillId="4" borderId="10" xfId="0" applyFill="1" applyBorder="1" applyAlignment="1">
      <alignment horizontal="center" vertical="center" textRotation="90" wrapText="1"/>
    </xf>
    <xf numFmtId="9" fontId="0" fillId="4" borderId="12" xfId="0" applyNumberForma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9" fontId="0" fillId="4" borderId="1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54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1" fillId="8" borderId="54" xfId="0" applyFont="1" applyFill="1" applyBorder="1" applyAlignment="1">
      <alignment horizontal="center" vertical="center"/>
    </xf>
    <xf numFmtId="0" fontId="1" fillId="8" borderId="81" xfId="0" applyFont="1" applyFill="1" applyBorder="1" applyAlignment="1">
      <alignment horizontal="center" vertical="center"/>
    </xf>
    <xf numFmtId="0" fontId="1" fillId="8" borderId="82" xfId="0" applyFont="1" applyFill="1" applyBorder="1" applyAlignment="1">
      <alignment horizontal="center" vertical="center"/>
    </xf>
    <xf numFmtId="0" fontId="1" fillId="8" borderId="83" xfId="0" applyFont="1" applyFill="1" applyBorder="1" applyAlignment="1">
      <alignment horizontal="center" vertical="center"/>
    </xf>
    <xf numFmtId="9" fontId="1" fillId="4" borderId="70" xfId="0" applyNumberFormat="1" applyFont="1" applyFill="1" applyBorder="1" applyAlignment="1">
      <alignment horizontal="center"/>
    </xf>
    <xf numFmtId="9" fontId="1" fillId="5" borderId="70" xfId="0" applyNumberFormat="1" applyFont="1" applyFill="1" applyBorder="1" applyAlignment="1">
      <alignment horizontal="center"/>
    </xf>
    <xf numFmtId="9" fontId="1" fillId="6" borderId="73" xfId="0" applyNumberFormat="1" applyFont="1" applyFill="1" applyBorder="1" applyAlignment="1">
      <alignment horizontal="center"/>
    </xf>
    <xf numFmtId="9" fontId="2" fillId="7" borderId="79" xfId="0" applyNumberFormat="1" applyFont="1" applyFill="1" applyBorder="1" applyAlignment="1">
      <alignment horizontal="center"/>
    </xf>
    <xf numFmtId="0" fontId="0" fillId="9" borderId="12" xfId="0" applyFill="1" applyBorder="1" applyAlignment="1">
      <alignment horizontal="center" vertical="center" textRotation="90" wrapText="1"/>
    </xf>
    <xf numFmtId="0" fontId="0" fillId="9" borderId="2" xfId="0" applyFill="1" applyBorder="1" applyAlignment="1">
      <alignment horizontal="center" vertical="center" textRotation="90" wrapText="1"/>
    </xf>
    <xf numFmtId="0" fontId="0" fillId="9" borderId="22" xfId="0" applyFill="1" applyBorder="1" applyAlignment="1">
      <alignment horizontal="center" vertical="center" textRotation="90" wrapText="1"/>
    </xf>
    <xf numFmtId="9" fontId="0" fillId="9" borderId="12" xfId="0" applyNumberFormat="1" applyFill="1" applyBorder="1" applyAlignment="1">
      <alignment horizontal="center" vertical="center"/>
    </xf>
    <xf numFmtId="9" fontId="0" fillId="9" borderId="2" xfId="0" applyNumberFormat="1" applyFill="1" applyBorder="1" applyAlignment="1">
      <alignment horizontal="center" vertical="center"/>
    </xf>
    <xf numFmtId="9" fontId="0" fillId="9" borderId="22" xfId="0" applyNumberFormat="1" applyFill="1" applyBorder="1" applyAlignment="1">
      <alignment horizontal="center" vertical="center"/>
    </xf>
    <xf numFmtId="9" fontId="1" fillId="9" borderId="49" xfId="0" applyNumberFormat="1" applyFont="1" applyFill="1" applyBorder="1" applyAlignment="1">
      <alignment horizontal="center"/>
    </xf>
    <xf numFmtId="9" fontId="1" fillId="9" borderId="30" xfId="0" applyNumberFormat="1" applyFont="1" applyFill="1" applyBorder="1" applyAlignment="1">
      <alignment horizontal="center"/>
    </xf>
    <xf numFmtId="9" fontId="1" fillId="9" borderId="73" xfId="0" applyNumberFormat="1" applyFont="1" applyFill="1" applyBorder="1" applyAlignment="1">
      <alignment horizontal="center"/>
    </xf>
    <xf numFmtId="9" fontId="1" fillId="5" borderId="34" xfId="0" applyNumberFormat="1" applyFont="1" applyFill="1" applyBorder="1" applyAlignment="1">
      <alignment horizontal="center"/>
    </xf>
    <xf numFmtId="9" fontId="1" fillId="6" borderId="29" xfId="0" applyNumberFormat="1" applyFont="1" applyFill="1" applyBorder="1" applyAlignment="1">
      <alignment horizontal="center"/>
    </xf>
    <xf numFmtId="0" fontId="0" fillId="5" borderId="12" xfId="0" applyFill="1" applyBorder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 textRotation="90"/>
    </xf>
    <xf numFmtId="0" fontId="0" fillId="6" borderId="12" xfId="0" applyFill="1" applyBorder="1" applyAlignment="1">
      <alignment horizontal="center" vertical="center" textRotation="90"/>
    </xf>
    <xf numFmtId="0" fontId="0" fillId="6" borderId="2" xfId="0" applyFill="1" applyBorder="1" applyAlignment="1">
      <alignment horizontal="center" vertical="center" textRotation="90"/>
    </xf>
    <xf numFmtId="0" fontId="0" fillId="6" borderId="22" xfId="0" applyFill="1" applyBorder="1" applyAlignment="1">
      <alignment horizontal="center" vertical="center" textRotation="90"/>
    </xf>
    <xf numFmtId="9" fontId="0" fillId="6" borderId="12" xfId="0" applyNumberForma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9" fontId="0" fillId="6" borderId="22" xfId="0" applyNumberFormat="1" applyFill="1" applyBorder="1" applyAlignment="1">
      <alignment horizontal="center" vertical="center"/>
    </xf>
    <xf numFmtId="9" fontId="1" fillId="4" borderId="34" xfId="0" applyNumberFormat="1" applyFont="1" applyFill="1" applyBorder="1" applyAlignment="1">
      <alignment horizontal="center"/>
    </xf>
    <xf numFmtId="0" fontId="2" fillId="8" borderId="63" xfId="0" applyFont="1" applyFill="1" applyBorder="1" applyAlignment="1">
      <alignment horizontal="center" vertical="center" textRotation="90"/>
    </xf>
    <xf numFmtId="0" fontId="2" fillId="8" borderId="64" xfId="0" applyFont="1" applyFill="1" applyBorder="1" applyAlignment="1">
      <alignment horizontal="center" vertical="center" textRotation="90"/>
    </xf>
    <xf numFmtId="0" fontId="2" fillId="8" borderId="65" xfId="0" applyFont="1" applyFill="1" applyBorder="1" applyAlignment="1">
      <alignment horizontal="center" vertical="center" textRotation="90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6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9" fontId="0" fillId="4" borderId="19" xfId="0" applyNumberFormat="1" applyFill="1" applyBorder="1" applyAlignment="1">
      <alignment horizontal="center" vertical="center"/>
    </xf>
    <xf numFmtId="9" fontId="1" fillId="3" borderId="47" xfId="0" applyNumberFormat="1" applyFont="1" applyFill="1" applyBorder="1" applyAlignment="1">
      <alignment horizontal="center"/>
    </xf>
    <xf numFmtId="9" fontId="1" fillId="3" borderId="70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/>
    </xf>
    <xf numFmtId="9" fontId="0" fillId="2" borderId="19" xfId="0" applyNumberFormat="1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9" fontId="0" fillId="2" borderId="10" xfId="0" applyNumberFormat="1" applyFill="1" applyBorder="1" applyAlignment="1">
      <alignment horizontal="center" vertical="center"/>
    </xf>
    <xf numFmtId="9" fontId="1" fillId="3" borderId="34" xfId="0" applyNumberFormat="1" applyFont="1" applyFill="1" applyBorder="1" applyAlignment="1">
      <alignment horizontal="center"/>
    </xf>
    <xf numFmtId="9" fontId="1" fillId="3" borderId="35" xfId="0" applyNumberFormat="1" applyFont="1" applyFill="1" applyBorder="1" applyAlignment="1">
      <alignment horizontal="center"/>
    </xf>
    <xf numFmtId="9" fontId="2" fillId="7" borderId="15" xfId="0" applyNumberFormat="1" applyFont="1" applyFill="1" applyBorder="1" applyAlignment="1">
      <alignment horizontal="center"/>
    </xf>
    <xf numFmtId="9" fontId="2" fillId="7" borderId="45" xfId="0" applyNumberFormat="1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 textRotation="90"/>
    </xf>
    <xf numFmtId="9" fontId="0" fillId="2" borderId="12" xfId="0" applyNumberFormat="1" applyFill="1" applyBorder="1" applyAlignment="1">
      <alignment horizontal="center" vertical="center"/>
    </xf>
    <xf numFmtId="9" fontId="1" fillId="3" borderId="36" xfId="0" applyNumberFormat="1" applyFont="1" applyFill="1" applyBorder="1" applyAlignment="1">
      <alignment horizontal="center"/>
    </xf>
    <xf numFmtId="9" fontId="1" fillId="3" borderId="38" xfId="0" applyNumberFormat="1" applyFont="1" applyFill="1" applyBorder="1" applyAlignment="1">
      <alignment horizontal="center"/>
    </xf>
    <xf numFmtId="9" fontId="1" fillId="3" borderId="37" xfId="0" applyNumberFormat="1" applyFont="1" applyFill="1" applyBorder="1" applyAlignment="1">
      <alignment horizontal="center"/>
    </xf>
    <xf numFmtId="9" fontId="1" fillId="3" borderId="78" xfId="0" applyNumberFormat="1" applyFont="1" applyFill="1" applyBorder="1" applyAlignment="1">
      <alignment horizontal="center"/>
    </xf>
    <xf numFmtId="1" fontId="1" fillId="3" borderId="39" xfId="0" applyNumberFormat="1" applyFont="1" applyFill="1" applyBorder="1" applyAlignment="1">
      <alignment horizontal="center"/>
    </xf>
    <xf numFmtId="1" fontId="1" fillId="3" borderId="40" xfId="0" applyNumberFormat="1" applyFont="1" applyFill="1" applyBorder="1" applyAlignment="1">
      <alignment horizontal="center"/>
    </xf>
    <xf numFmtId="1" fontId="1" fillId="3" borderId="41" xfId="0" applyNumberFormat="1" applyFont="1" applyFill="1" applyBorder="1" applyAlignment="1">
      <alignment horizontal="center"/>
    </xf>
    <xf numFmtId="0" fontId="3" fillId="7" borderId="44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2" fillId="7" borderId="50" xfId="0" applyFont="1" applyFill="1" applyBorder="1" applyAlignment="1">
      <alignment horizontal="right"/>
    </xf>
    <xf numFmtId="0" fontId="2" fillId="7" borderId="15" xfId="0" applyFont="1" applyFill="1" applyBorder="1" applyAlignment="1">
      <alignment horizontal="right"/>
    </xf>
    <xf numFmtId="9" fontId="2" fillId="7" borderId="50" xfId="0" applyNumberFormat="1" applyFont="1" applyFill="1" applyBorder="1" applyAlignment="1">
      <alignment horizontal="center"/>
    </xf>
    <xf numFmtId="9" fontId="2" fillId="7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1B2A-C17B-482F-828B-666DC2E79A22}">
  <dimension ref="A1:R48"/>
  <sheetViews>
    <sheetView tabSelected="1" topLeftCell="A13" zoomScale="115" zoomScaleNormal="115" workbookViewId="0">
      <selection activeCell="N39" sqref="N39"/>
    </sheetView>
  </sheetViews>
  <sheetFormatPr defaultRowHeight="15" x14ac:dyDescent="0.25"/>
  <cols>
    <col min="2" max="2" width="3.85546875" bestFit="1" customWidth="1"/>
    <col min="3" max="3" width="7.28515625" customWidth="1"/>
    <col min="4" max="4" width="8" style="1" customWidth="1"/>
    <col min="5" max="5" width="26.5703125" bestFit="1" customWidth="1"/>
    <col min="6" max="6" width="7.7109375" style="2" customWidth="1"/>
    <col min="7" max="7" width="15.85546875" style="165" bestFit="1" customWidth="1"/>
    <col min="8" max="8" width="9.42578125" customWidth="1"/>
    <col min="9" max="9" width="9.42578125" style="1" customWidth="1"/>
    <col min="10" max="10" width="15.85546875" style="179" bestFit="1" customWidth="1"/>
    <col min="11" max="12" width="9.42578125" customWidth="1"/>
    <col min="13" max="13" width="15.5703125" style="179" bestFit="1" customWidth="1"/>
    <col min="14" max="15" width="9.42578125" customWidth="1"/>
    <col min="16" max="16" width="16.28515625" style="179" customWidth="1"/>
    <col min="17" max="18" width="9.42578125" customWidth="1"/>
  </cols>
  <sheetData>
    <row r="1" spans="1:18" ht="15.75" thickBot="1" x14ac:dyDescent="0.3">
      <c r="A1" s="4"/>
      <c r="B1" s="4"/>
      <c r="C1" s="4"/>
      <c r="D1" s="5"/>
      <c r="E1" s="4"/>
      <c r="F1" s="107"/>
      <c r="G1" s="153"/>
      <c r="H1" s="286"/>
      <c r="I1" s="286"/>
      <c r="J1" s="153"/>
      <c r="K1" s="286"/>
      <c r="L1" s="286"/>
      <c r="M1" s="153"/>
      <c r="N1" s="286"/>
      <c r="O1" s="286"/>
      <c r="P1" s="153"/>
      <c r="Q1" s="286"/>
      <c r="R1" s="286"/>
    </row>
    <row r="2" spans="1:18" x14ac:dyDescent="0.25">
      <c r="A2" s="4"/>
      <c r="B2" s="4"/>
      <c r="C2" s="4"/>
      <c r="D2" s="115" t="s">
        <v>11</v>
      </c>
      <c r="E2" s="287" t="s">
        <v>3</v>
      </c>
      <c r="F2" s="116" t="s">
        <v>6</v>
      </c>
      <c r="G2" s="289" t="s">
        <v>50</v>
      </c>
      <c r="H2" s="290"/>
      <c r="I2" s="291"/>
      <c r="J2" s="289" t="s">
        <v>51</v>
      </c>
      <c r="K2" s="290"/>
      <c r="L2" s="291"/>
      <c r="M2" s="289" t="s">
        <v>52</v>
      </c>
      <c r="N2" s="290"/>
      <c r="O2" s="291"/>
      <c r="P2" s="290" t="s">
        <v>53</v>
      </c>
      <c r="Q2" s="290"/>
      <c r="R2" s="292"/>
    </row>
    <row r="3" spans="1:18" ht="15.75" thickBot="1" x14ac:dyDescent="0.3">
      <c r="A3" s="4"/>
      <c r="B3" s="6"/>
      <c r="C3" s="6"/>
      <c r="D3" s="117" t="s">
        <v>12</v>
      </c>
      <c r="E3" s="288"/>
      <c r="F3" s="32" t="s">
        <v>12</v>
      </c>
      <c r="G3" s="154" t="s">
        <v>48</v>
      </c>
      <c r="H3" s="53" t="s">
        <v>7</v>
      </c>
      <c r="I3" s="34" t="s">
        <v>8</v>
      </c>
      <c r="J3" s="154" t="s">
        <v>48</v>
      </c>
      <c r="K3" s="53" t="s">
        <v>7</v>
      </c>
      <c r="L3" s="35" t="s">
        <v>8</v>
      </c>
      <c r="M3" s="154" t="s">
        <v>48</v>
      </c>
      <c r="N3" s="53" t="s">
        <v>7</v>
      </c>
      <c r="O3" s="35" t="s">
        <v>8</v>
      </c>
      <c r="P3" s="226" t="s">
        <v>48</v>
      </c>
      <c r="Q3" s="53" t="s">
        <v>7</v>
      </c>
      <c r="R3" s="118" t="s">
        <v>8</v>
      </c>
    </row>
    <row r="4" spans="1:18" ht="15" customHeight="1" thickTop="1" x14ac:dyDescent="0.25">
      <c r="A4" s="4"/>
      <c r="B4" s="253"/>
      <c r="C4" s="280" t="s">
        <v>96</v>
      </c>
      <c r="D4" s="283">
        <v>0.4</v>
      </c>
      <c r="E4" s="143" t="s">
        <v>45</v>
      </c>
      <c r="F4" s="144">
        <v>0.3</v>
      </c>
      <c r="G4" s="181">
        <v>108203341</v>
      </c>
      <c r="H4" s="146">
        <v>4</v>
      </c>
      <c r="I4" s="145">
        <f>(H4/$F$26)*$F4</f>
        <v>0.24</v>
      </c>
      <c r="J4" s="181">
        <v>76145446</v>
      </c>
      <c r="K4" s="146">
        <v>5</v>
      </c>
      <c r="L4" s="145">
        <f>(K4/$F$26)*$F4</f>
        <v>0.3</v>
      </c>
      <c r="M4" s="181">
        <v>302568403</v>
      </c>
      <c r="N4" s="146">
        <v>2</v>
      </c>
      <c r="O4" s="145">
        <f>(N4/$F$26)*$F4</f>
        <v>0.12</v>
      </c>
      <c r="P4" s="227">
        <v>279225351</v>
      </c>
      <c r="Q4" s="146">
        <v>3</v>
      </c>
      <c r="R4" s="147">
        <f>(Q4/$F$26)*$F4</f>
        <v>0.18</v>
      </c>
    </row>
    <row r="5" spans="1:18" x14ac:dyDescent="0.25">
      <c r="A5" s="4"/>
      <c r="B5" s="254"/>
      <c r="C5" s="281"/>
      <c r="D5" s="284"/>
      <c r="E5" s="60" t="s">
        <v>46</v>
      </c>
      <c r="F5" s="74">
        <v>0.1</v>
      </c>
      <c r="G5" s="182">
        <v>5032017</v>
      </c>
      <c r="H5" s="45">
        <v>4</v>
      </c>
      <c r="I5" s="23">
        <f>(H5/$F$26)*$F5</f>
        <v>8.0000000000000016E-2</v>
      </c>
      <c r="J5" s="182">
        <v>3700361</v>
      </c>
      <c r="K5" s="45">
        <v>5</v>
      </c>
      <c r="L5" s="23">
        <f>(K5/$F$26)*$F5</f>
        <v>0.1</v>
      </c>
      <c r="M5" s="182">
        <v>8680996</v>
      </c>
      <c r="N5" s="45">
        <v>3</v>
      </c>
      <c r="O5" s="23">
        <f>(N5/$F$26)*$F5</f>
        <v>0.06</v>
      </c>
      <c r="P5" s="228">
        <v>13569224</v>
      </c>
      <c r="Q5" s="45">
        <v>2</v>
      </c>
      <c r="R5" s="133">
        <f>(Q5/$F$26)*$F5</f>
        <v>4.0000000000000008E-2</v>
      </c>
    </row>
    <row r="6" spans="1:18" x14ac:dyDescent="0.25">
      <c r="A6" s="4"/>
      <c r="B6" s="254"/>
      <c r="C6" s="281"/>
      <c r="D6" s="284"/>
      <c r="E6" s="60" t="s">
        <v>47</v>
      </c>
      <c r="F6" s="74">
        <v>0.3</v>
      </c>
      <c r="G6" s="182">
        <v>8406969</v>
      </c>
      <c r="H6" s="45">
        <v>2</v>
      </c>
      <c r="I6" s="23">
        <f>(H6/$F$26)*$F6</f>
        <v>0.12</v>
      </c>
      <c r="J6" s="182">
        <v>1281387</v>
      </c>
      <c r="K6" s="45">
        <v>5</v>
      </c>
      <c r="L6" s="23">
        <f>(K6/$F$26)*$F6</f>
        <v>0.3</v>
      </c>
      <c r="M6" s="182">
        <v>1503525</v>
      </c>
      <c r="N6" s="45">
        <v>5</v>
      </c>
      <c r="O6" s="23">
        <f>(N6/$F$26)*$F6</f>
        <v>0.3</v>
      </c>
      <c r="P6" s="228">
        <v>4698846</v>
      </c>
      <c r="Q6" s="45">
        <v>3</v>
      </c>
      <c r="R6" s="133">
        <f>(Q6/$F$26)*$F6</f>
        <v>0.18</v>
      </c>
    </row>
    <row r="7" spans="1:18" x14ac:dyDescent="0.25">
      <c r="A7" s="4"/>
      <c r="B7" s="254"/>
      <c r="C7" s="281"/>
      <c r="D7" s="284"/>
      <c r="E7" s="61" t="s">
        <v>49</v>
      </c>
      <c r="F7" s="75">
        <v>0.3</v>
      </c>
      <c r="G7" s="183">
        <v>3.46</v>
      </c>
      <c r="H7" s="46">
        <v>4</v>
      </c>
      <c r="I7" s="25">
        <f>(H7/$F$26)*$F7</f>
        <v>0.24</v>
      </c>
      <c r="J7" s="183">
        <v>2.5499999999999998</v>
      </c>
      <c r="K7" s="46">
        <v>5</v>
      </c>
      <c r="L7" s="25">
        <f>(K7/$F$26)*$F7</f>
        <v>0.3</v>
      </c>
      <c r="M7" s="183">
        <v>5.13</v>
      </c>
      <c r="N7" s="46">
        <v>1</v>
      </c>
      <c r="O7" s="25">
        <f>(N7/$F$26)*$F7</f>
        <v>0.06</v>
      </c>
      <c r="P7" s="229">
        <v>3.96</v>
      </c>
      <c r="Q7" s="46">
        <v>4</v>
      </c>
      <c r="R7" s="134">
        <f>(Q7/$F$26)*$F7</f>
        <v>0.24</v>
      </c>
    </row>
    <row r="8" spans="1:18" x14ac:dyDescent="0.25">
      <c r="A8" s="4"/>
      <c r="B8" s="254"/>
      <c r="C8" s="281"/>
      <c r="D8" s="284"/>
      <c r="E8" s="62" t="s">
        <v>9</v>
      </c>
      <c r="F8" s="76">
        <f>SUM(F4:F7)</f>
        <v>1</v>
      </c>
      <c r="G8" s="155"/>
      <c r="H8" s="150"/>
      <c r="I8" s="148">
        <f>SUM(I4:I7)</f>
        <v>0.67999999999999994</v>
      </c>
      <c r="J8" s="171"/>
      <c r="K8" s="150"/>
      <c r="L8" s="148">
        <f>SUM(L4:L7)</f>
        <v>1</v>
      </c>
      <c r="M8" s="171"/>
      <c r="N8" s="150"/>
      <c r="O8" s="148">
        <f>SUM(O4:O7)</f>
        <v>0.54</v>
      </c>
      <c r="P8" s="230"/>
      <c r="Q8" s="150"/>
      <c r="R8" s="149">
        <f>SUM(R4:R7)</f>
        <v>0.64</v>
      </c>
    </row>
    <row r="9" spans="1:18" ht="15.75" thickBot="1" x14ac:dyDescent="0.3">
      <c r="A9" s="4"/>
      <c r="B9" s="254"/>
      <c r="C9" s="282"/>
      <c r="D9" s="285"/>
      <c r="E9" s="63" t="s">
        <v>10</v>
      </c>
      <c r="F9" s="77"/>
      <c r="G9" s="156"/>
      <c r="H9" s="263">
        <f>D4*I8</f>
        <v>0.27199999999999996</v>
      </c>
      <c r="I9" s="264"/>
      <c r="J9" s="172"/>
      <c r="K9" s="263">
        <f>L8*D4</f>
        <v>0.4</v>
      </c>
      <c r="L9" s="264"/>
      <c r="M9" s="172"/>
      <c r="N9" s="263">
        <f>D4*O8</f>
        <v>0.21600000000000003</v>
      </c>
      <c r="O9" s="264"/>
      <c r="P9" s="231"/>
      <c r="Q9" s="263">
        <f>D4*R8</f>
        <v>0.25600000000000001</v>
      </c>
      <c r="R9" s="293"/>
    </row>
    <row r="10" spans="1:18" ht="15" customHeight="1" thickTop="1" x14ac:dyDescent="0.25">
      <c r="A10" s="4"/>
      <c r="B10" s="254"/>
      <c r="C10" s="274" t="s">
        <v>97</v>
      </c>
      <c r="D10" s="277">
        <v>0.3</v>
      </c>
      <c r="E10" s="64" t="s">
        <v>55</v>
      </c>
      <c r="F10" s="78">
        <v>0.3</v>
      </c>
      <c r="G10" s="157" t="s">
        <v>67</v>
      </c>
      <c r="H10" s="48">
        <v>3</v>
      </c>
      <c r="I10" s="38">
        <f>(H10/$F$26)*$F10</f>
        <v>0.18</v>
      </c>
      <c r="J10" s="157" t="s">
        <v>69</v>
      </c>
      <c r="K10" s="48">
        <v>5</v>
      </c>
      <c r="L10" s="38">
        <f>(K10/$F$26)*$F10</f>
        <v>0.3</v>
      </c>
      <c r="M10" s="157" t="s">
        <v>68</v>
      </c>
      <c r="N10" s="48">
        <v>1</v>
      </c>
      <c r="O10" s="38">
        <f>(N10/$F$26)*$F10</f>
        <v>0.06</v>
      </c>
      <c r="P10" s="232" t="s">
        <v>69</v>
      </c>
      <c r="Q10" s="48">
        <v>5</v>
      </c>
      <c r="R10" s="136">
        <f>(Q10/$F$26)*$F10</f>
        <v>0.3</v>
      </c>
    </row>
    <row r="11" spans="1:18" x14ac:dyDescent="0.25">
      <c r="A11" s="4"/>
      <c r="B11" s="254"/>
      <c r="C11" s="275"/>
      <c r="D11" s="278"/>
      <c r="E11" s="65" t="s">
        <v>54</v>
      </c>
      <c r="F11" s="79">
        <v>0.3</v>
      </c>
      <c r="G11" s="158" t="s">
        <v>70</v>
      </c>
      <c r="H11" s="49">
        <v>5</v>
      </c>
      <c r="I11" s="39">
        <f>(H11/$F$26)*$F11</f>
        <v>0.3</v>
      </c>
      <c r="J11" s="158" t="s">
        <v>70</v>
      </c>
      <c r="K11" s="49">
        <v>5</v>
      </c>
      <c r="L11" s="39">
        <f>(K11/$F$26)*$F11</f>
        <v>0.3</v>
      </c>
      <c r="M11" s="158" t="s">
        <v>70</v>
      </c>
      <c r="N11" s="49">
        <v>5</v>
      </c>
      <c r="O11" s="39">
        <f>(N11/$F$26)*$F11</f>
        <v>0.3</v>
      </c>
      <c r="P11" s="233" t="s">
        <v>71</v>
      </c>
      <c r="Q11" s="49">
        <v>1</v>
      </c>
      <c r="R11" s="137">
        <f>(Q11/$F$26)*$F11</f>
        <v>0.06</v>
      </c>
    </row>
    <row r="12" spans="1:18" x14ac:dyDescent="0.25">
      <c r="A12" s="4"/>
      <c r="B12" s="254"/>
      <c r="C12" s="275"/>
      <c r="D12" s="278"/>
      <c r="E12" s="65" t="s">
        <v>56</v>
      </c>
      <c r="F12" s="79">
        <v>0.3</v>
      </c>
      <c r="G12" s="158" t="s">
        <v>73</v>
      </c>
      <c r="H12" s="49">
        <v>1</v>
      </c>
      <c r="I12" s="39">
        <f>(H12/$F$26)*$F12</f>
        <v>0.06</v>
      </c>
      <c r="J12" s="158" t="s">
        <v>73</v>
      </c>
      <c r="K12" s="49">
        <v>1</v>
      </c>
      <c r="L12" s="39">
        <f>(K12/$F$26)*$F12</f>
        <v>0.06</v>
      </c>
      <c r="M12" s="158" t="s">
        <v>72</v>
      </c>
      <c r="N12" s="49">
        <v>5</v>
      </c>
      <c r="O12" s="39">
        <f>(N12/$F$26)*$F12</f>
        <v>0.3</v>
      </c>
      <c r="P12" s="233" t="s">
        <v>72</v>
      </c>
      <c r="Q12" s="49">
        <v>5</v>
      </c>
      <c r="R12" s="137">
        <f>(Q12/$F$26)*$F12</f>
        <v>0.3</v>
      </c>
    </row>
    <row r="13" spans="1:18" x14ac:dyDescent="0.25">
      <c r="A13" s="4"/>
      <c r="B13" s="254"/>
      <c r="C13" s="275"/>
      <c r="D13" s="278"/>
      <c r="E13" s="66" t="s">
        <v>66</v>
      </c>
      <c r="F13" s="80">
        <v>0.1</v>
      </c>
      <c r="G13" s="159">
        <v>0</v>
      </c>
      <c r="H13" s="50">
        <v>5</v>
      </c>
      <c r="I13" s="40">
        <f>(H13/$F$26)*$F13</f>
        <v>0.1</v>
      </c>
      <c r="J13" s="173">
        <v>0</v>
      </c>
      <c r="K13" s="50">
        <v>5</v>
      </c>
      <c r="L13" s="40">
        <f>(K13/$F$26)*$F13</f>
        <v>0.1</v>
      </c>
      <c r="M13" s="219">
        <v>4106250</v>
      </c>
      <c r="N13" s="50">
        <v>1</v>
      </c>
      <c r="O13" s="40">
        <f>(N13/$F$26)*$F13</f>
        <v>2.0000000000000004E-2</v>
      </c>
      <c r="P13" s="234">
        <v>0</v>
      </c>
      <c r="Q13" s="50">
        <v>5</v>
      </c>
      <c r="R13" s="138">
        <f>(Q13/$F$26)*$F13</f>
        <v>0.1</v>
      </c>
    </row>
    <row r="14" spans="1:18" x14ac:dyDescent="0.25">
      <c r="A14" s="4"/>
      <c r="B14" s="254"/>
      <c r="C14" s="275"/>
      <c r="D14" s="278"/>
      <c r="E14" s="67" t="s">
        <v>9</v>
      </c>
      <c r="F14" s="81">
        <f>SUM(F10:F13)</f>
        <v>0.99999999999999989</v>
      </c>
      <c r="G14" s="160"/>
      <c r="H14" s="151"/>
      <c r="I14" s="56">
        <f>SUM(I10:I13)</f>
        <v>0.64</v>
      </c>
      <c r="J14" s="174"/>
      <c r="K14" s="151"/>
      <c r="L14" s="56">
        <f>SUM(L10:L13)</f>
        <v>0.7599999999999999</v>
      </c>
      <c r="M14" s="174"/>
      <c r="N14" s="151"/>
      <c r="O14" s="56">
        <f>SUM(O10:O13)</f>
        <v>0.67999999999999994</v>
      </c>
      <c r="P14" s="235"/>
      <c r="Q14" s="151"/>
      <c r="R14" s="139">
        <f>SUM(R10:R13)</f>
        <v>0.7599999999999999</v>
      </c>
    </row>
    <row r="15" spans="1:18" ht="15.75" thickBot="1" x14ac:dyDescent="0.3">
      <c r="A15" s="4"/>
      <c r="B15" s="254"/>
      <c r="C15" s="276"/>
      <c r="D15" s="279"/>
      <c r="E15" s="68" t="s">
        <v>10</v>
      </c>
      <c r="F15" s="82"/>
      <c r="G15" s="161"/>
      <c r="H15" s="259">
        <f>D10*I14</f>
        <v>0.192</v>
      </c>
      <c r="I15" s="260"/>
      <c r="J15" s="175"/>
      <c r="K15" s="259">
        <f>L14*D10</f>
        <v>0.22799999999999995</v>
      </c>
      <c r="L15" s="260"/>
      <c r="M15" s="175"/>
      <c r="N15" s="259">
        <f>D10*O14</f>
        <v>0.20399999999999999</v>
      </c>
      <c r="O15" s="260"/>
      <c r="P15" s="236"/>
      <c r="Q15" s="259">
        <f>D10*R14</f>
        <v>0.22799999999999995</v>
      </c>
      <c r="R15" s="294"/>
    </row>
    <row r="16" spans="1:18" ht="36.75" thickTop="1" x14ac:dyDescent="0.25">
      <c r="A16" s="4"/>
      <c r="B16" s="254"/>
      <c r="C16" s="268" t="s">
        <v>98</v>
      </c>
      <c r="D16" s="271">
        <v>0.2</v>
      </c>
      <c r="E16" s="220" t="s">
        <v>78</v>
      </c>
      <c r="F16" s="83">
        <v>0.4</v>
      </c>
      <c r="G16" s="223" t="s">
        <v>85</v>
      </c>
      <c r="H16" s="51">
        <v>5</v>
      </c>
      <c r="I16" s="42">
        <f>(H16/$F$26)*$F16</f>
        <v>0.4</v>
      </c>
      <c r="J16" s="223" t="s">
        <v>86</v>
      </c>
      <c r="K16" s="51">
        <v>4</v>
      </c>
      <c r="L16" s="42">
        <f>(K16/$F$26)*$F16</f>
        <v>0.32000000000000006</v>
      </c>
      <c r="M16" s="223" t="s">
        <v>87</v>
      </c>
      <c r="N16" s="51">
        <v>1</v>
      </c>
      <c r="O16" s="42">
        <f>(N16/$F$26)*$F16</f>
        <v>8.0000000000000016E-2</v>
      </c>
      <c r="P16" s="237" t="s">
        <v>86</v>
      </c>
      <c r="Q16" s="51">
        <v>4</v>
      </c>
      <c r="R16" s="140">
        <f>(Q16/$F$26)*$F16</f>
        <v>0.32000000000000006</v>
      </c>
    </row>
    <row r="17" spans="1:18" ht="64.5" customHeight="1" x14ac:dyDescent="0.25">
      <c r="A17" s="4"/>
      <c r="B17" s="254"/>
      <c r="C17" s="269"/>
      <c r="D17" s="272"/>
      <c r="E17" s="221" t="s">
        <v>92</v>
      </c>
      <c r="F17" s="215">
        <v>0.5</v>
      </c>
      <c r="G17" s="224" t="s">
        <v>93</v>
      </c>
      <c r="H17" s="216">
        <v>5</v>
      </c>
      <c r="I17" s="217">
        <f>(H17/$F$26)*$F17</f>
        <v>0.5</v>
      </c>
      <c r="J17" s="224" t="s">
        <v>94</v>
      </c>
      <c r="K17" s="216">
        <v>4</v>
      </c>
      <c r="L17" s="217">
        <f>(K17/$F$26)*$F17</f>
        <v>0.4</v>
      </c>
      <c r="M17" s="224" t="s">
        <v>95</v>
      </c>
      <c r="N17" s="216">
        <v>1</v>
      </c>
      <c r="O17" s="217">
        <f>(N17/$F$26)*$F17</f>
        <v>0.1</v>
      </c>
      <c r="P17" s="238" t="s">
        <v>95</v>
      </c>
      <c r="Q17" s="216">
        <v>1</v>
      </c>
      <c r="R17" s="218">
        <f>(Q17/$F$26)*$F17</f>
        <v>0.1</v>
      </c>
    </row>
    <row r="18" spans="1:18" ht="50.25" customHeight="1" x14ac:dyDescent="0.25">
      <c r="A18" s="4"/>
      <c r="B18" s="254"/>
      <c r="C18" s="269"/>
      <c r="D18" s="272"/>
      <c r="E18" s="222" t="s">
        <v>77</v>
      </c>
      <c r="F18" s="85">
        <v>0.1</v>
      </c>
      <c r="G18" s="225" t="s">
        <v>88</v>
      </c>
      <c r="H18" s="188">
        <v>2</v>
      </c>
      <c r="I18" s="189">
        <f>(H18/$F$26)*$F18</f>
        <v>4.0000000000000008E-2</v>
      </c>
      <c r="J18" s="225" t="s">
        <v>89</v>
      </c>
      <c r="K18" s="188">
        <v>4</v>
      </c>
      <c r="L18" s="189">
        <f>(K18/$F$26)*$F18</f>
        <v>8.0000000000000016E-2</v>
      </c>
      <c r="M18" s="225" t="s">
        <v>90</v>
      </c>
      <c r="N18" s="188">
        <v>5</v>
      </c>
      <c r="O18" s="189">
        <f>(N18/$F$26)*$F18</f>
        <v>0.1</v>
      </c>
      <c r="P18" s="239" t="s">
        <v>91</v>
      </c>
      <c r="Q18" s="188">
        <v>4</v>
      </c>
      <c r="R18" s="190">
        <f>(Q18/$F$26)*$F18</f>
        <v>8.0000000000000016E-2</v>
      </c>
    </row>
    <row r="19" spans="1:18" x14ac:dyDescent="0.25">
      <c r="A19" s="4"/>
      <c r="B19" s="254"/>
      <c r="C19" s="269"/>
      <c r="D19" s="272"/>
      <c r="E19" s="71" t="s">
        <v>9</v>
      </c>
      <c r="F19" s="85">
        <f>SUM(F16:F18)</f>
        <v>1</v>
      </c>
      <c r="G19" s="162"/>
      <c r="H19" s="152"/>
      <c r="I19" s="58">
        <f>SUM(I16:I18)</f>
        <v>0.94000000000000006</v>
      </c>
      <c r="J19" s="176"/>
      <c r="K19" s="152"/>
      <c r="L19" s="58">
        <f>SUM(L16:L18)</f>
        <v>0.8</v>
      </c>
      <c r="M19" s="176"/>
      <c r="N19" s="152"/>
      <c r="O19" s="58">
        <f>SUM(O16:O18)</f>
        <v>0.28000000000000003</v>
      </c>
      <c r="P19" s="240"/>
      <c r="Q19" s="152"/>
      <c r="R19" s="190">
        <f>SUM(R16:R18)</f>
        <v>0.5</v>
      </c>
    </row>
    <row r="20" spans="1:18" ht="15.75" thickBot="1" x14ac:dyDescent="0.3">
      <c r="A20" s="4"/>
      <c r="B20" s="254"/>
      <c r="C20" s="270"/>
      <c r="D20" s="273"/>
      <c r="E20" s="72" t="s">
        <v>10</v>
      </c>
      <c r="F20" s="86"/>
      <c r="G20" s="163"/>
      <c r="H20" s="261">
        <f>D16*I19</f>
        <v>0.18800000000000003</v>
      </c>
      <c r="I20" s="262"/>
      <c r="J20" s="177"/>
      <c r="K20" s="261">
        <f>D16*L19</f>
        <v>0.16000000000000003</v>
      </c>
      <c r="L20" s="262"/>
      <c r="M20" s="177"/>
      <c r="N20" s="261">
        <f>D16*O19</f>
        <v>5.6000000000000008E-2</v>
      </c>
      <c r="O20" s="262"/>
      <c r="P20" s="241"/>
      <c r="Q20" s="261">
        <f>D16*R19</f>
        <v>0.1</v>
      </c>
      <c r="R20" s="295"/>
    </row>
    <row r="21" spans="1:18" ht="15" customHeight="1" thickTop="1" x14ac:dyDescent="0.25">
      <c r="A21" s="4"/>
      <c r="B21" s="254"/>
      <c r="C21" s="297" t="s">
        <v>74</v>
      </c>
      <c r="D21" s="300">
        <v>0.1</v>
      </c>
      <c r="E21" s="191" t="s">
        <v>75</v>
      </c>
      <c r="F21" s="192">
        <v>0.6</v>
      </c>
      <c r="G21" s="193" t="s">
        <v>79</v>
      </c>
      <c r="H21" s="194">
        <v>5</v>
      </c>
      <c r="I21" s="195">
        <f>(H21/$F$26)*$F21</f>
        <v>0.6</v>
      </c>
      <c r="J21" s="193" t="s">
        <v>79</v>
      </c>
      <c r="K21" s="194">
        <v>5</v>
      </c>
      <c r="L21" s="195">
        <f>(K21/$F$26)*$F21</f>
        <v>0.6</v>
      </c>
      <c r="M21" s="193" t="s">
        <v>80</v>
      </c>
      <c r="N21" s="194">
        <v>3</v>
      </c>
      <c r="O21" s="195">
        <f>(N21/$F$26)*$F21</f>
        <v>0.36</v>
      </c>
      <c r="P21" s="242" t="s">
        <v>81</v>
      </c>
      <c r="Q21" s="194">
        <v>1</v>
      </c>
      <c r="R21" s="196">
        <f>(Q21/$F$26)*$F21</f>
        <v>0.12</v>
      </c>
    </row>
    <row r="22" spans="1:18" x14ac:dyDescent="0.25">
      <c r="A22" s="4"/>
      <c r="B22" s="254"/>
      <c r="C22" s="298"/>
      <c r="D22" s="301"/>
      <c r="E22" s="197" t="s">
        <v>76</v>
      </c>
      <c r="F22" s="198">
        <v>0.4</v>
      </c>
      <c r="G22" s="199" t="s">
        <v>83</v>
      </c>
      <c r="H22" s="200">
        <v>4</v>
      </c>
      <c r="I22" s="201">
        <f t="shared" ref="I22" si="0">(H22/$F$26)*$F22</f>
        <v>0.32000000000000006</v>
      </c>
      <c r="J22" s="199" t="s">
        <v>83</v>
      </c>
      <c r="K22" s="200">
        <v>4</v>
      </c>
      <c r="L22" s="201">
        <f t="shared" ref="L22" si="1">(K22/$F$26)*$F22</f>
        <v>0.32000000000000006</v>
      </c>
      <c r="M22" s="202" t="s">
        <v>82</v>
      </c>
      <c r="N22" s="200">
        <v>1</v>
      </c>
      <c r="O22" s="201">
        <f t="shared" ref="O22" si="2">(N22/$F$26)*$F22</f>
        <v>8.0000000000000016E-2</v>
      </c>
      <c r="P22" s="243" t="s">
        <v>84</v>
      </c>
      <c r="Q22" s="200">
        <v>5</v>
      </c>
      <c r="R22" s="203">
        <f t="shared" ref="R22" si="3">(Q22/$F$26)*$F22</f>
        <v>0.4</v>
      </c>
    </row>
    <row r="23" spans="1:18" x14ac:dyDescent="0.25">
      <c r="A23" s="4"/>
      <c r="B23" s="254"/>
      <c r="C23" s="298"/>
      <c r="D23" s="301"/>
      <c r="E23" s="204" t="s">
        <v>9</v>
      </c>
      <c r="F23" s="205">
        <f>SUM(F21:F22)</f>
        <v>1</v>
      </c>
      <c r="G23" s="206"/>
      <c r="H23" s="207"/>
      <c r="I23" s="208">
        <f>SUM(I21:I22)</f>
        <v>0.92</v>
      </c>
      <c r="J23" s="209"/>
      <c r="K23" s="207"/>
      <c r="L23" s="208">
        <f>SUM(L21:L22)</f>
        <v>0.92</v>
      </c>
      <c r="M23" s="209"/>
      <c r="N23" s="207"/>
      <c r="O23" s="208">
        <f>SUM(O21:O22)</f>
        <v>0.44</v>
      </c>
      <c r="P23" s="244"/>
      <c r="Q23" s="207"/>
      <c r="R23" s="210">
        <f>SUM(R21:R22)</f>
        <v>0.52</v>
      </c>
    </row>
    <row r="24" spans="1:18" ht="15.75" thickBot="1" x14ac:dyDescent="0.3">
      <c r="A24" s="4"/>
      <c r="B24" s="255"/>
      <c r="C24" s="299"/>
      <c r="D24" s="302"/>
      <c r="E24" s="211" t="s">
        <v>10</v>
      </c>
      <c r="F24" s="212"/>
      <c r="G24" s="213"/>
      <c r="H24" s="303">
        <f>D21*I23</f>
        <v>9.2000000000000012E-2</v>
      </c>
      <c r="I24" s="304"/>
      <c r="J24" s="214"/>
      <c r="K24" s="303">
        <f>D21*L23</f>
        <v>9.2000000000000012E-2</v>
      </c>
      <c r="L24" s="304"/>
      <c r="M24" s="214"/>
      <c r="N24" s="303">
        <f>D21*O23</f>
        <v>4.4000000000000004E-2</v>
      </c>
      <c r="O24" s="304"/>
      <c r="P24" s="245"/>
      <c r="Q24" s="303">
        <f>D21*R23</f>
        <v>5.2000000000000005E-2</v>
      </c>
      <c r="R24" s="305"/>
    </row>
    <row r="25" spans="1:18" s="37" customFormat="1" ht="16.5" thickBot="1" x14ac:dyDescent="0.3">
      <c r="A25" s="108"/>
      <c r="B25" s="249" t="s">
        <v>44</v>
      </c>
      <c r="C25" s="250"/>
      <c r="D25" s="36">
        <f>SUM(D4:D24)</f>
        <v>0.99999999999999989</v>
      </c>
      <c r="E25" s="251" t="s">
        <v>42</v>
      </c>
      <c r="F25" s="252"/>
      <c r="G25" s="265">
        <f>H9+H15+H20</f>
        <v>0.65200000000000002</v>
      </c>
      <c r="H25" s="265"/>
      <c r="I25" s="266"/>
      <c r="J25" s="267">
        <f>K9+K15+K20</f>
        <v>0.78800000000000003</v>
      </c>
      <c r="K25" s="265"/>
      <c r="L25" s="266"/>
      <c r="M25" s="267">
        <f>N9+N15+N20</f>
        <v>0.47600000000000003</v>
      </c>
      <c r="N25" s="265"/>
      <c r="O25" s="266"/>
      <c r="P25" s="265">
        <f>Q9+Q15+Q20</f>
        <v>0.58399999999999996</v>
      </c>
      <c r="Q25" s="265"/>
      <c r="R25" s="296"/>
    </row>
    <row r="26" spans="1:18" x14ac:dyDescent="0.25">
      <c r="A26" s="4"/>
      <c r="B26" s="4"/>
      <c r="C26" s="4"/>
      <c r="D26" s="5"/>
      <c r="E26" s="109" t="s">
        <v>41</v>
      </c>
      <c r="F26" s="110">
        <v>5</v>
      </c>
      <c r="G26" s="164"/>
      <c r="H26" s="4"/>
      <c r="I26" s="5"/>
      <c r="J26" s="178"/>
      <c r="K26" s="4"/>
      <c r="L26" s="4"/>
      <c r="M26" s="178"/>
      <c r="N26" s="4"/>
      <c r="O26" s="4"/>
      <c r="P26" s="178"/>
      <c r="Q26" s="4"/>
      <c r="R26" s="4"/>
    </row>
    <row r="27" spans="1:18" x14ac:dyDescent="0.25">
      <c r="A27" s="4"/>
      <c r="B27" s="4"/>
      <c r="C27" s="4"/>
      <c r="D27" s="5"/>
      <c r="E27" s="109"/>
      <c r="F27" s="110"/>
      <c r="G27" s="164"/>
      <c r="H27" s="4"/>
      <c r="I27" s="5"/>
      <c r="J27" s="178"/>
      <c r="K27" s="4"/>
      <c r="L27" s="4"/>
      <c r="M27" s="178"/>
      <c r="N27" s="4"/>
      <c r="O27" s="4"/>
      <c r="P27" s="178"/>
      <c r="Q27" s="4"/>
      <c r="R27" s="4"/>
    </row>
    <row r="28" spans="1:18" ht="15.75" thickBot="1" x14ac:dyDescent="0.3"/>
    <row r="29" spans="1:18" x14ac:dyDescent="0.25">
      <c r="D29" s="256" t="s">
        <v>23</v>
      </c>
      <c r="E29" s="257"/>
      <c r="F29" s="257"/>
      <c r="G29" s="257"/>
      <c r="H29" s="257"/>
      <c r="I29" s="258"/>
      <c r="J29" s="180"/>
    </row>
    <row r="30" spans="1:18" x14ac:dyDescent="0.25">
      <c r="D30" s="7">
        <v>1</v>
      </c>
      <c r="E30" s="8" t="s">
        <v>29</v>
      </c>
      <c r="F30" s="9" t="s">
        <v>25</v>
      </c>
      <c r="G30" s="166"/>
      <c r="H30" s="10"/>
      <c r="I30" s="11"/>
      <c r="J30" s="168"/>
    </row>
    <row r="31" spans="1:18" x14ac:dyDescent="0.25">
      <c r="D31" s="7">
        <v>2</v>
      </c>
      <c r="E31" s="8" t="s">
        <v>26</v>
      </c>
      <c r="F31" s="9" t="s">
        <v>25</v>
      </c>
      <c r="G31" s="166"/>
      <c r="H31" s="10"/>
      <c r="I31" s="11"/>
      <c r="J31" s="168"/>
    </row>
    <row r="32" spans="1:18" x14ac:dyDescent="0.25">
      <c r="D32" s="7">
        <v>3</v>
      </c>
      <c r="E32" s="8" t="s">
        <v>24</v>
      </c>
      <c r="F32" s="9" t="s">
        <v>25</v>
      </c>
      <c r="G32" s="166"/>
      <c r="H32" s="10"/>
      <c r="I32" s="11"/>
      <c r="J32" s="168"/>
    </row>
    <row r="33" spans="4:10" x14ac:dyDescent="0.25">
      <c r="D33" s="7">
        <v>4</v>
      </c>
      <c r="E33" s="8" t="s">
        <v>27</v>
      </c>
      <c r="F33" s="9" t="s">
        <v>25</v>
      </c>
      <c r="G33" s="166"/>
      <c r="H33" s="10"/>
      <c r="I33" s="11"/>
      <c r="J33" s="168"/>
    </row>
    <row r="34" spans="4:10" ht="15.75" thickBot="1" x14ac:dyDescent="0.3">
      <c r="D34" s="12">
        <v>5</v>
      </c>
      <c r="E34" s="13" t="s">
        <v>28</v>
      </c>
      <c r="F34" s="14" t="s">
        <v>25</v>
      </c>
      <c r="G34" s="167"/>
      <c r="H34" s="15"/>
      <c r="I34" s="16"/>
      <c r="J34" s="168"/>
    </row>
    <row r="35" spans="4:10" ht="15.75" thickBot="1" x14ac:dyDescent="0.3">
      <c r="D35" s="3"/>
    </row>
    <row r="36" spans="4:10" x14ac:dyDescent="0.25">
      <c r="E36" s="246" t="s">
        <v>35</v>
      </c>
      <c r="F36" s="247"/>
      <c r="G36" s="247"/>
      <c r="H36" s="247"/>
      <c r="I36" s="248"/>
      <c r="J36" s="180"/>
    </row>
    <row r="37" spans="4:10" x14ac:dyDescent="0.25">
      <c r="E37" s="17" t="s">
        <v>30</v>
      </c>
      <c r="F37" s="10" t="s">
        <v>36</v>
      </c>
      <c r="G37" s="168"/>
      <c r="H37" s="10"/>
      <c r="I37" s="11"/>
      <c r="J37" s="168"/>
    </row>
    <row r="38" spans="4:10" x14ac:dyDescent="0.25">
      <c r="E38" s="17" t="s">
        <v>31</v>
      </c>
      <c r="F38" s="10" t="s">
        <v>37</v>
      </c>
      <c r="G38" s="168"/>
      <c r="H38" s="10"/>
      <c r="I38" s="11"/>
      <c r="J38" s="168"/>
    </row>
    <row r="39" spans="4:10" x14ac:dyDescent="0.25">
      <c r="E39" s="18" t="s">
        <v>32</v>
      </c>
      <c r="F39" s="10" t="s">
        <v>38</v>
      </c>
      <c r="G39" s="168"/>
      <c r="H39" s="10"/>
      <c r="I39" s="11"/>
      <c r="J39" s="168"/>
    </row>
    <row r="40" spans="4:10" x14ac:dyDescent="0.25">
      <c r="E40" s="18" t="s">
        <v>33</v>
      </c>
      <c r="F40" s="10" t="s">
        <v>39</v>
      </c>
      <c r="G40" s="168"/>
      <c r="H40" s="10"/>
      <c r="I40" s="11"/>
      <c r="J40" s="168"/>
    </row>
    <row r="41" spans="4:10" ht="15.75" thickBot="1" x14ac:dyDescent="0.3">
      <c r="E41" s="19" t="s">
        <v>34</v>
      </c>
      <c r="F41" s="15" t="s">
        <v>40</v>
      </c>
      <c r="G41" s="169"/>
      <c r="H41" s="15"/>
      <c r="I41" s="16"/>
      <c r="J41" s="168"/>
    </row>
    <row r="44" spans="4:10" x14ac:dyDescent="0.25">
      <c r="D44" s="1" t="s">
        <v>57</v>
      </c>
    </row>
    <row r="45" spans="4:10" x14ac:dyDescent="0.25">
      <c r="F45" s="187" t="s">
        <v>64</v>
      </c>
      <c r="G45" s="170">
        <v>50000</v>
      </c>
      <c r="H45" t="s">
        <v>65</v>
      </c>
    </row>
    <row r="46" spans="4:10" x14ac:dyDescent="0.25">
      <c r="F46" s="187" t="s">
        <v>64</v>
      </c>
      <c r="G46" s="170">
        <f>G45*365</f>
        <v>18250000</v>
      </c>
      <c r="H46" t="s">
        <v>63</v>
      </c>
    </row>
    <row r="47" spans="4:10" x14ac:dyDescent="0.25">
      <c r="F47" s="185" t="s">
        <v>59</v>
      </c>
      <c r="G47" s="170">
        <f>G46*9</f>
        <v>164250000</v>
      </c>
      <c r="H47" t="s">
        <v>63</v>
      </c>
      <c r="I47" s="184" t="s">
        <v>60</v>
      </c>
    </row>
    <row r="48" spans="4:10" x14ac:dyDescent="0.25">
      <c r="F48" s="2" t="s">
        <v>61</v>
      </c>
      <c r="G48" s="186">
        <f>G47/1000*25</f>
        <v>4106250</v>
      </c>
      <c r="H48" t="s">
        <v>62</v>
      </c>
      <c r="I48" s="184" t="s">
        <v>58</v>
      </c>
    </row>
  </sheetData>
  <mergeCells count="42">
    <mergeCell ref="P25:R25"/>
    <mergeCell ref="C21:C24"/>
    <mergeCell ref="D21:D24"/>
    <mergeCell ref="H24:I24"/>
    <mergeCell ref="K24:L24"/>
    <mergeCell ref="N24:O24"/>
    <mergeCell ref="Q24:R24"/>
    <mergeCell ref="Q1:R1"/>
    <mergeCell ref="P2:R2"/>
    <mergeCell ref="Q9:R9"/>
    <mergeCell ref="Q15:R15"/>
    <mergeCell ref="Q20:R20"/>
    <mergeCell ref="H1:I1"/>
    <mergeCell ref="K1:L1"/>
    <mergeCell ref="N1:O1"/>
    <mergeCell ref="E2:E3"/>
    <mergeCell ref="G2:I2"/>
    <mergeCell ref="J2:L2"/>
    <mergeCell ref="M2:O2"/>
    <mergeCell ref="J25:L25"/>
    <mergeCell ref="M25:O25"/>
    <mergeCell ref="C16:C20"/>
    <mergeCell ref="D16:D20"/>
    <mergeCell ref="C10:C15"/>
    <mergeCell ref="D10:D15"/>
    <mergeCell ref="H15:I15"/>
    <mergeCell ref="K15:L15"/>
    <mergeCell ref="N15:O15"/>
    <mergeCell ref="H20:I20"/>
    <mergeCell ref="K20:L20"/>
    <mergeCell ref="N20:O20"/>
    <mergeCell ref="N9:O9"/>
    <mergeCell ref="H9:I9"/>
    <mergeCell ref="K9:L9"/>
    <mergeCell ref="E36:I36"/>
    <mergeCell ref="B25:C25"/>
    <mergeCell ref="E25:F25"/>
    <mergeCell ref="B4:B24"/>
    <mergeCell ref="D29:I29"/>
    <mergeCell ref="G25:I25"/>
    <mergeCell ref="C4:C9"/>
    <mergeCell ref="D4:D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6D20-CF68-4A82-A8BA-E1193DFBFAFD}">
  <dimension ref="A1:M35"/>
  <sheetViews>
    <sheetView topLeftCell="B1" zoomScale="115" zoomScaleNormal="115" workbookViewId="0">
      <selection activeCell="E42" sqref="E42"/>
    </sheetView>
  </sheetViews>
  <sheetFormatPr defaultRowHeight="15" x14ac:dyDescent="0.25"/>
  <cols>
    <col min="2" max="2" width="3.85546875" bestFit="1" customWidth="1"/>
    <col min="3" max="3" width="5" customWidth="1"/>
    <col min="4" max="4" width="8" style="1" customWidth="1"/>
    <col min="5" max="5" width="26.5703125" bestFit="1" customWidth="1"/>
    <col min="6" max="6" width="7.7109375" style="2" customWidth="1"/>
    <col min="7" max="7" width="9.42578125" customWidth="1"/>
    <col min="8" max="8" width="9.42578125" style="1" customWidth="1"/>
    <col min="9" max="12" width="9.42578125" customWidth="1"/>
  </cols>
  <sheetData>
    <row r="1" spans="1:13" ht="15.75" thickBot="1" x14ac:dyDescent="0.3">
      <c r="A1" s="4"/>
      <c r="B1" s="4"/>
      <c r="C1" s="4"/>
      <c r="D1" s="5"/>
      <c r="E1" s="4"/>
      <c r="F1" s="107"/>
      <c r="G1" s="286"/>
      <c r="H1" s="286"/>
      <c r="I1" s="286"/>
      <c r="J1" s="286"/>
      <c r="K1" s="286"/>
      <c r="L1" s="286"/>
      <c r="M1" s="4"/>
    </row>
    <row r="2" spans="1:13" x14ac:dyDescent="0.25">
      <c r="A2" s="4"/>
      <c r="B2" s="4"/>
      <c r="C2" s="4"/>
      <c r="D2" s="115" t="s">
        <v>11</v>
      </c>
      <c r="E2" s="287" t="s">
        <v>3</v>
      </c>
      <c r="F2" s="116" t="s">
        <v>6</v>
      </c>
      <c r="G2" s="321" t="s">
        <v>0</v>
      </c>
      <c r="H2" s="322"/>
      <c r="I2" s="321" t="s">
        <v>1</v>
      </c>
      <c r="J2" s="322"/>
      <c r="K2" s="323" t="s">
        <v>2</v>
      </c>
      <c r="L2" s="324"/>
      <c r="M2" s="4"/>
    </row>
    <row r="3" spans="1:13" ht="15.75" thickBot="1" x14ac:dyDescent="0.3">
      <c r="A3" s="4"/>
      <c r="B3" s="6"/>
      <c r="C3" s="6"/>
      <c r="D3" s="117" t="s">
        <v>12</v>
      </c>
      <c r="E3" s="288"/>
      <c r="F3" s="32" t="s">
        <v>12</v>
      </c>
      <c r="G3" s="33" t="s">
        <v>7</v>
      </c>
      <c r="H3" s="34" t="s">
        <v>8</v>
      </c>
      <c r="I3" s="33" t="s">
        <v>7</v>
      </c>
      <c r="J3" s="35" t="s">
        <v>8</v>
      </c>
      <c r="K3" s="53" t="s">
        <v>7</v>
      </c>
      <c r="L3" s="118" t="s">
        <v>8</v>
      </c>
      <c r="M3" s="4"/>
    </row>
    <row r="4" spans="1:13" x14ac:dyDescent="0.25">
      <c r="A4" s="4"/>
      <c r="B4" s="318" t="s">
        <v>43</v>
      </c>
      <c r="C4" s="325" t="s">
        <v>4</v>
      </c>
      <c r="D4" s="328">
        <v>0.5</v>
      </c>
      <c r="E4" s="59" t="s">
        <v>5</v>
      </c>
      <c r="F4" s="73">
        <v>0.5</v>
      </c>
      <c r="G4" s="20">
        <v>3</v>
      </c>
      <c r="H4" s="21">
        <f>(G4/$F$20)*$F4</f>
        <v>0.3</v>
      </c>
      <c r="I4" s="20">
        <v>2</v>
      </c>
      <c r="J4" s="21">
        <f>(I4/$F$20)*$F4</f>
        <v>0.2</v>
      </c>
      <c r="K4" s="44">
        <v>3</v>
      </c>
      <c r="L4" s="132">
        <f>(K4/$F$20)*$F4</f>
        <v>0.3</v>
      </c>
      <c r="M4" s="4"/>
    </row>
    <row r="5" spans="1:13" x14ac:dyDescent="0.25">
      <c r="A5" s="4"/>
      <c r="B5" s="319"/>
      <c r="C5" s="326"/>
      <c r="D5" s="284"/>
      <c r="E5" s="60" t="s">
        <v>17</v>
      </c>
      <c r="F5" s="74">
        <v>0.3</v>
      </c>
      <c r="G5" s="22">
        <v>4</v>
      </c>
      <c r="H5" s="23">
        <f t="shared" ref="H5:J6" si="0">(G5/$F$20)*$F5</f>
        <v>0.24</v>
      </c>
      <c r="I5" s="22">
        <v>2</v>
      </c>
      <c r="J5" s="23">
        <f t="shared" si="0"/>
        <v>0.12</v>
      </c>
      <c r="K5" s="45">
        <v>3</v>
      </c>
      <c r="L5" s="133">
        <f t="shared" ref="L5" si="1">(K5/$F$20)*$F5</f>
        <v>0.18</v>
      </c>
      <c r="M5" s="4"/>
    </row>
    <row r="6" spans="1:13" x14ac:dyDescent="0.25">
      <c r="A6" s="4"/>
      <c r="B6" s="319"/>
      <c r="C6" s="326"/>
      <c r="D6" s="284"/>
      <c r="E6" s="61" t="s">
        <v>18</v>
      </c>
      <c r="F6" s="75">
        <v>0.2</v>
      </c>
      <c r="G6" s="24">
        <v>3</v>
      </c>
      <c r="H6" s="25">
        <f t="shared" si="0"/>
        <v>0.12</v>
      </c>
      <c r="I6" s="24">
        <v>3</v>
      </c>
      <c r="J6" s="25">
        <f t="shared" si="0"/>
        <v>0.12</v>
      </c>
      <c r="K6" s="46">
        <v>5</v>
      </c>
      <c r="L6" s="134">
        <f t="shared" ref="L6" si="2">(K6/$F$20)*$F6</f>
        <v>0.2</v>
      </c>
      <c r="M6" s="4"/>
    </row>
    <row r="7" spans="1:13" x14ac:dyDescent="0.25">
      <c r="A7" s="4"/>
      <c r="B7" s="319"/>
      <c r="C7" s="326"/>
      <c r="D7" s="284"/>
      <c r="E7" s="62" t="s">
        <v>9</v>
      </c>
      <c r="F7" s="76">
        <f>SUM(F4:F6)</f>
        <v>1</v>
      </c>
      <c r="G7" s="26"/>
      <c r="H7" s="27">
        <f>SUM(H4:H6)</f>
        <v>0.66</v>
      </c>
      <c r="I7" s="26"/>
      <c r="J7" s="27">
        <f>SUM(J4:J6)</f>
        <v>0.44</v>
      </c>
      <c r="K7" s="47"/>
      <c r="L7" s="135">
        <f>SUM(L4:L6)</f>
        <v>0.67999999999999994</v>
      </c>
      <c r="M7" s="4"/>
    </row>
    <row r="8" spans="1:13" ht="15.75" thickBot="1" x14ac:dyDescent="0.3">
      <c r="A8" s="4"/>
      <c r="B8" s="319"/>
      <c r="C8" s="327"/>
      <c r="D8" s="285"/>
      <c r="E8" s="63" t="s">
        <v>10</v>
      </c>
      <c r="F8" s="77"/>
      <c r="G8" s="317">
        <f>H7*D4</f>
        <v>0.33</v>
      </c>
      <c r="H8" s="264"/>
      <c r="I8" s="317">
        <f>J7*D4</f>
        <v>0.22</v>
      </c>
      <c r="J8" s="264"/>
      <c r="K8" s="263">
        <f>L7*D4</f>
        <v>0.33999999999999997</v>
      </c>
      <c r="L8" s="293"/>
      <c r="M8" s="4"/>
    </row>
    <row r="9" spans="1:13" ht="15" customHeight="1" thickTop="1" x14ac:dyDescent="0.25">
      <c r="A9" s="4"/>
      <c r="B9" s="319"/>
      <c r="C9" s="308" t="s">
        <v>19</v>
      </c>
      <c r="D9" s="277">
        <v>0.4</v>
      </c>
      <c r="E9" s="64" t="s">
        <v>13</v>
      </c>
      <c r="F9" s="78">
        <v>0.4</v>
      </c>
      <c r="G9" s="28">
        <v>5</v>
      </c>
      <c r="H9" s="38">
        <f>(G9/$F$20)*$F9</f>
        <v>0.4</v>
      </c>
      <c r="I9" s="28">
        <v>5</v>
      </c>
      <c r="J9" s="38">
        <f>(I9/$F$20)*$F9</f>
        <v>0.4</v>
      </c>
      <c r="K9" s="48">
        <v>5</v>
      </c>
      <c r="L9" s="136">
        <f>(K9/$F$20)*$F9</f>
        <v>0.4</v>
      </c>
      <c r="M9" s="4"/>
    </row>
    <row r="10" spans="1:13" x14ac:dyDescent="0.25">
      <c r="A10" s="4"/>
      <c r="B10" s="319"/>
      <c r="C10" s="309"/>
      <c r="D10" s="278"/>
      <c r="E10" s="65" t="s">
        <v>14</v>
      </c>
      <c r="F10" s="79">
        <v>0.3</v>
      </c>
      <c r="G10" s="29">
        <v>4</v>
      </c>
      <c r="H10" s="39">
        <f t="shared" ref="H10:J10" si="3">(G10/$F$20)*$F10</f>
        <v>0.24</v>
      </c>
      <c r="I10" s="29">
        <v>2</v>
      </c>
      <c r="J10" s="39">
        <f t="shared" si="3"/>
        <v>0.12</v>
      </c>
      <c r="K10" s="49">
        <v>4</v>
      </c>
      <c r="L10" s="137">
        <f t="shared" ref="L10" si="4">(K10/$F$20)*$F10</f>
        <v>0.24</v>
      </c>
      <c r="M10" s="4"/>
    </row>
    <row r="11" spans="1:13" x14ac:dyDescent="0.25">
      <c r="A11" s="4"/>
      <c r="B11" s="319"/>
      <c r="C11" s="309"/>
      <c r="D11" s="278"/>
      <c r="E11" s="65" t="s">
        <v>15</v>
      </c>
      <c r="F11" s="79">
        <v>0.1</v>
      </c>
      <c r="G11" s="29">
        <v>4</v>
      </c>
      <c r="H11" s="39">
        <f t="shared" ref="H11:J12" si="5">(G11/$F$20)*$F11</f>
        <v>8.0000000000000016E-2</v>
      </c>
      <c r="I11" s="29">
        <v>2</v>
      </c>
      <c r="J11" s="39">
        <f t="shared" si="5"/>
        <v>4.0000000000000008E-2</v>
      </c>
      <c r="K11" s="49">
        <v>3</v>
      </c>
      <c r="L11" s="137">
        <f t="shared" ref="L11" si="6">(K11/$F$20)*$F11</f>
        <v>0.06</v>
      </c>
      <c r="M11" s="4"/>
    </row>
    <row r="12" spans="1:13" x14ac:dyDescent="0.25">
      <c r="A12" s="4"/>
      <c r="B12" s="319"/>
      <c r="C12" s="309"/>
      <c r="D12" s="278"/>
      <c r="E12" s="66" t="s">
        <v>16</v>
      </c>
      <c r="F12" s="80">
        <v>0.1</v>
      </c>
      <c r="G12" s="30">
        <v>3</v>
      </c>
      <c r="H12" s="40">
        <f t="shared" si="5"/>
        <v>0.06</v>
      </c>
      <c r="I12" s="30">
        <v>3</v>
      </c>
      <c r="J12" s="40">
        <f t="shared" si="5"/>
        <v>0.06</v>
      </c>
      <c r="K12" s="50">
        <v>4</v>
      </c>
      <c r="L12" s="138">
        <f t="shared" ref="L12" si="7">(K12/$F$20)*$F12</f>
        <v>8.0000000000000016E-2</v>
      </c>
      <c r="M12" s="4"/>
    </row>
    <row r="13" spans="1:13" x14ac:dyDescent="0.25">
      <c r="A13" s="4"/>
      <c r="B13" s="319"/>
      <c r="C13" s="309"/>
      <c r="D13" s="278"/>
      <c r="E13" s="67" t="s">
        <v>9</v>
      </c>
      <c r="F13" s="81">
        <f>SUM(F9:F12)</f>
        <v>0.89999999999999991</v>
      </c>
      <c r="G13" s="55"/>
      <c r="H13" s="56">
        <f>SUM(H9:H12)</f>
        <v>0.78</v>
      </c>
      <c r="I13" s="55"/>
      <c r="J13" s="56">
        <f>SUM(J9:J12)</f>
        <v>0.62000000000000011</v>
      </c>
      <c r="K13" s="55"/>
      <c r="L13" s="139">
        <f>SUM(L9:L12)</f>
        <v>0.78</v>
      </c>
      <c r="M13" s="4"/>
    </row>
    <row r="14" spans="1:13" ht="15.75" thickBot="1" x14ac:dyDescent="0.3">
      <c r="A14" s="4"/>
      <c r="B14" s="319"/>
      <c r="C14" s="310"/>
      <c r="D14" s="279"/>
      <c r="E14" s="68" t="s">
        <v>10</v>
      </c>
      <c r="F14" s="82"/>
      <c r="G14" s="306">
        <f>D9*H13</f>
        <v>0.31200000000000006</v>
      </c>
      <c r="H14" s="260"/>
      <c r="I14" s="306">
        <f>J13*D9</f>
        <v>0.24800000000000005</v>
      </c>
      <c r="J14" s="260"/>
      <c r="K14" s="259">
        <f>D9*L13</f>
        <v>0.31200000000000006</v>
      </c>
      <c r="L14" s="294"/>
      <c r="M14" s="4"/>
    </row>
    <row r="15" spans="1:13" ht="15" customHeight="1" thickTop="1" x14ac:dyDescent="0.25">
      <c r="A15" s="4"/>
      <c r="B15" s="319"/>
      <c r="C15" s="311" t="s">
        <v>20</v>
      </c>
      <c r="D15" s="314">
        <v>0.1</v>
      </c>
      <c r="E15" s="69" t="s">
        <v>21</v>
      </c>
      <c r="F15" s="83">
        <v>0.6</v>
      </c>
      <c r="G15" s="41">
        <v>5</v>
      </c>
      <c r="H15" s="42">
        <f>(G15/$F$20)*$F15</f>
        <v>0.6</v>
      </c>
      <c r="I15" s="41">
        <v>4</v>
      </c>
      <c r="J15" s="42">
        <f>(I15/$F$20)*$F15</f>
        <v>0.48</v>
      </c>
      <c r="K15" s="51">
        <v>3</v>
      </c>
      <c r="L15" s="140">
        <f>(K15/$F$20)*$F15</f>
        <v>0.36</v>
      </c>
      <c r="M15" s="4"/>
    </row>
    <row r="16" spans="1:13" x14ac:dyDescent="0.25">
      <c r="A16" s="4"/>
      <c r="B16" s="319"/>
      <c r="C16" s="312"/>
      <c r="D16" s="315"/>
      <c r="E16" s="70" t="s">
        <v>22</v>
      </c>
      <c r="F16" s="84">
        <v>0.4</v>
      </c>
      <c r="G16" s="31">
        <v>4</v>
      </c>
      <c r="H16" s="43">
        <f t="shared" ref="H16:J16" si="8">(G16/$F$20)*$F16</f>
        <v>0.32000000000000006</v>
      </c>
      <c r="I16" s="31">
        <v>3</v>
      </c>
      <c r="J16" s="43">
        <f t="shared" si="8"/>
        <v>0.24</v>
      </c>
      <c r="K16" s="52">
        <v>2</v>
      </c>
      <c r="L16" s="141">
        <f t="shared" ref="L16" si="9">(K16/$F$20)*$F16</f>
        <v>0.16000000000000003</v>
      </c>
      <c r="M16" s="4"/>
    </row>
    <row r="17" spans="1:13" x14ac:dyDescent="0.25">
      <c r="A17" s="4"/>
      <c r="B17" s="319"/>
      <c r="C17" s="312"/>
      <c r="D17" s="315"/>
      <c r="E17" s="71" t="s">
        <v>9</v>
      </c>
      <c r="F17" s="85">
        <f>SUM(F15:F16)</f>
        <v>1</v>
      </c>
      <c r="G17" s="57"/>
      <c r="H17" s="58">
        <f>SUM(H15:H16)</f>
        <v>0.92</v>
      </c>
      <c r="I17" s="57"/>
      <c r="J17" s="58">
        <f>SUM(J15:J16)</f>
        <v>0.72</v>
      </c>
      <c r="K17" s="57"/>
      <c r="L17" s="142">
        <f>SUM(L15:L16)</f>
        <v>0.52</v>
      </c>
      <c r="M17" s="4"/>
    </row>
    <row r="18" spans="1:13" ht="15.75" thickBot="1" x14ac:dyDescent="0.3">
      <c r="A18" s="4"/>
      <c r="B18" s="320"/>
      <c r="C18" s="313"/>
      <c r="D18" s="316"/>
      <c r="E18" s="72" t="s">
        <v>10</v>
      </c>
      <c r="F18" s="86"/>
      <c r="G18" s="307">
        <f>D15*H17</f>
        <v>9.2000000000000012E-2</v>
      </c>
      <c r="H18" s="262"/>
      <c r="I18" s="307">
        <f>D15*J17</f>
        <v>7.1999999999999995E-2</v>
      </c>
      <c r="J18" s="262"/>
      <c r="K18" s="261">
        <f>D15*L17</f>
        <v>5.2000000000000005E-2</v>
      </c>
      <c r="L18" s="295"/>
      <c r="M18" s="4"/>
    </row>
    <row r="19" spans="1:13" s="37" customFormat="1" ht="16.5" thickBot="1" x14ac:dyDescent="0.3">
      <c r="A19" s="108"/>
      <c r="B19" s="249" t="s">
        <v>44</v>
      </c>
      <c r="C19" s="250"/>
      <c r="D19" s="36">
        <f>SUM(D4:D18)</f>
        <v>1</v>
      </c>
      <c r="E19" s="251" t="s">
        <v>42</v>
      </c>
      <c r="F19" s="252"/>
      <c r="G19" s="267">
        <f>G8+G14+G18</f>
        <v>0.7340000000000001</v>
      </c>
      <c r="H19" s="266"/>
      <c r="I19" s="267">
        <f>I8+I14+I18</f>
        <v>0.54</v>
      </c>
      <c r="J19" s="266"/>
      <c r="K19" s="265">
        <f>K8+K14+K18</f>
        <v>0.70400000000000007</v>
      </c>
      <c r="L19" s="296"/>
      <c r="M19" s="108"/>
    </row>
    <row r="20" spans="1:13" x14ac:dyDescent="0.25">
      <c r="A20" s="4"/>
      <c r="B20" s="4"/>
      <c r="C20" s="4"/>
      <c r="D20" s="5"/>
      <c r="E20" s="109" t="s">
        <v>41</v>
      </c>
      <c r="F20" s="110">
        <v>5</v>
      </c>
      <c r="G20" s="4"/>
      <c r="H20" s="5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5"/>
      <c r="E21" s="109"/>
      <c r="F21" s="110"/>
      <c r="G21" s="4"/>
      <c r="H21" s="5"/>
      <c r="I21" s="4"/>
      <c r="J21" s="4"/>
      <c r="K21" s="4"/>
      <c r="L21" s="4"/>
    </row>
    <row r="22" spans="1:13" ht="15.75" thickBot="1" x14ac:dyDescent="0.3"/>
    <row r="23" spans="1:13" x14ac:dyDescent="0.25">
      <c r="D23" s="256" t="s">
        <v>23</v>
      </c>
      <c r="E23" s="257"/>
      <c r="F23" s="257"/>
      <c r="G23" s="257"/>
      <c r="H23" s="258"/>
    </row>
    <row r="24" spans="1:13" x14ac:dyDescent="0.25">
      <c r="D24" s="7">
        <v>1</v>
      </c>
      <c r="E24" s="8" t="s">
        <v>29</v>
      </c>
      <c r="F24" s="9" t="s">
        <v>25</v>
      </c>
      <c r="G24" s="10"/>
      <c r="H24" s="11"/>
    </row>
    <row r="25" spans="1:13" x14ac:dyDescent="0.25">
      <c r="D25" s="7">
        <v>2</v>
      </c>
      <c r="E25" s="8" t="s">
        <v>26</v>
      </c>
      <c r="F25" s="9" t="s">
        <v>25</v>
      </c>
      <c r="G25" s="10"/>
      <c r="H25" s="11"/>
    </row>
    <row r="26" spans="1:13" x14ac:dyDescent="0.25">
      <c r="D26" s="7">
        <v>3</v>
      </c>
      <c r="E26" s="8" t="s">
        <v>24</v>
      </c>
      <c r="F26" s="9" t="s">
        <v>25</v>
      </c>
      <c r="G26" s="10"/>
      <c r="H26" s="11"/>
    </row>
    <row r="27" spans="1:13" x14ac:dyDescent="0.25">
      <c r="D27" s="7">
        <v>4</v>
      </c>
      <c r="E27" s="8" t="s">
        <v>27</v>
      </c>
      <c r="F27" s="9" t="s">
        <v>25</v>
      </c>
      <c r="G27" s="10"/>
      <c r="H27" s="11"/>
    </row>
    <row r="28" spans="1:13" ht="15.75" thickBot="1" x14ac:dyDescent="0.3">
      <c r="D28" s="12">
        <v>5</v>
      </c>
      <c r="E28" s="13" t="s">
        <v>28</v>
      </c>
      <c r="F28" s="14" t="s">
        <v>25</v>
      </c>
      <c r="G28" s="15"/>
      <c r="H28" s="16"/>
    </row>
    <row r="29" spans="1:13" ht="15.75" thickBot="1" x14ac:dyDescent="0.3">
      <c r="D29" s="3"/>
    </row>
    <row r="30" spans="1:13" x14ac:dyDescent="0.25">
      <c r="E30" s="246" t="s">
        <v>35</v>
      </c>
      <c r="F30" s="247"/>
      <c r="G30" s="247"/>
      <c r="H30" s="248"/>
    </row>
    <row r="31" spans="1:13" x14ac:dyDescent="0.25">
      <c r="E31" s="17" t="s">
        <v>30</v>
      </c>
      <c r="F31" s="10" t="s">
        <v>36</v>
      </c>
      <c r="G31" s="10"/>
      <c r="H31" s="11"/>
    </row>
    <row r="32" spans="1:13" x14ac:dyDescent="0.25">
      <c r="E32" s="17" t="s">
        <v>31</v>
      </c>
      <c r="F32" s="10" t="s">
        <v>37</v>
      </c>
      <c r="G32" s="10"/>
      <c r="H32" s="11"/>
    </row>
    <row r="33" spans="5:8" x14ac:dyDescent="0.25">
      <c r="E33" s="18" t="s">
        <v>32</v>
      </c>
      <c r="F33" s="10" t="s">
        <v>38</v>
      </c>
      <c r="G33" s="10"/>
      <c r="H33" s="11"/>
    </row>
    <row r="34" spans="5:8" x14ac:dyDescent="0.25">
      <c r="E34" s="18" t="s">
        <v>33</v>
      </c>
      <c r="F34" s="10" t="s">
        <v>39</v>
      </c>
      <c r="G34" s="10"/>
      <c r="H34" s="11"/>
    </row>
    <row r="35" spans="5:8" ht="15.75" thickBot="1" x14ac:dyDescent="0.3">
      <c r="E35" s="19" t="s">
        <v>34</v>
      </c>
      <c r="F35" s="15" t="s">
        <v>40</v>
      </c>
      <c r="G35" s="15"/>
      <c r="H35" s="16"/>
    </row>
  </sheetData>
  <mergeCells count="30">
    <mergeCell ref="D23:H23"/>
    <mergeCell ref="E30:H30"/>
    <mergeCell ref="E19:F19"/>
    <mergeCell ref="G1:H1"/>
    <mergeCell ref="I1:J1"/>
    <mergeCell ref="K1:L1"/>
    <mergeCell ref="G8:H8"/>
    <mergeCell ref="I8:J8"/>
    <mergeCell ref="K8:L8"/>
    <mergeCell ref="B4:B18"/>
    <mergeCell ref="I2:J2"/>
    <mergeCell ref="K2:L2"/>
    <mergeCell ref="G2:H2"/>
    <mergeCell ref="E2:E3"/>
    <mergeCell ref="C4:C8"/>
    <mergeCell ref="D4:D8"/>
    <mergeCell ref="B19:C19"/>
    <mergeCell ref="G19:H19"/>
    <mergeCell ref="I19:J19"/>
    <mergeCell ref="K19:L19"/>
    <mergeCell ref="G14:H14"/>
    <mergeCell ref="I14:J14"/>
    <mergeCell ref="K14:L14"/>
    <mergeCell ref="G18:H18"/>
    <mergeCell ref="I18:J18"/>
    <mergeCell ref="K18:L18"/>
    <mergeCell ref="C9:C14"/>
    <mergeCell ref="C15:C18"/>
    <mergeCell ref="D9:D14"/>
    <mergeCell ref="D15:D1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4D7-A2F9-4B07-943C-534100EB2AA0}">
  <dimension ref="A1:M33"/>
  <sheetViews>
    <sheetView zoomScale="130" zoomScaleNormal="130" workbookViewId="0">
      <selection activeCell="E37" sqref="E37"/>
    </sheetView>
  </sheetViews>
  <sheetFormatPr defaultRowHeight="15" x14ac:dyDescent="0.25"/>
  <cols>
    <col min="2" max="2" width="3.85546875" bestFit="1" customWidth="1"/>
    <col min="3" max="3" width="5" customWidth="1"/>
    <col min="4" max="4" width="8" style="1" customWidth="1"/>
    <col min="5" max="5" width="26.5703125" bestFit="1" customWidth="1"/>
    <col min="6" max="6" width="7.7109375" style="2" customWidth="1"/>
    <col min="7" max="7" width="9.42578125" customWidth="1"/>
    <col min="8" max="8" width="9.42578125" style="1" customWidth="1"/>
    <col min="9" max="12" width="9.42578125" customWidth="1"/>
  </cols>
  <sheetData>
    <row r="1" spans="1:13" ht="15.75" thickBot="1" x14ac:dyDescent="0.3">
      <c r="A1" s="4"/>
      <c r="B1" s="4"/>
      <c r="C1" s="4"/>
      <c r="D1" s="5"/>
      <c r="E1" s="4"/>
      <c r="F1" s="107"/>
      <c r="G1" s="4"/>
      <c r="H1" s="5"/>
      <c r="I1" s="4"/>
      <c r="J1" s="4"/>
      <c r="K1" s="4"/>
      <c r="L1" s="4"/>
      <c r="M1" s="4"/>
    </row>
    <row r="2" spans="1:13" x14ac:dyDescent="0.25">
      <c r="A2" s="4"/>
      <c r="B2" s="4"/>
      <c r="C2" s="4"/>
      <c r="D2" s="115" t="s">
        <v>11</v>
      </c>
      <c r="E2" s="287" t="s">
        <v>3</v>
      </c>
      <c r="F2" s="116" t="s">
        <v>6</v>
      </c>
      <c r="G2" s="321" t="s">
        <v>0</v>
      </c>
      <c r="H2" s="322"/>
      <c r="I2" s="321" t="s">
        <v>1</v>
      </c>
      <c r="J2" s="322"/>
      <c r="K2" s="323" t="s">
        <v>2</v>
      </c>
      <c r="L2" s="324"/>
      <c r="M2" s="4"/>
    </row>
    <row r="3" spans="1:13" ht="15.75" thickBot="1" x14ac:dyDescent="0.3">
      <c r="A3" s="4"/>
      <c r="B3" s="6"/>
      <c r="C3" s="6"/>
      <c r="D3" s="117" t="s">
        <v>12</v>
      </c>
      <c r="E3" s="288"/>
      <c r="F3" s="32" t="s">
        <v>12</v>
      </c>
      <c r="G3" s="33" t="s">
        <v>7</v>
      </c>
      <c r="H3" s="34" t="s">
        <v>8</v>
      </c>
      <c r="I3" s="33" t="s">
        <v>7</v>
      </c>
      <c r="J3" s="35" t="s">
        <v>8</v>
      </c>
      <c r="K3" s="53" t="s">
        <v>7</v>
      </c>
      <c r="L3" s="118" t="s">
        <v>8</v>
      </c>
      <c r="M3" s="4"/>
    </row>
    <row r="4" spans="1:13" x14ac:dyDescent="0.25">
      <c r="A4" s="4"/>
      <c r="B4" s="318" t="s">
        <v>43</v>
      </c>
      <c r="C4" s="331" t="s">
        <v>4</v>
      </c>
      <c r="D4" s="334"/>
      <c r="E4" s="87" t="s">
        <v>5</v>
      </c>
      <c r="F4" s="88"/>
      <c r="G4" s="89"/>
      <c r="H4" s="90"/>
      <c r="I4" s="89"/>
      <c r="J4" s="90"/>
      <c r="K4" s="91"/>
      <c r="L4" s="111"/>
      <c r="M4" s="4"/>
    </row>
    <row r="5" spans="1:13" x14ac:dyDescent="0.25">
      <c r="A5" s="4"/>
      <c r="B5" s="319"/>
      <c r="C5" s="332"/>
      <c r="D5" s="335"/>
      <c r="E5" s="92" t="s">
        <v>17</v>
      </c>
      <c r="F5" s="93"/>
      <c r="G5" s="94"/>
      <c r="H5" s="95"/>
      <c r="I5" s="94"/>
      <c r="J5" s="95"/>
      <c r="K5" s="96"/>
      <c r="L5" s="112"/>
      <c r="M5" s="4"/>
    </row>
    <row r="6" spans="1:13" x14ac:dyDescent="0.25">
      <c r="A6" s="4"/>
      <c r="B6" s="319"/>
      <c r="C6" s="332"/>
      <c r="D6" s="335"/>
      <c r="E6" s="97" t="s">
        <v>18</v>
      </c>
      <c r="F6" s="98"/>
      <c r="G6" s="99"/>
      <c r="H6" s="100"/>
      <c r="I6" s="99"/>
      <c r="J6" s="100"/>
      <c r="K6" s="101"/>
      <c r="L6" s="113"/>
      <c r="M6" s="4"/>
    </row>
    <row r="7" spans="1:13" x14ac:dyDescent="0.25">
      <c r="A7" s="4"/>
      <c r="B7" s="319"/>
      <c r="C7" s="332"/>
      <c r="D7" s="335"/>
      <c r="E7" s="119" t="s">
        <v>9</v>
      </c>
      <c r="F7" s="120"/>
      <c r="G7" s="121"/>
      <c r="H7" s="122"/>
      <c r="I7" s="121"/>
      <c r="J7" s="122"/>
      <c r="K7" s="123"/>
      <c r="L7" s="124"/>
      <c r="M7" s="4"/>
    </row>
    <row r="8" spans="1:13" ht="15.75" thickBot="1" x14ac:dyDescent="0.3">
      <c r="A8" s="4"/>
      <c r="B8" s="319"/>
      <c r="C8" s="333"/>
      <c r="D8" s="336"/>
      <c r="E8" s="125" t="s">
        <v>10</v>
      </c>
      <c r="F8" s="126"/>
      <c r="G8" s="337"/>
      <c r="H8" s="338"/>
      <c r="I8" s="337"/>
      <c r="J8" s="338"/>
      <c r="K8" s="329"/>
      <c r="L8" s="330"/>
      <c r="M8" s="4"/>
    </row>
    <row r="9" spans="1:13" ht="15" customHeight="1" thickTop="1" x14ac:dyDescent="0.25">
      <c r="A9" s="4"/>
      <c r="B9" s="319"/>
      <c r="C9" s="344" t="s">
        <v>19</v>
      </c>
      <c r="D9" s="345"/>
      <c r="E9" s="102" t="s">
        <v>13</v>
      </c>
      <c r="F9" s="103"/>
      <c r="G9" s="104"/>
      <c r="H9" s="105"/>
      <c r="I9" s="104"/>
      <c r="J9" s="105"/>
      <c r="K9" s="106"/>
      <c r="L9" s="114"/>
      <c r="M9" s="4"/>
    </row>
    <row r="10" spans="1:13" x14ac:dyDescent="0.25">
      <c r="A10" s="4"/>
      <c r="B10" s="319"/>
      <c r="C10" s="332"/>
      <c r="D10" s="335"/>
      <c r="E10" s="92" t="s">
        <v>14</v>
      </c>
      <c r="F10" s="93"/>
      <c r="G10" s="94"/>
      <c r="H10" s="95"/>
      <c r="I10" s="94"/>
      <c r="J10" s="95"/>
      <c r="K10" s="96"/>
      <c r="L10" s="112"/>
      <c r="M10" s="4"/>
    </row>
    <row r="11" spans="1:13" x14ac:dyDescent="0.25">
      <c r="A11" s="4"/>
      <c r="B11" s="319"/>
      <c r="C11" s="332"/>
      <c r="D11" s="335"/>
      <c r="E11" s="92" t="s">
        <v>15</v>
      </c>
      <c r="F11" s="93"/>
      <c r="G11" s="94"/>
      <c r="H11" s="95"/>
      <c r="I11" s="94"/>
      <c r="J11" s="95"/>
      <c r="K11" s="96"/>
      <c r="L11" s="112"/>
      <c r="M11" s="4"/>
    </row>
    <row r="12" spans="1:13" x14ac:dyDescent="0.25">
      <c r="A12" s="4"/>
      <c r="B12" s="319"/>
      <c r="C12" s="332"/>
      <c r="D12" s="335"/>
      <c r="E12" s="97" t="s">
        <v>16</v>
      </c>
      <c r="F12" s="98"/>
      <c r="G12" s="99"/>
      <c r="H12" s="100"/>
      <c r="I12" s="99"/>
      <c r="J12" s="100"/>
      <c r="K12" s="101"/>
      <c r="L12" s="113"/>
      <c r="M12" s="4"/>
    </row>
    <row r="13" spans="1:13" x14ac:dyDescent="0.25">
      <c r="A13" s="4"/>
      <c r="B13" s="319"/>
      <c r="C13" s="332"/>
      <c r="D13" s="335"/>
      <c r="E13" s="119" t="s">
        <v>9</v>
      </c>
      <c r="F13" s="120"/>
      <c r="G13" s="127"/>
      <c r="H13" s="128"/>
      <c r="I13" s="127"/>
      <c r="J13" s="128"/>
      <c r="K13" s="127"/>
      <c r="L13" s="129"/>
      <c r="M13" s="4"/>
    </row>
    <row r="14" spans="1:13" ht="15.75" thickBot="1" x14ac:dyDescent="0.3">
      <c r="A14" s="4"/>
      <c r="B14" s="319"/>
      <c r="C14" s="333"/>
      <c r="D14" s="336"/>
      <c r="E14" s="125" t="s">
        <v>10</v>
      </c>
      <c r="F14" s="126"/>
      <c r="G14" s="337"/>
      <c r="H14" s="338"/>
      <c r="I14" s="337"/>
      <c r="J14" s="338"/>
      <c r="K14" s="329"/>
      <c r="L14" s="330"/>
      <c r="M14" s="4"/>
    </row>
    <row r="15" spans="1:13" ht="15" customHeight="1" thickTop="1" x14ac:dyDescent="0.25">
      <c r="A15" s="4"/>
      <c r="B15" s="319"/>
      <c r="C15" s="344" t="s">
        <v>20</v>
      </c>
      <c r="D15" s="345"/>
      <c r="E15" s="102" t="s">
        <v>21</v>
      </c>
      <c r="F15" s="103"/>
      <c r="G15" s="104"/>
      <c r="H15" s="105"/>
      <c r="I15" s="104"/>
      <c r="J15" s="105"/>
      <c r="K15" s="106"/>
      <c r="L15" s="114"/>
      <c r="M15" s="4"/>
    </row>
    <row r="16" spans="1:13" x14ac:dyDescent="0.25">
      <c r="A16" s="4"/>
      <c r="B16" s="319"/>
      <c r="C16" s="332"/>
      <c r="D16" s="335"/>
      <c r="E16" s="97" t="s">
        <v>22</v>
      </c>
      <c r="F16" s="98"/>
      <c r="G16" s="99"/>
      <c r="H16" s="100"/>
      <c r="I16" s="99"/>
      <c r="J16" s="100"/>
      <c r="K16" s="101"/>
      <c r="L16" s="113"/>
      <c r="M16" s="4"/>
    </row>
    <row r="17" spans="1:13" x14ac:dyDescent="0.25">
      <c r="A17" s="4"/>
      <c r="B17" s="319"/>
      <c r="C17" s="332"/>
      <c r="D17" s="335"/>
      <c r="E17" s="119" t="s">
        <v>9</v>
      </c>
      <c r="F17" s="120"/>
      <c r="G17" s="127"/>
      <c r="H17" s="128"/>
      <c r="I17" s="127"/>
      <c r="J17" s="128"/>
      <c r="K17" s="127"/>
      <c r="L17" s="129"/>
      <c r="M17" s="4"/>
    </row>
    <row r="18" spans="1:13" x14ac:dyDescent="0.25">
      <c r="A18" s="4"/>
      <c r="B18" s="319"/>
      <c r="C18" s="332"/>
      <c r="D18" s="335"/>
      <c r="E18" s="130" t="s">
        <v>10</v>
      </c>
      <c r="F18" s="131"/>
      <c r="G18" s="346"/>
      <c r="H18" s="347"/>
      <c r="I18" s="346"/>
      <c r="J18" s="347"/>
      <c r="K18" s="348"/>
      <c r="L18" s="349"/>
      <c r="M18" s="4"/>
    </row>
    <row r="19" spans="1:13" s="37" customFormat="1" ht="18" customHeight="1" thickBot="1" x14ac:dyDescent="0.3">
      <c r="A19" s="108"/>
      <c r="B19" s="353" t="s">
        <v>44</v>
      </c>
      <c r="C19" s="354"/>
      <c r="D19" s="54"/>
      <c r="E19" s="355" t="s">
        <v>42</v>
      </c>
      <c r="F19" s="356"/>
      <c r="G19" s="357"/>
      <c r="H19" s="358"/>
      <c r="I19" s="357"/>
      <c r="J19" s="358"/>
      <c r="K19" s="339"/>
      <c r="L19" s="340"/>
      <c r="M19" s="108"/>
    </row>
    <row r="20" spans="1:13" ht="15.75" thickBot="1" x14ac:dyDescent="0.3">
      <c r="A20" s="4"/>
      <c r="B20" s="4"/>
      <c r="C20" s="4"/>
      <c r="D20" s="5"/>
      <c r="E20" s="109"/>
      <c r="F20" s="110"/>
      <c r="G20" s="4"/>
      <c r="H20" s="5"/>
      <c r="I20" s="4"/>
      <c r="J20" s="4"/>
      <c r="K20" s="4"/>
      <c r="L20" s="4"/>
      <c r="M20" s="4"/>
    </row>
    <row r="21" spans="1:13" x14ac:dyDescent="0.25">
      <c r="D21" s="341" t="s">
        <v>23</v>
      </c>
      <c r="E21" s="342"/>
      <c r="F21" s="342"/>
      <c r="G21" s="342"/>
      <c r="H21" s="343"/>
    </row>
    <row r="22" spans="1:13" x14ac:dyDescent="0.25">
      <c r="D22" s="7">
        <v>1</v>
      </c>
      <c r="E22" s="8" t="s">
        <v>29</v>
      </c>
      <c r="F22" s="9" t="s">
        <v>25</v>
      </c>
      <c r="G22" s="10"/>
      <c r="H22" s="11"/>
    </row>
    <row r="23" spans="1:13" x14ac:dyDescent="0.25">
      <c r="D23" s="7">
        <v>2</v>
      </c>
      <c r="E23" s="8" t="s">
        <v>26</v>
      </c>
      <c r="F23" s="9" t="s">
        <v>25</v>
      </c>
      <c r="G23" s="10"/>
      <c r="H23" s="11"/>
    </row>
    <row r="24" spans="1:13" x14ac:dyDescent="0.25">
      <c r="D24" s="7">
        <v>3</v>
      </c>
      <c r="E24" s="8" t="s">
        <v>24</v>
      </c>
      <c r="F24" s="9" t="s">
        <v>25</v>
      </c>
      <c r="G24" s="10"/>
      <c r="H24" s="11"/>
    </row>
    <row r="25" spans="1:13" x14ac:dyDescent="0.25">
      <c r="D25" s="7">
        <v>4</v>
      </c>
      <c r="E25" s="8" t="s">
        <v>27</v>
      </c>
      <c r="F25" s="9" t="s">
        <v>25</v>
      </c>
      <c r="G25" s="10"/>
      <c r="H25" s="11"/>
    </row>
    <row r="26" spans="1:13" ht="15.75" thickBot="1" x14ac:dyDescent="0.3">
      <c r="D26" s="12">
        <v>5</v>
      </c>
      <c r="E26" s="13" t="s">
        <v>28</v>
      </c>
      <c r="F26" s="14" t="s">
        <v>25</v>
      </c>
      <c r="G26" s="15"/>
      <c r="H26" s="16"/>
    </row>
    <row r="27" spans="1:13" ht="15.75" thickBot="1" x14ac:dyDescent="0.3">
      <c r="D27" s="3"/>
    </row>
    <row r="28" spans="1:13" x14ac:dyDescent="0.25">
      <c r="E28" s="350" t="s">
        <v>35</v>
      </c>
      <c r="F28" s="351"/>
      <c r="G28" s="351"/>
      <c r="H28" s="352"/>
    </row>
    <row r="29" spans="1:13" x14ac:dyDescent="0.25">
      <c r="E29" s="17" t="s">
        <v>30</v>
      </c>
      <c r="F29" s="10" t="s">
        <v>36</v>
      </c>
      <c r="G29" s="10"/>
      <c r="H29" s="11"/>
    </row>
    <row r="30" spans="1:13" x14ac:dyDescent="0.25">
      <c r="E30" s="17" t="s">
        <v>31</v>
      </c>
      <c r="F30" s="10" t="s">
        <v>37</v>
      </c>
      <c r="G30" s="10"/>
      <c r="H30" s="11"/>
    </row>
    <row r="31" spans="1:13" x14ac:dyDescent="0.25">
      <c r="E31" s="18" t="s">
        <v>32</v>
      </c>
      <c r="F31" s="10" t="s">
        <v>38</v>
      </c>
      <c r="G31" s="10"/>
      <c r="H31" s="11"/>
    </row>
    <row r="32" spans="1:13" x14ac:dyDescent="0.25">
      <c r="E32" s="18" t="s">
        <v>33</v>
      </c>
      <c r="F32" s="10" t="s">
        <v>39</v>
      </c>
      <c r="G32" s="10"/>
      <c r="H32" s="11"/>
    </row>
    <row r="33" spans="5:8" ht="15.75" thickBot="1" x14ac:dyDescent="0.3">
      <c r="E33" s="19" t="s">
        <v>34</v>
      </c>
      <c r="F33" s="15" t="s">
        <v>40</v>
      </c>
      <c r="G33" s="15"/>
      <c r="H33" s="16"/>
    </row>
  </sheetData>
  <mergeCells count="27">
    <mergeCell ref="E28:H28"/>
    <mergeCell ref="B19:C19"/>
    <mergeCell ref="E19:F19"/>
    <mergeCell ref="G19:H19"/>
    <mergeCell ref="I19:J19"/>
    <mergeCell ref="K19:L19"/>
    <mergeCell ref="D21:H21"/>
    <mergeCell ref="K14:L14"/>
    <mergeCell ref="C15:C18"/>
    <mergeCell ref="D15:D18"/>
    <mergeCell ref="G18:H18"/>
    <mergeCell ref="I18:J18"/>
    <mergeCell ref="K18:L18"/>
    <mergeCell ref="C9:C14"/>
    <mergeCell ref="D9:D14"/>
    <mergeCell ref="G14:H14"/>
    <mergeCell ref="I14:J14"/>
    <mergeCell ref="B4:B18"/>
    <mergeCell ref="C4:C8"/>
    <mergeCell ref="D4:D8"/>
    <mergeCell ref="G8:H8"/>
    <mergeCell ref="I8:J8"/>
    <mergeCell ref="E2:E3"/>
    <mergeCell ref="G2:H2"/>
    <mergeCell ref="I2:J2"/>
    <mergeCell ref="K2:L2"/>
    <mergeCell ref="K8:L8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6efd40-4d99-4202-a3af-ff69a09108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30E96F79084895840766B4591CA7" ma:contentTypeVersion="15" ma:contentTypeDescription="Create a new document." ma:contentTypeScope="" ma:versionID="5bb8cd7131de22fd706734364c168707">
  <xsd:schema xmlns:xsd="http://www.w3.org/2001/XMLSchema" xmlns:xs="http://www.w3.org/2001/XMLSchema" xmlns:p="http://schemas.microsoft.com/office/2006/metadata/properties" xmlns:ns3="34d5e829-109f-4bbc-96d3-ee927ff2ede8" xmlns:ns4="526efd40-4d99-4202-a3af-ff69a09108b7" targetNamespace="http://schemas.microsoft.com/office/2006/metadata/properties" ma:root="true" ma:fieldsID="7b82df34bd3dcb81112cc6b5dd4e19b2" ns3:_="" ns4:_="">
    <xsd:import namespace="34d5e829-109f-4bbc-96d3-ee927ff2ede8"/>
    <xsd:import namespace="526efd40-4d99-4202-a3af-ff69a09108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5e829-109f-4bbc-96d3-ee927ff2ed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efd40-4d99-4202-a3af-ff69a0910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2950D-0AD4-4800-B4CD-CC43F0FBDF9F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526efd40-4d99-4202-a3af-ff69a09108b7"/>
    <ds:schemaRef ds:uri="34d5e829-109f-4bbc-96d3-ee927ff2ede8"/>
  </ds:schemaRefs>
</ds:datastoreItem>
</file>

<file path=customXml/itemProps2.xml><?xml version="1.0" encoding="utf-8"?>
<ds:datastoreItem xmlns:ds="http://schemas.openxmlformats.org/officeDocument/2006/customXml" ds:itemID="{3BE29366-89FC-4DEB-A95C-FE10075AD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8FC63-88C5-4033-B844-7B51143DE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5e829-109f-4bbc-96d3-ee927ff2ede8"/>
    <ds:schemaRef ds:uri="526efd40-4d99-4202-a3af-ff69a0910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Hydrogen Options</vt:lpstr>
      <vt:lpstr>Example matrix</vt:lpstr>
      <vt:lpstr>Empty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Lawrence</dc:creator>
  <cp:lastModifiedBy>Svetlana Lawrence</cp:lastModifiedBy>
  <dcterms:created xsi:type="dcterms:W3CDTF">2024-05-15T15:47:44Z</dcterms:created>
  <dcterms:modified xsi:type="dcterms:W3CDTF">2024-07-26T22:48:03Z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0x010100F5D130E96F79084895840766B4591CA7</vt:lpwstr>
  </property>
</Properties>
</file>