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inl-my.sharepoint.com/personal/svetlana_lawrence_inl_gov/Documents/Documents/!MyProjects/!PhD/!My Dissertation!/!VensimModel/Hydrogen_All/"/>
    </mc:Choice>
  </mc:AlternateContent>
  <xr:revisionPtr revIDLastSave="1088" documentId="114_{54646A82-A1C2-4EBB-8DB8-985F327A58DB}" xr6:coauthVersionLast="47" xr6:coauthVersionMax="47" xr10:uidLastSave="{E67A39E5-5E95-4CCA-A8E4-D3E72E878CD3}"/>
  <bookViews>
    <workbookView xWindow="22840" yWindow="1580" windowWidth="20020" windowHeight="19360" tabRatio="877" activeTab="5" xr2:uid="{00000000-000D-0000-FFFF-FFFF00000000}"/>
  </bookViews>
  <sheets>
    <sheet name="GlobalCapacity" sheetId="1" r:id="rId1"/>
    <sheet name="Hydrogen_Supply_Curve" sheetId="6" r:id="rId2"/>
    <sheet name="US_Elect_Price" sheetId="19" r:id="rId3"/>
    <sheet name="Behind-Meter-Elec-Price" sheetId="20" r:id="rId4"/>
    <sheet name="Industrial Electricity Price" sheetId="22" r:id="rId5"/>
    <sheet name="Commercial NG Price" sheetId="23" r:id="rId6"/>
  </sheets>
  <definedNames>
    <definedName name="_xlnm._FilterDatabase" localSheetId="3" hidden="1">'Behind-Meter-Elec-Price'!$A$4:$B$4</definedName>
    <definedName name="_xlnm._FilterDatabase" localSheetId="5" hidden="1">'Commercial NG Price'!$A$4:$C$4</definedName>
    <definedName name="_xlnm._FilterDatabase" localSheetId="4" hidden="1">'Industrial Electricity Price'!$A$4:$C$4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23" l="1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F5" i="6" s="1"/>
  <c r="C5" i="6"/>
  <c r="B6" i="19" l="1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5" i="19"/>
</calcChain>
</file>

<file path=xl/sharedStrings.xml><?xml version="1.0" encoding="utf-8"?>
<sst xmlns="http://schemas.openxmlformats.org/spreadsheetml/2006/main" count="41" uniqueCount="35">
  <si>
    <t>Year</t>
  </si>
  <si>
    <t>From:</t>
  </si>
  <si>
    <t>Vensim</t>
  </si>
  <si>
    <t>Vensim Text</t>
  </si>
  <si>
    <t>Projected</t>
  </si>
  <si>
    <t>IEA Hydrogen Production Projects Database_update_5_March_2025</t>
  </si>
  <si>
    <t>Current for PEM</t>
  </si>
  <si>
    <t>https://www.iea.org/reports/hydrogen-2156</t>
  </si>
  <si>
    <t>LCOH ($/kWh)</t>
  </si>
  <si>
    <t>US Wind.mdl</t>
  </si>
  <si>
    <t>LCOE:Simulation</t>
  </si>
  <si>
    <t>LCOE ($/kWh)</t>
  </si>
  <si>
    <t>Price ($/kWh)</t>
  </si>
  <si>
    <t>2025 to 2050 projections</t>
  </si>
  <si>
    <t>H2Lite Eelectricity Prive - ave for hybrid wind / solar:</t>
  </si>
  <si>
    <t>0.039 $/kWh</t>
  </si>
  <si>
    <t>Price is assumed 120% of LCOE</t>
  </si>
  <si>
    <t>Cumulative Capacity (MMTA)</t>
  </si>
  <si>
    <t>Cumulative Capacity (kg/yr)</t>
  </si>
  <si>
    <t>(3,18700000000), (2.2,35600000000), (2,39200000000), (1.73,45200000000), (1.7,49200000000), (0.8,77200000000), (0.57,125200000000), (0.55,129600000000)</t>
  </si>
  <si>
    <t>LTE Global Installed &amp; Projected Capacity (MWe)</t>
  </si>
  <si>
    <t>SOEC Projected Global Installed Capacity (Mwe)</t>
  </si>
  <si>
    <t>SMR+CCS projected Global Installed Capacity 
(MWe equivalent)</t>
  </si>
  <si>
    <t>1 MMBTU = 293.07107 kWh</t>
  </si>
  <si>
    <t>Energy Prices Industrial Electricity (Case Reference case Region United States)</t>
  </si>
  <si>
    <t>Data source: U.S. Energy Information Administration</t>
  </si>
  <si>
    <t xml:space="preserve">https://www.eia.gov/outlooks/aeo/data/browser/#/?id=3-AEO2025&amp;region=1-0&amp;cases=ref2025&amp;start=2023&amp;end=2050&amp;f=A&amp;linechart=~ref2025-d032025a.23-3-AEO2025.1-0&amp;map=ref2025-d032025a.3-3-AEO2025.1-0&amp;ctype=linechart&amp;sourcekey=0 </t>
  </si>
  <si>
    <r>
      <rPr>
        <b/>
        <sz val="11"/>
        <color theme="1"/>
        <rFont val="Calibri"/>
        <family val="2"/>
        <scheme val="minor"/>
      </rPr>
      <t>Behind-meter</t>
    </r>
    <r>
      <rPr>
        <sz val="11"/>
        <color theme="1"/>
        <rFont val="Calibri"/>
        <family val="2"/>
        <scheme val="minor"/>
      </rPr>
      <t xml:space="preserve"> Industrial Electricity Price ($/kWh)</t>
    </r>
  </si>
  <si>
    <t>Industrial Electricity Price ($2024 / kWh)</t>
  </si>
  <si>
    <t>Energy Prices: Industrial: Electricity 2024 $/MMBtu</t>
  </si>
  <si>
    <t>Energy Prices Commercial Natural Gas (Case Reference case Region United States)</t>
  </si>
  <si>
    <t>https://www.eia.gov/outlooks/aeo/data/browser/#/?id=3-AEO2025&amp;region=1-0&amp;cases=ref2025&amp;start=2023&amp;end=2050&amp;f=A&amp;linechart=~~ref2025-d032025a.12-3-AEO2025.1-0&amp;map=ref2025-d032025a.3-3-AEO2025.1-0&amp;ctype=linechart&amp;sourcekey=0</t>
  </si>
  <si>
    <t>08:23:11 GMT-0600 (Mountain Daylight Time)</t>
  </si>
  <si>
    <t>Price equivalent ($/kWh)</t>
  </si>
  <si>
    <t>Energy Prices: Commercial: Natural Gas 2024 $/MMBtu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</si>
</sst>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rgb="FF444444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9" fillId="0" borderId="0"/>
    <xf numFmtId="0" fontId="9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1" fontId="4" fillId="0" borderId="0" xfId="0" applyNumberFormat="1" applyFont="1"/>
    <xf numFmtId="1" fontId="1" fillId="0" borderId="0" xfId="0" applyNumberFormat="1" applyFont="1" applyAlignment="1">
      <alignment horizontal="center" wrapText="1"/>
    </xf>
    <xf numFmtId="1" fontId="0" fillId="0" borderId="0" xfId="0" applyNumberFormat="1"/>
    <xf numFmtId="0" fontId="5" fillId="0" borderId="0" xfId="0" applyFont="1"/>
    <xf numFmtId="0" fontId="6" fillId="0" borderId="0" xfId="0" applyFont="1"/>
    <xf numFmtId="1" fontId="2" fillId="0" borderId="0" xfId="0" applyNumberFormat="1" applyFon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4" fillId="0" borderId="0" xfId="0" applyNumberFormat="1" applyFont="1"/>
    <xf numFmtId="3" fontId="2" fillId="0" borderId="0" xfId="0" applyNumberFormat="1" applyFont="1"/>
    <xf numFmtId="0" fontId="7" fillId="0" borderId="0" xfId="0" applyFont="1"/>
    <xf numFmtId="3" fontId="5" fillId="0" borderId="0" xfId="0" applyNumberFormat="1" applyFont="1"/>
    <xf numFmtId="1" fontId="5" fillId="0" borderId="0" xfId="0" applyNumberFormat="1" applyFont="1"/>
    <xf numFmtId="0" fontId="10" fillId="0" borderId="0" xfId="0" applyFont="1" applyAlignment="1">
      <alignment horizontal="center" wrapText="1"/>
    </xf>
    <xf numFmtId="1" fontId="10" fillId="0" borderId="0" xfId="0" applyNumberFormat="1" applyFont="1" applyAlignment="1">
      <alignment horizontal="center" wrapText="1"/>
    </xf>
    <xf numFmtId="2" fontId="8" fillId="0" borderId="0" xfId="1" applyNumberFormat="1"/>
    <xf numFmtId="165" fontId="5" fillId="0" borderId="0" xfId="0" applyNumberFormat="1" applyFont="1"/>
    <xf numFmtId="164" fontId="1" fillId="0" borderId="0" xfId="0" applyNumberFormat="1" applyFont="1"/>
    <xf numFmtId="164" fontId="12" fillId="0" borderId="0" xfId="0" applyNumberFormat="1" applyFont="1"/>
    <xf numFmtId="3" fontId="10" fillId="0" borderId="0" xfId="0" applyNumberFormat="1" applyFont="1" applyAlignment="1">
      <alignment horizontal="center" wrapText="1"/>
    </xf>
    <xf numFmtId="0" fontId="8" fillId="0" borderId="0" xfId="1"/>
    <xf numFmtId="3" fontId="6" fillId="0" borderId="0" xfId="0" applyNumberFormat="1" applyFont="1"/>
    <xf numFmtId="3" fontId="14" fillId="0" borderId="0" xfId="0" applyNumberFormat="1" applyFont="1"/>
    <xf numFmtId="3" fontId="16" fillId="0" borderId="0" xfId="0" applyNumberFormat="1" applyFont="1"/>
    <xf numFmtId="1" fontId="15" fillId="0" borderId="0" xfId="0" applyNumberFormat="1" applyFont="1" applyAlignment="1">
      <alignment horizontal="center" wrapText="1"/>
    </xf>
    <xf numFmtId="0" fontId="3" fillId="0" borderId="1" xfId="0" applyFont="1" applyBorder="1"/>
    <xf numFmtId="3" fontId="15" fillId="0" borderId="1" xfId="0" applyNumberFormat="1" applyFont="1" applyBorder="1"/>
    <xf numFmtId="3" fontId="11" fillId="0" borderId="1" xfId="0" applyNumberFormat="1" applyFont="1" applyBorder="1"/>
    <xf numFmtId="1" fontId="13" fillId="0" borderId="0" xfId="0" applyNumberFormat="1" applyFont="1" applyAlignment="1">
      <alignment horizontal="center" wrapText="1"/>
    </xf>
    <xf numFmtId="3" fontId="13" fillId="0" borderId="1" xfId="0" applyNumberFormat="1" applyFont="1" applyBorder="1"/>
    <xf numFmtId="1" fontId="17" fillId="0" borderId="0" xfId="0" applyNumberFormat="1" applyFont="1" applyAlignment="1">
      <alignment horizontal="center" wrapText="1"/>
    </xf>
    <xf numFmtId="3" fontId="17" fillId="0" borderId="1" xfId="0" applyNumberFormat="1" applyFont="1" applyBorder="1"/>
    <xf numFmtId="0" fontId="18" fillId="0" borderId="0" xfId="0" applyFont="1"/>
    <xf numFmtId="166" fontId="0" fillId="0" borderId="0" xfId="0" applyNumberFormat="1"/>
  </cellXfs>
  <cellStyles count="4">
    <cellStyle name="Hyperlink" xfId="1" builtinId="8"/>
    <cellStyle name="Normal" xfId="0" builtinId="0"/>
    <cellStyle name="Normal 4" xfId="2" xr:uid="{6F6D1723-9D58-45D5-97B3-69A220B0ADE1}"/>
    <cellStyle name="Normal 5" xfId="3" xr:uid="{080F63E2-2868-4A3C-88CD-EA9C251E4D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reports/hydrogen-215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eia.gov/outlooks/aeo/data/browser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outlooks/aeo/data/brows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E29"/>
  <sheetViews>
    <sheetView workbookViewId="0">
      <selection activeCell="L19" sqref="L19"/>
    </sheetView>
  </sheetViews>
  <sheetFormatPr defaultRowHeight="14.4" x14ac:dyDescent="0.3"/>
  <cols>
    <col min="1" max="1" width="18.77734375" bestFit="1" customWidth="1"/>
    <col min="2" max="2" width="18.109375" customWidth="1"/>
    <col min="3" max="3" width="15.109375" customWidth="1"/>
    <col min="4" max="4" width="23.21875" customWidth="1"/>
    <col min="5" max="5" width="8.33203125" style="8" customWidth="1"/>
  </cols>
  <sheetData>
    <row r="1" spans="1:5" s="3" customFormat="1" x14ac:dyDescent="0.3">
      <c r="A1" s="3" t="s">
        <v>6</v>
      </c>
      <c r="B1" s="3" t="s">
        <v>5</v>
      </c>
    </row>
    <row r="2" spans="1:5" s="3" customFormat="1" x14ac:dyDescent="0.3">
      <c r="A2" s="2" t="s">
        <v>4</v>
      </c>
      <c r="B2" s="22" t="s">
        <v>7</v>
      </c>
      <c r="C2" s="22"/>
      <c r="D2" s="22"/>
      <c r="E2" s="22"/>
    </row>
    <row r="4" spans="1:5" ht="43.2" x14ac:dyDescent="0.3">
      <c r="A4" s="1" t="s">
        <v>0</v>
      </c>
      <c r="B4" s="31" t="s">
        <v>20</v>
      </c>
      <c r="C4" s="35" t="s">
        <v>21</v>
      </c>
      <c r="D4" s="37" t="s">
        <v>22</v>
      </c>
      <c r="E4" s="7"/>
    </row>
    <row r="5" spans="1:5" ht="15" thickBot="1" x14ac:dyDescent="0.35">
      <c r="A5" s="32">
        <v>2025</v>
      </c>
      <c r="B5" s="33">
        <v>4546.9859230773181</v>
      </c>
      <c r="C5" s="36">
        <v>8.4214400000000005</v>
      </c>
      <c r="D5" s="38">
        <v>6936.5342045594498</v>
      </c>
      <c r="E5" s="34"/>
    </row>
    <row r="6" spans="1:5" x14ac:dyDescent="0.3">
      <c r="A6" s="2">
        <v>2030</v>
      </c>
      <c r="B6" s="29">
        <v>150000</v>
      </c>
      <c r="C6" s="28">
        <v>18750</v>
      </c>
      <c r="D6" s="30">
        <v>206249.99999999997</v>
      </c>
      <c r="E6" s="16"/>
    </row>
    <row r="7" spans="1:5" s="13" customFormat="1" x14ac:dyDescent="0.3">
      <c r="A7" s="2">
        <v>2035</v>
      </c>
      <c r="B7" s="29">
        <v>425847.45762711862</v>
      </c>
      <c r="C7" s="28">
        <v>85169.491525423728</v>
      </c>
      <c r="D7" s="30">
        <v>340677.96610169491</v>
      </c>
      <c r="E7" s="16"/>
    </row>
    <row r="8" spans="1:5" x14ac:dyDescent="0.3">
      <c r="A8" s="2">
        <v>2050</v>
      </c>
      <c r="B8" s="29">
        <v>1258474.5762711861</v>
      </c>
      <c r="C8" s="28">
        <v>419491.5254237288</v>
      </c>
      <c r="D8" s="30">
        <v>419491.5254237288</v>
      </c>
      <c r="E8" s="16"/>
    </row>
    <row r="9" spans="1:5" x14ac:dyDescent="0.3">
      <c r="A9" s="14"/>
      <c r="B9" s="14"/>
      <c r="C9" s="14"/>
      <c r="D9" s="14"/>
      <c r="E9" s="16"/>
    </row>
    <row r="10" spans="1:5" x14ac:dyDescent="0.3">
      <c r="A10" s="14"/>
      <c r="B10" s="14"/>
      <c r="C10" s="14"/>
      <c r="D10" s="14"/>
      <c r="E10" s="16"/>
    </row>
    <row r="11" spans="1:5" x14ac:dyDescent="0.3">
      <c r="A11" s="2"/>
      <c r="B11" s="2"/>
      <c r="C11" s="2"/>
      <c r="D11" s="2"/>
      <c r="E11" s="11"/>
    </row>
    <row r="12" spans="1:5" x14ac:dyDescent="0.3">
      <c r="A12" s="2"/>
      <c r="B12" s="2"/>
      <c r="C12" s="2"/>
      <c r="D12" s="2"/>
      <c r="E12" s="11"/>
    </row>
    <row r="13" spans="1:5" x14ac:dyDescent="0.3">
      <c r="A13" s="2"/>
      <c r="B13" s="2"/>
      <c r="C13" s="2"/>
      <c r="D13" s="2"/>
      <c r="E13" s="11"/>
    </row>
    <row r="14" spans="1:5" x14ac:dyDescent="0.3">
      <c r="A14" s="2"/>
      <c r="B14" s="2"/>
      <c r="C14" s="2"/>
      <c r="D14" s="2"/>
      <c r="E14" s="11"/>
    </row>
    <row r="15" spans="1:5" x14ac:dyDescent="0.3">
      <c r="A15" s="2"/>
      <c r="B15" s="2"/>
      <c r="C15" s="2"/>
      <c r="D15" s="2"/>
      <c r="E15" s="11"/>
    </row>
    <row r="16" spans="1:5" x14ac:dyDescent="0.3">
      <c r="A16" s="2"/>
      <c r="B16" s="2"/>
      <c r="C16" s="2"/>
      <c r="D16" s="2"/>
      <c r="E16" s="11"/>
    </row>
    <row r="17" spans="1:5" x14ac:dyDescent="0.3">
      <c r="A17" s="2"/>
      <c r="B17" s="2"/>
      <c r="C17" s="2"/>
      <c r="D17" s="2"/>
      <c r="E17" s="11"/>
    </row>
    <row r="18" spans="1:5" x14ac:dyDescent="0.3">
      <c r="A18" s="2"/>
      <c r="B18" s="2"/>
      <c r="C18" s="2"/>
      <c r="D18" s="2"/>
      <c r="E18" s="11"/>
    </row>
    <row r="19" spans="1:5" x14ac:dyDescent="0.3">
      <c r="A19" s="2"/>
      <c r="B19" s="2"/>
      <c r="C19" s="2"/>
      <c r="D19" s="2"/>
      <c r="E19" s="11"/>
    </row>
    <row r="20" spans="1:5" x14ac:dyDescent="0.3">
      <c r="A20" s="2"/>
      <c r="B20" s="2"/>
      <c r="C20" s="2"/>
      <c r="D20" s="2"/>
      <c r="E20" s="11"/>
    </row>
    <row r="21" spans="1:5" x14ac:dyDescent="0.3">
      <c r="A21" s="2"/>
      <c r="B21" s="2"/>
      <c r="C21" s="2"/>
      <c r="D21" s="2"/>
      <c r="E21" s="11"/>
    </row>
    <row r="22" spans="1:5" x14ac:dyDescent="0.3">
      <c r="A22" s="2"/>
      <c r="B22" s="2"/>
      <c r="C22" s="2"/>
      <c r="D22" s="2"/>
      <c r="E22" s="11"/>
    </row>
    <row r="23" spans="1:5" x14ac:dyDescent="0.3">
      <c r="A23" s="2"/>
      <c r="B23" s="2"/>
      <c r="C23" s="2"/>
      <c r="D23" s="2"/>
      <c r="E23" s="11"/>
    </row>
    <row r="24" spans="1:5" x14ac:dyDescent="0.3">
      <c r="A24" s="2"/>
      <c r="B24" s="2"/>
      <c r="C24" s="2"/>
      <c r="D24" s="2"/>
      <c r="E24" s="11"/>
    </row>
    <row r="25" spans="1:5" x14ac:dyDescent="0.3">
      <c r="A25" s="2"/>
      <c r="B25" s="2"/>
      <c r="C25" s="2"/>
      <c r="D25" s="2"/>
      <c r="E25" s="11"/>
    </row>
    <row r="26" spans="1:5" x14ac:dyDescent="0.3">
      <c r="A26" s="2"/>
      <c r="B26" s="2"/>
      <c r="C26" s="2"/>
      <c r="D26" s="2"/>
      <c r="E26" s="11"/>
    </row>
    <row r="27" spans="1:5" x14ac:dyDescent="0.3">
      <c r="A27" s="2"/>
      <c r="B27" s="2"/>
      <c r="C27" s="2"/>
      <c r="D27" s="2"/>
      <c r="E27" s="11"/>
    </row>
    <row r="28" spans="1:5" x14ac:dyDescent="0.3">
      <c r="A28" s="2"/>
      <c r="B28" s="2"/>
      <c r="C28" s="2"/>
      <c r="D28" s="2"/>
      <c r="E28" s="11"/>
    </row>
    <row r="29" spans="1:5" x14ac:dyDescent="0.3">
      <c r="A29" s="2"/>
      <c r="B29" s="2"/>
      <c r="C29" s="2"/>
      <c r="D29" s="2"/>
      <c r="E29" s="11"/>
    </row>
  </sheetData>
  <hyperlinks>
    <hyperlink ref="B2" r:id="rId1" xr:uid="{CA915688-F46B-43BF-B88C-E38325C3CB9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D2AB-7638-488E-894D-2F65AE62D947}">
  <sheetPr>
    <tabColor theme="3" tint="0.59999389629810485"/>
  </sheetPr>
  <dimension ref="A1:G15"/>
  <sheetViews>
    <sheetView workbookViewId="0">
      <selection activeCell="D29" sqref="D29"/>
    </sheetView>
  </sheetViews>
  <sheetFormatPr defaultRowHeight="14.4" x14ac:dyDescent="0.3"/>
  <cols>
    <col min="1" max="1" width="11" style="9" customWidth="1"/>
    <col min="2" max="2" width="16.44140625" style="19" customWidth="1"/>
    <col min="3" max="3" width="18.33203125" style="18" customWidth="1"/>
    <col min="4" max="4" width="23.33203125" style="10" bestFit="1" customWidth="1"/>
    <col min="5" max="5" width="8.88671875" customWidth="1"/>
    <col min="6" max="6" width="13.44140625" customWidth="1"/>
  </cols>
  <sheetData>
    <row r="1" spans="1:7" x14ac:dyDescent="0.3">
      <c r="A1" s="3"/>
      <c r="B1" s="6"/>
      <c r="C1" s="15"/>
    </row>
    <row r="4" spans="1:7" ht="28.8" x14ac:dyDescent="0.3">
      <c r="A4" s="20" t="s">
        <v>8</v>
      </c>
      <c r="B4" s="21" t="s">
        <v>17</v>
      </c>
      <c r="C4" s="26" t="s">
        <v>18</v>
      </c>
      <c r="D4" s="10" t="s">
        <v>2</v>
      </c>
      <c r="E4" s="5"/>
      <c r="F4" s="10" t="s">
        <v>3</v>
      </c>
    </row>
    <row r="5" spans="1:7" x14ac:dyDescent="0.3">
      <c r="A5" s="9">
        <v>3</v>
      </c>
      <c r="B5" s="23">
        <v>18.7</v>
      </c>
      <c r="C5" s="18">
        <f>B5*1000000000</f>
        <v>18700000000</v>
      </c>
      <c r="D5" s="10" t="str">
        <f>_xlfn.CONCAT("(",A5,",",C5,")")</f>
        <v>(3,18700000000)</v>
      </c>
      <c r="F5" t="str">
        <f>_xlfn.TEXTJOIN(", ",TRUE,D5:D12)</f>
        <v>(3,18700000000), (2.2,35600000000), (2,39200000000), (1.73,45200000000), (1.7,49200000000), (0.8,77200000000), (0.57,125200000000), (0.55,129600000000)</v>
      </c>
    </row>
    <row r="6" spans="1:7" x14ac:dyDescent="0.3">
      <c r="A6" s="9">
        <v>2.2000000000000002</v>
      </c>
      <c r="B6" s="23">
        <v>35.599999999999994</v>
      </c>
      <c r="C6" s="18">
        <f t="shared" ref="C6:C12" si="0">B6*1000000000</f>
        <v>35599999999.999992</v>
      </c>
      <c r="D6" s="10" t="str">
        <f t="shared" ref="D6:D12" si="1">_xlfn.CONCAT("(",A6,",",C6,")")</f>
        <v>(2.2,35600000000)</v>
      </c>
      <c r="F6" s="10" t="s">
        <v>19</v>
      </c>
    </row>
    <row r="7" spans="1:7" x14ac:dyDescent="0.3">
      <c r="A7" s="9">
        <v>2</v>
      </c>
      <c r="B7" s="23">
        <v>39.199999999999996</v>
      </c>
      <c r="C7" s="18">
        <f t="shared" si="0"/>
        <v>39199999999.999992</v>
      </c>
      <c r="D7" s="10" t="str">
        <f t="shared" si="1"/>
        <v>(2,39200000000)</v>
      </c>
    </row>
    <row r="8" spans="1:7" x14ac:dyDescent="0.3">
      <c r="A8" s="9">
        <v>1.73</v>
      </c>
      <c r="B8" s="23">
        <v>45.199999999999996</v>
      </c>
      <c r="C8" s="18">
        <f t="shared" si="0"/>
        <v>45199999999.999992</v>
      </c>
      <c r="D8" s="10" t="str">
        <f t="shared" si="1"/>
        <v>(1.73,45200000000)</v>
      </c>
    </row>
    <row r="9" spans="1:7" x14ac:dyDescent="0.3">
      <c r="A9" s="9">
        <v>1.7</v>
      </c>
      <c r="B9" s="23">
        <v>49.199999999999996</v>
      </c>
      <c r="C9" s="18">
        <f t="shared" si="0"/>
        <v>49199999999.999992</v>
      </c>
      <c r="D9" s="10" t="str">
        <f t="shared" si="1"/>
        <v>(1.7,49200000000)</v>
      </c>
      <c r="G9" s="4"/>
    </row>
    <row r="10" spans="1:7" x14ac:dyDescent="0.3">
      <c r="A10" s="9">
        <v>0.8</v>
      </c>
      <c r="B10" s="23">
        <v>77.199999999999989</v>
      </c>
      <c r="C10" s="18">
        <f t="shared" si="0"/>
        <v>77199999999.999985</v>
      </c>
      <c r="D10" s="10" t="str">
        <f t="shared" si="1"/>
        <v>(0.8,77200000000)</v>
      </c>
    </row>
    <row r="11" spans="1:7" x14ac:dyDescent="0.3">
      <c r="A11" s="9">
        <v>0.56999999999999995</v>
      </c>
      <c r="B11" s="23">
        <v>125.19999999999999</v>
      </c>
      <c r="C11" s="18">
        <f t="shared" si="0"/>
        <v>125199999999.99998</v>
      </c>
      <c r="D11" s="10" t="str">
        <f t="shared" si="1"/>
        <v>(0.57,125200000000)</v>
      </c>
    </row>
    <row r="12" spans="1:7" x14ac:dyDescent="0.3">
      <c r="A12" s="9">
        <v>0.55000000000000004</v>
      </c>
      <c r="B12" s="23">
        <v>129.6</v>
      </c>
      <c r="C12" s="18">
        <f t="shared" si="0"/>
        <v>129600000000</v>
      </c>
      <c r="D12" s="10" t="str">
        <f t="shared" si="1"/>
        <v>(0.55,129600000000)</v>
      </c>
    </row>
    <row r="13" spans="1:7" x14ac:dyDescent="0.3">
      <c r="B13" s="23"/>
    </row>
    <row r="14" spans="1:7" x14ac:dyDescent="0.3">
      <c r="B14" s="23"/>
    </row>
    <row r="15" spans="1:7" x14ac:dyDescent="0.3">
      <c r="B15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EAD4-B775-4512-B0FD-2184FD4FD4B3}">
  <sheetPr>
    <tabColor theme="3" tint="0.59999389629810485"/>
  </sheetPr>
  <dimension ref="A1:H105"/>
  <sheetViews>
    <sheetView workbookViewId="0">
      <selection activeCell="E45" sqref="E45"/>
    </sheetView>
  </sheetViews>
  <sheetFormatPr defaultRowHeight="14.4" x14ac:dyDescent="0.3"/>
  <cols>
    <col min="2" max="2" width="13.33203125" style="12" customWidth="1"/>
    <col min="3" max="3" width="12.44140625" bestFit="1" customWidth="1"/>
  </cols>
  <sheetData>
    <row r="1" spans="1:8" x14ac:dyDescent="0.3">
      <c r="A1" s="17" t="s">
        <v>1</v>
      </c>
      <c r="B1" s="17" t="s">
        <v>9</v>
      </c>
      <c r="D1" s="17" t="s">
        <v>16</v>
      </c>
      <c r="H1" s="17" t="s">
        <v>14</v>
      </c>
    </row>
    <row r="2" spans="1:8" x14ac:dyDescent="0.3">
      <c r="A2" s="17"/>
      <c r="B2" s="17" t="s">
        <v>10</v>
      </c>
      <c r="D2" s="17" t="s">
        <v>13</v>
      </c>
      <c r="H2" s="17" t="s">
        <v>15</v>
      </c>
    </row>
    <row r="4" spans="1:8" x14ac:dyDescent="0.3">
      <c r="A4" t="s">
        <v>0</v>
      </c>
      <c r="B4" s="12" t="s">
        <v>12</v>
      </c>
      <c r="C4" t="s">
        <v>11</v>
      </c>
    </row>
    <row r="5" spans="1:8" x14ac:dyDescent="0.3">
      <c r="A5" s="13">
        <v>2025</v>
      </c>
      <c r="B5" s="25">
        <f>C5*1.2</f>
        <v>4.4233439999999992E-2</v>
      </c>
      <c r="C5">
        <v>3.6861199999999997E-2</v>
      </c>
    </row>
    <row r="6" spans="1:8" x14ac:dyDescent="0.3">
      <c r="A6">
        <v>2025.25</v>
      </c>
      <c r="B6" s="24">
        <f t="shared" ref="B6:B69" si="0">C6*1.2</f>
        <v>4.4101080000000001E-2</v>
      </c>
      <c r="C6">
        <v>3.6750900000000003E-2</v>
      </c>
    </row>
    <row r="7" spans="1:8" x14ac:dyDescent="0.3">
      <c r="A7">
        <v>2025.5</v>
      </c>
      <c r="B7" s="24">
        <f t="shared" si="0"/>
        <v>4.3970639999999998E-2</v>
      </c>
      <c r="C7">
        <v>3.66422E-2</v>
      </c>
    </row>
    <row r="8" spans="1:8" x14ac:dyDescent="0.3">
      <c r="A8">
        <v>2025.75</v>
      </c>
      <c r="B8" s="24">
        <f t="shared" si="0"/>
        <v>4.3842119999999998E-2</v>
      </c>
      <c r="C8">
        <v>3.6535100000000001E-2</v>
      </c>
    </row>
    <row r="9" spans="1:8" x14ac:dyDescent="0.3">
      <c r="A9">
        <v>2026</v>
      </c>
      <c r="B9" s="24">
        <f t="shared" si="0"/>
        <v>4.3715520000000001E-2</v>
      </c>
      <c r="C9">
        <v>3.6429599999999999E-2</v>
      </c>
    </row>
    <row r="10" spans="1:8" x14ac:dyDescent="0.3">
      <c r="A10">
        <v>2026.25</v>
      </c>
      <c r="B10" s="24">
        <f t="shared" si="0"/>
        <v>4.357896E-2</v>
      </c>
      <c r="C10">
        <v>3.6315800000000002E-2</v>
      </c>
    </row>
    <row r="11" spans="1:8" x14ac:dyDescent="0.3">
      <c r="A11">
        <v>2026.5</v>
      </c>
      <c r="B11" s="24">
        <f t="shared" si="0"/>
        <v>4.3444439999999994E-2</v>
      </c>
      <c r="C11">
        <v>3.6203699999999998E-2</v>
      </c>
    </row>
    <row r="12" spans="1:8" x14ac:dyDescent="0.3">
      <c r="A12">
        <v>2026.75</v>
      </c>
      <c r="B12" s="24">
        <f t="shared" si="0"/>
        <v>4.3312200000000002E-2</v>
      </c>
      <c r="C12">
        <v>3.6093500000000001E-2</v>
      </c>
    </row>
    <row r="13" spans="1:8" x14ac:dyDescent="0.3">
      <c r="A13">
        <v>2027</v>
      </c>
      <c r="B13" s="24">
        <f t="shared" si="0"/>
        <v>4.3181879999999999E-2</v>
      </c>
      <c r="C13">
        <v>3.59849E-2</v>
      </c>
    </row>
    <row r="14" spans="1:8" x14ac:dyDescent="0.3">
      <c r="A14">
        <v>2027.25</v>
      </c>
      <c r="B14" s="24">
        <f t="shared" si="0"/>
        <v>4.3037520000000003E-2</v>
      </c>
      <c r="C14">
        <v>3.5864600000000003E-2</v>
      </c>
    </row>
    <row r="15" spans="1:8" x14ac:dyDescent="0.3">
      <c r="A15">
        <v>2027.5</v>
      </c>
      <c r="B15" s="24">
        <f t="shared" si="0"/>
        <v>4.2895679999999999E-2</v>
      </c>
      <c r="C15">
        <v>3.5746399999999998E-2</v>
      </c>
    </row>
    <row r="16" spans="1:8" x14ac:dyDescent="0.3">
      <c r="A16">
        <v>2027.75</v>
      </c>
      <c r="B16" s="24">
        <f t="shared" si="0"/>
        <v>4.2756119999999995E-2</v>
      </c>
      <c r="C16">
        <v>3.5630099999999998E-2</v>
      </c>
    </row>
    <row r="17" spans="1:3" x14ac:dyDescent="0.3">
      <c r="A17">
        <v>2028</v>
      </c>
      <c r="B17" s="24">
        <f t="shared" si="0"/>
        <v>4.2618839999999998E-2</v>
      </c>
      <c r="C17">
        <v>3.5515699999999997E-2</v>
      </c>
    </row>
    <row r="18" spans="1:3" x14ac:dyDescent="0.3">
      <c r="A18">
        <v>2028.25</v>
      </c>
      <c r="B18" s="24">
        <f t="shared" si="0"/>
        <v>4.2493679999999999E-2</v>
      </c>
      <c r="C18">
        <v>3.5411400000000003E-2</v>
      </c>
    </row>
    <row r="19" spans="1:3" x14ac:dyDescent="0.3">
      <c r="A19">
        <v>2028.5</v>
      </c>
      <c r="B19" s="24">
        <f t="shared" si="0"/>
        <v>4.2370320000000003E-2</v>
      </c>
      <c r="C19">
        <v>3.5308600000000002E-2</v>
      </c>
    </row>
    <row r="20" spans="1:3" x14ac:dyDescent="0.3">
      <c r="A20">
        <v>2028.75</v>
      </c>
      <c r="B20" s="24">
        <f t="shared" si="0"/>
        <v>4.2248879999999996E-2</v>
      </c>
      <c r="C20">
        <v>3.52074E-2</v>
      </c>
    </row>
    <row r="21" spans="1:3" x14ac:dyDescent="0.3">
      <c r="A21">
        <v>2029</v>
      </c>
      <c r="B21" s="24">
        <f t="shared" si="0"/>
        <v>4.2129119999999999E-2</v>
      </c>
      <c r="C21">
        <v>3.5107600000000003E-2</v>
      </c>
    </row>
    <row r="22" spans="1:3" x14ac:dyDescent="0.3">
      <c r="A22">
        <v>2029.25</v>
      </c>
      <c r="B22" s="24">
        <f t="shared" si="0"/>
        <v>4.2013799999999997E-2</v>
      </c>
      <c r="C22">
        <v>3.5011500000000001E-2</v>
      </c>
    </row>
    <row r="23" spans="1:3" x14ac:dyDescent="0.3">
      <c r="A23">
        <v>2029.5</v>
      </c>
      <c r="B23" s="24">
        <f t="shared" si="0"/>
        <v>4.190004E-2</v>
      </c>
      <c r="C23">
        <v>3.4916700000000002E-2</v>
      </c>
    </row>
    <row r="24" spans="1:3" x14ac:dyDescent="0.3">
      <c r="A24">
        <v>2029.75</v>
      </c>
      <c r="B24" s="24">
        <f t="shared" si="0"/>
        <v>4.178784E-2</v>
      </c>
      <c r="C24">
        <v>3.4823199999999999E-2</v>
      </c>
    </row>
    <row r="25" spans="1:3" x14ac:dyDescent="0.3">
      <c r="A25">
        <v>2030</v>
      </c>
      <c r="B25" s="24">
        <f t="shared" si="0"/>
        <v>4.1677199999999998E-2</v>
      </c>
      <c r="C25">
        <v>3.4730999999999998E-2</v>
      </c>
    </row>
    <row r="26" spans="1:3" x14ac:dyDescent="0.3">
      <c r="A26">
        <v>2030.25</v>
      </c>
      <c r="B26" s="24">
        <f t="shared" si="0"/>
        <v>4.1593559999999995E-2</v>
      </c>
      <c r="C26">
        <v>3.4661299999999999E-2</v>
      </c>
    </row>
    <row r="27" spans="1:3" x14ac:dyDescent="0.3">
      <c r="A27">
        <v>2030.5</v>
      </c>
      <c r="B27" s="24">
        <f t="shared" si="0"/>
        <v>4.1510760000000001E-2</v>
      </c>
      <c r="C27">
        <v>3.4592299999999999E-2</v>
      </c>
    </row>
    <row r="28" spans="1:3" x14ac:dyDescent="0.3">
      <c r="A28">
        <v>2030.75</v>
      </c>
      <c r="B28" s="24">
        <f t="shared" si="0"/>
        <v>4.1428799999999995E-2</v>
      </c>
      <c r="C28">
        <v>3.4523999999999999E-2</v>
      </c>
    </row>
    <row r="29" spans="1:3" x14ac:dyDescent="0.3">
      <c r="A29">
        <v>2031</v>
      </c>
      <c r="B29" s="24">
        <f t="shared" si="0"/>
        <v>4.1347559999999998E-2</v>
      </c>
      <c r="C29">
        <v>3.4456300000000002E-2</v>
      </c>
    </row>
    <row r="30" spans="1:3" x14ac:dyDescent="0.3">
      <c r="A30">
        <v>2031.25</v>
      </c>
      <c r="B30" s="24">
        <f t="shared" si="0"/>
        <v>4.1272799999999998E-2</v>
      </c>
      <c r="C30">
        <v>3.4394000000000001E-2</v>
      </c>
    </row>
    <row r="31" spans="1:3" x14ac:dyDescent="0.3">
      <c r="A31">
        <v>2031.5</v>
      </c>
      <c r="B31" s="24">
        <f t="shared" si="0"/>
        <v>4.1198760000000001E-2</v>
      </c>
      <c r="C31">
        <v>3.4332300000000003E-2</v>
      </c>
    </row>
    <row r="32" spans="1:3" x14ac:dyDescent="0.3">
      <c r="A32">
        <v>2031.75</v>
      </c>
      <c r="B32" s="24">
        <f t="shared" si="0"/>
        <v>4.112532E-2</v>
      </c>
      <c r="C32">
        <v>3.4271099999999999E-2</v>
      </c>
    </row>
    <row r="33" spans="1:3" x14ac:dyDescent="0.3">
      <c r="A33">
        <v>2032</v>
      </c>
      <c r="B33" s="24">
        <f t="shared" si="0"/>
        <v>4.1052599999999995E-2</v>
      </c>
      <c r="C33">
        <v>3.4210499999999998E-2</v>
      </c>
    </row>
    <row r="34" spans="1:3" x14ac:dyDescent="0.3">
      <c r="A34">
        <v>2032.25</v>
      </c>
      <c r="B34" s="24">
        <f t="shared" si="0"/>
        <v>4.0963800000000002E-2</v>
      </c>
      <c r="C34">
        <v>3.41365E-2</v>
      </c>
    </row>
    <row r="35" spans="1:3" x14ac:dyDescent="0.3">
      <c r="A35">
        <v>2032.5</v>
      </c>
      <c r="B35" s="24">
        <f t="shared" si="0"/>
        <v>4.0875840000000004E-2</v>
      </c>
      <c r="C35">
        <v>3.4063200000000002E-2</v>
      </c>
    </row>
    <row r="36" spans="1:3" x14ac:dyDescent="0.3">
      <c r="A36">
        <v>2032.75</v>
      </c>
      <c r="B36" s="24">
        <f t="shared" si="0"/>
        <v>4.0788959999999999E-2</v>
      </c>
      <c r="C36">
        <v>3.3990800000000002E-2</v>
      </c>
    </row>
    <row r="37" spans="1:3" x14ac:dyDescent="0.3">
      <c r="A37">
        <v>2033</v>
      </c>
      <c r="B37" s="24">
        <f t="shared" si="0"/>
        <v>4.0702919999999997E-2</v>
      </c>
      <c r="C37">
        <v>3.3919100000000001E-2</v>
      </c>
    </row>
    <row r="38" spans="1:3" x14ac:dyDescent="0.3">
      <c r="A38">
        <v>2033.25</v>
      </c>
      <c r="B38" s="24">
        <f t="shared" si="0"/>
        <v>4.0629239999999997E-2</v>
      </c>
      <c r="C38">
        <v>3.3857699999999998E-2</v>
      </c>
    </row>
    <row r="39" spans="1:3" x14ac:dyDescent="0.3">
      <c r="A39">
        <v>2033.5</v>
      </c>
      <c r="B39" s="24">
        <f t="shared" si="0"/>
        <v>4.0556160000000001E-2</v>
      </c>
      <c r="C39">
        <v>3.3796800000000002E-2</v>
      </c>
    </row>
    <row r="40" spans="1:3" x14ac:dyDescent="0.3">
      <c r="A40">
        <v>2033.75</v>
      </c>
      <c r="B40" s="24">
        <f t="shared" si="0"/>
        <v>4.0483680000000001E-2</v>
      </c>
      <c r="C40">
        <v>3.37364E-2</v>
      </c>
    </row>
    <row r="41" spans="1:3" x14ac:dyDescent="0.3">
      <c r="A41">
        <v>2034</v>
      </c>
      <c r="B41" s="24">
        <f t="shared" si="0"/>
        <v>4.0411919999999997E-2</v>
      </c>
      <c r="C41">
        <v>3.3676600000000001E-2</v>
      </c>
    </row>
    <row r="42" spans="1:3" x14ac:dyDescent="0.3">
      <c r="A42">
        <v>2034.25</v>
      </c>
      <c r="B42" s="24">
        <f t="shared" si="0"/>
        <v>4.0337999999999999E-2</v>
      </c>
      <c r="C42">
        <v>3.3614999999999999E-2</v>
      </c>
    </row>
    <row r="43" spans="1:3" x14ac:dyDescent="0.3">
      <c r="A43">
        <v>2034.5</v>
      </c>
      <c r="B43" s="24">
        <f t="shared" si="0"/>
        <v>4.0264559999999998E-2</v>
      </c>
      <c r="C43">
        <v>3.3553800000000002E-2</v>
      </c>
    </row>
    <row r="44" spans="1:3" x14ac:dyDescent="0.3">
      <c r="A44">
        <v>2034.75</v>
      </c>
      <c r="B44" s="24">
        <f t="shared" si="0"/>
        <v>4.0191959999999992E-2</v>
      </c>
      <c r="C44">
        <v>3.3493299999999997E-2</v>
      </c>
    </row>
    <row r="45" spans="1:3" x14ac:dyDescent="0.3">
      <c r="A45">
        <v>2035</v>
      </c>
      <c r="B45" s="24">
        <f t="shared" si="0"/>
        <v>4.0119959999999996E-2</v>
      </c>
      <c r="C45">
        <v>3.3433299999999999E-2</v>
      </c>
    </row>
    <row r="46" spans="1:3" x14ac:dyDescent="0.3">
      <c r="A46">
        <v>2035.25</v>
      </c>
      <c r="B46" s="24">
        <f t="shared" si="0"/>
        <v>4.0038360000000002E-2</v>
      </c>
      <c r="C46">
        <v>3.3365300000000001E-2</v>
      </c>
    </row>
    <row r="47" spans="1:3" x14ac:dyDescent="0.3">
      <c r="A47">
        <v>2035.5</v>
      </c>
      <c r="B47" s="24">
        <f t="shared" si="0"/>
        <v>3.9957600000000003E-2</v>
      </c>
      <c r="C47">
        <v>3.3298000000000001E-2</v>
      </c>
    </row>
    <row r="48" spans="1:3" x14ac:dyDescent="0.3">
      <c r="A48">
        <v>2035.75</v>
      </c>
      <c r="B48" s="24">
        <f t="shared" si="0"/>
        <v>3.9877679999999999E-2</v>
      </c>
      <c r="C48">
        <v>3.3231400000000001E-2</v>
      </c>
    </row>
    <row r="49" spans="1:3" x14ac:dyDescent="0.3">
      <c r="A49">
        <v>2036</v>
      </c>
      <c r="B49" s="24">
        <f t="shared" si="0"/>
        <v>3.9798599999999996E-2</v>
      </c>
      <c r="C49">
        <v>3.3165500000000001E-2</v>
      </c>
    </row>
    <row r="50" spans="1:3" x14ac:dyDescent="0.3">
      <c r="A50">
        <v>2036.25</v>
      </c>
      <c r="B50" s="24">
        <f t="shared" si="0"/>
        <v>3.9721079999999999E-2</v>
      </c>
      <c r="C50">
        <v>3.3100900000000003E-2</v>
      </c>
    </row>
    <row r="51" spans="1:3" x14ac:dyDescent="0.3">
      <c r="A51">
        <v>2036.5</v>
      </c>
      <c r="B51" s="24">
        <f t="shared" si="0"/>
        <v>3.9644279999999997E-2</v>
      </c>
      <c r="C51">
        <v>3.3036900000000001E-2</v>
      </c>
    </row>
    <row r="52" spans="1:3" x14ac:dyDescent="0.3">
      <c r="A52">
        <v>2036.75</v>
      </c>
      <c r="B52" s="24">
        <f t="shared" si="0"/>
        <v>3.9568319999999997E-2</v>
      </c>
      <c r="C52">
        <v>3.2973599999999999E-2</v>
      </c>
    </row>
    <row r="53" spans="1:3" x14ac:dyDescent="0.3">
      <c r="A53">
        <v>2037</v>
      </c>
      <c r="B53" s="24">
        <f t="shared" si="0"/>
        <v>3.9492959999999994E-2</v>
      </c>
      <c r="C53">
        <v>3.2910799999999997E-2</v>
      </c>
    </row>
    <row r="54" spans="1:3" x14ac:dyDescent="0.3">
      <c r="A54">
        <v>2037.25</v>
      </c>
      <c r="B54" s="24">
        <f t="shared" si="0"/>
        <v>3.9418559999999998E-2</v>
      </c>
      <c r="C54">
        <v>3.2848799999999997E-2</v>
      </c>
    </row>
    <row r="55" spans="1:3" x14ac:dyDescent="0.3">
      <c r="A55">
        <v>2037.5</v>
      </c>
      <c r="B55" s="24">
        <f t="shared" si="0"/>
        <v>3.9344879999999999E-2</v>
      </c>
      <c r="C55">
        <v>3.2787400000000001E-2</v>
      </c>
    </row>
    <row r="56" spans="1:3" x14ac:dyDescent="0.3">
      <c r="A56">
        <v>2037.75</v>
      </c>
      <c r="B56" s="24">
        <f t="shared" si="0"/>
        <v>3.9271799999999996E-2</v>
      </c>
      <c r="C56">
        <v>3.2726499999999999E-2</v>
      </c>
    </row>
    <row r="57" spans="1:3" x14ac:dyDescent="0.3">
      <c r="A57">
        <v>2038</v>
      </c>
      <c r="B57" s="24">
        <f t="shared" si="0"/>
        <v>3.9199560000000001E-2</v>
      </c>
      <c r="C57">
        <v>3.2666300000000002E-2</v>
      </c>
    </row>
    <row r="58" spans="1:3" x14ac:dyDescent="0.3">
      <c r="A58">
        <v>2038.25</v>
      </c>
      <c r="B58" s="24">
        <f t="shared" si="0"/>
        <v>3.9127799999999997E-2</v>
      </c>
      <c r="C58">
        <v>3.2606499999999997E-2</v>
      </c>
    </row>
    <row r="59" spans="1:3" x14ac:dyDescent="0.3">
      <c r="A59">
        <v>2038.5</v>
      </c>
      <c r="B59" s="24">
        <f t="shared" si="0"/>
        <v>3.9056760000000003E-2</v>
      </c>
      <c r="C59">
        <v>3.2547300000000001E-2</v>
      </c>
    </row>
    <row r="60" spans="1:3" x14ac:dyDescent="0.3">
      <c r="A60">
        <v>2038.75</v>
      </c>
      <c r="B60" s="24">
        <f t="shared" si="0"/>
        <v>3.8986319999999998E-2</v>
      </c>
      <c r="C60">
        <v>3.2488599999999999E-2</v>
      </c>
    </row>
    <row r="61" spans="1:3" x14ac:dyDescent="0.3">
      <c r="A61">
        <v>2039</v>
      </c>
      <c r="B61" s="24">
        <f t="shared" si="0"/>
        <v>3.8916600000000003E-2</v>
      </c>
      <c r="C61">
        <v>3.2430500000000001E-2</v>
      </c>
    </row>
    <row r="62" spans="1:3" x14ac:dyDescent="0.3">
      <c r="A62">
        <v>2039.25</v>
      </c>
      <c r="B62" s="24">
        <f t="shared" si="0"/>
        <v>3.8847239999999998E-2</v>
      </c>
      <c r="C62">
        <v>3.2372699999999997E-2</v>
      </c>
    </row>
    <row r="63" spans="1:3" x14ac:dyDescent="0.3">
      <c r="A63">
        <v>2039.5</v>
      </c>
      <c r="B63" s="24">
        <f t="shared" si="0"/>
        <v>3.8778479999999997E-2</v>
      </c>
      <c r="C63">
        <v>3.2315400000000001E-2</v>
      </c>
    </row>
    <row r="64" spans="1:3" x14ac:dyDescent="0.3">
      <c r="A64">
        <v>2039.75</v>
      </c>
      <c r="B64" s="24">
        <f t="shared" si="0"/>
        <v>3.8710319999999999E-2</v>
      </c>
      <c r="C64">
        <v>3.2258599999999998E-2</v>
      </c>
    </row>
    <row r="65" spans="1:3" x14ac:dyDescent="0.3">
      <c r="A65">
        <v>2040</v>
      </c>
      <c r="B65" s="24">
        <f t="shared" si="0"/>
        <v>3.8642879999999998E-2</v>
      </c>
      <c r="C65">
        <v>3.2202399999999999E-2</v>
      </c>
    </row>
    <row r="66" spans="1:3" x14ac:dyDescent="0.3">
      <c r="A66">
        <v>2040.25</v>
      </c>
      <c r="B66" s="24">
        <f t="shared" si="0"/>
        <v>3.8593559999999992E-2</v>
      </c>
      <c r="C66">
        <v>3.2161299999999997E-2</v>
      </c>
    </row>
    <row r="67" spans="1:3" x14ac:dyDescent="0.3">
      <c r="A67">
        <v>2040.5</v>
      </c>
      <c r="B67" s="24">
        <f t="shared" si="0"/>
        <v>3.8544479999999999E-2</v>
      </c>
      <c r="C67">
        <v>3.21204E-2</v>
      </c>
    </row>
    <row r="68" spans="1:3" x14ac:dyDescent="0.3">
      <c r="A68">
        <v>2040.75</v>
      </c>
      <c r="B68" s="24">
        <f t="shared" si="0"/>
        <v>3.8495759999999997E-2</v>
      </c>
      <c r="C68">
        <v>3.2079799999999999E-2</v>
      </c>
    </row>
    <row r="69" spans="1:3" x14ac:dyDescent="0.3">
      <c r="A69">
        <v>2041</v>
      </c>
      <c r="B69" s="24">
        <f t="shared" si="0"/>
        <v>3.844728E-2</v>
      </c>
      <c r="C69">
        <v>3.2039400000000003E-2</v>
      </c>
    </row>
    <row r="70" spans="1:3" x14ac:dyDescent="0.3">
      <c r="A70">
        <v>2041.25</v>
      </c>
      <c r="B70" s="24">
        <f t="shared" ref="B70:B105" si="1">C70*1.2</f>
        <v>3.8398920000000003E-2</v>
      </c>
      <c r="C70">
        <v>3.1999100000000003E-2</v>
      </c>
    </row>
    <row r="71" spans="1:3" x14ac:dyDescent="0.3">
      <c r="A71">
        <v>2041.5</v>
      </c>
      <c r="B71" s="24">
        <f t="shared" si="1"/>
        <v>3.8350919999999997E-2</v>
      </c>
      <c r="C71">
        <v>3.1959099999999997E-2</v>
      </c>
    </row>
    <row r="72" spans="1:3" x14ac:dyDescent="0.3">
      <c r="A72">
        <v>2041.75</v>
      </c>
      <c r="B72" s="24">
        <f t="shared" si="1"/>
        <v>3.8303040000000003E-2</v>
      </c>
      <c r="C72">
        <v>3.1919200000000002E-2</v>
      </c>
    </row>
    <row r="73" spans="1:3" x14ac:dyDescent="0.3">
      <c r="A73">
        <v>2042</v>
      </c>
      <c r="B73" s="24">
        <f t="shared" si="1"/>
        <v>3.8255639999999994E-2</v>
      </c>
      <c r="C73">
        <v>3.1879699999999997E-2</v>
      </c>
    </row>
    <row r="74" spans="1:3" x14ac:dyDescent="0.3">
      <c r="A74">
        <v>2042.25</v>
      </c>
      <c r="B74" s="24">
        <f t="shared" si="1"/>
        <v>3.8206439999999994E-2</v>
      </c>
      <c r="C74">
        <v>3.1838699999999998E-2</v>
      </c>
    </row>
    <row r="75" spans="1:3" x14ac:dyDescent="0.3">
      <c r="A75">
        <v>2042.5</v>
      </c>
      <c r="B75" s="24">
        <f t="shared" si="1"/>
        <v>3.81576E-2</v>
      </c>
      <c r="C75">
        <v>3.1798E-2</v>
      </c>
    </row>
    <row r="76" spans="1:3" x14ac:dyDescent="0.3">
      <c r="A76">
        <v>2042.75</v>
      </c>
      <c r="B76" s="24">
        <f t="shared" si="1"/>
        <v>3.8109119999999996E-2</v>
      </c>
      <c r="C76">
        <v>3.1757599999999997E-2</v>
      </c>
    </row>
    <row r="77" spans="1:3" x14ac:dyDescent="0.3">
      <c r="A77">
        <v>2043</v>
      </c>
      <c r="B77" s="24">
        <f t="shared" si="1"/>
        <v>3.8060879999999998E-2</v>
      </c>
      <c r="C77">
        <v>3.17174E-2</v>
      </c>
    </row>
    <row r="78" spans="1:3" x14ac:dyDescent="0.3">
      <c r="A78">
        <v>2043.25</v>
      </c>
      <c r="B78" s="24">
        <f t="shared" si="1"/>
        <v>3.8013240000000004E-2</v>
      </c>
      <c r="C78">
        <v>3.1677700000000003E-2</v>
      </c>
    </row>
    <row r="79" spans="1:3" x14ac:dyDescent="0.3">
      <c r="A79">
        <v>2043.5</v>
      </c>
      <c r="B79" s="24">
        <f t="shared" si="1"/>
        <v>3.796596E-2</v>
      </c>
      <c r="C79">
        <v>3.1638300000000001E-2</v>
      </c>
    </row>
    <row r="80" spans="1:3" x14ac:dyDescent="0.3">
      <c r="A80">
        <v>2043.75</v>
      </c>
      <c r="B80" s="24">
        <f t="shared" si="1"/>
        <v>3.7918800000000003E-2</v>
      </c>
      <c r="C80">
        <v>3.1599000000000002E-2</v>
      </c>
    </row>
    <row r="81" spans="1:3" x14ac:dyDescent="0.3">
      <c r="A81">
        <v>2044</v>
      </c>
      <c r="B81" s="24">
        <f t="shared" si="1"/>
        <v>3.7872120000000002E-2</v>
      </c>
      <c r="C81">
        <v>3.1560100000000001E-2</v>
      </c>
    </row>
    <row r="82" spans="1:3" x14ac:dyDescent="0.3">
      <c r="A82">
        <v>2044.25</v>
      </c>
      <c r="B82" s="24">
        <f t="shared" si="1"/>
        <v>3.7824959999999998E-2</v>
      </c>
      <c r="C82">
        <v>3.1520800000000002E-2</v>
      </c>
    </row>
    <row r="83" spans="1:3" x14ac:dyDescent="0.3">
      <c r="A83">
        <v>2044.5</v>
      </c>
      <c r="B83" s="24">
        <f t="shared" si="1"/>
        <v>3.7778039999999999E-2</v>
      </c>
      <c r="C83">
        <v>3.1481700000000001E-2</v>
      </c>
    </row>
    <row r="84" spans="1:3" x14ac:dyDescent="0.3">
      <c r="A84">
        <v>2044.75</v>
      </c>
      <c r="B84" s="24">
        <f t="shared" si="1"/>
        <v>3.7731480000000005E-2</v>
      </c>
      <c r="C84">
        <v>3.1442900000000003E-2</v>
      </c>
    </row>
    <row r="85" spans="1:3" x14ac:dyDescent="0.3">
      <c r="A85">
        <v>2045</v>
      </c>
      <c r="B85" s="24">
        <f t="shared" si="1"/>
        <v>3.7685160000000002E-2</v>
      </c>
      <c r="C85">
        <v>3.1404300000000003E-2</v>
      </c>
    </row>
    <row r="86" spans="1:3" x14ac:dyDescent="0.3">
      <c r="A86">
        <v>2045.25</v>
      </c>
      <c r="B86" s="24">
        <f t="shared" si="1"/>
        <v>3.7666199999999997E-2</v>
      </c>
      <c r="C86">
        <v>3.13885E-2</v>
      </c>
    </row>
    <row r="87" spans="1:3" x14ac:dyDescent="0.3">
      <c r="A87">
        <v>2045.5</v>
      </c>
      <c r="B87" s="24">
        <f t="shared" si="1"/>
        <v>3.7647359999999998E-2</v>
      </c>
      <c r="C87">
        <v>3.1372799999999999E-2</v>
      </c>
    </row>
    <row r="88" spans="1:3" x14ac:dyDescent="0.3">
      <c r="A88">
        <v>2045.75</v>
      </c>
      <c r="B88" s="24">
        <f t="shared" si="1"/>
        <v>3.7628519999999999E-2</v>
      </c>
      <c r="C88">
        <v>3.1357099999999999E-2</v>
      </c>
    </row>
    <row r="89" spans="1:3" x14ac:dyDescent="0.3">
      <c r="A89">
        <v>2046</v>
      </c>
      <c r="B89" s="24">
        <f t="shared" si="1"/>
        <v>3.760968E-2</v>
      </c>
      <c r="C89">
        <v>3.1341399999999998E-2</v>
      </c>
    </row>
    <row r="90" spans="1:3" x14ac:dyDescent="0.3">
      <c r="A90">
        <v>2046.25</v>
      </c>
      <c r="B90" s="24">
        <f t="shared" si="1"/>
        <v>3.7589520000000001E-2</v>
      </c>
      <c r="C90">
        <v>3.1324600000000001E-2</v>
      </c>
    </row>
    <row r="91" spans="1:3" x14ac:dyDescent="0.3">
      <c r="A91">
        <v>2046.5</v>
      </c>
      <c r="B91" s="24">
        <f t="shared" si="1"/>
        <v>3.7569359999999996E-2</v>
      </c>
      <c r="C91">
        <v>3.1307799999999997E-2</v>
      </c>
    </row>
    <row r="92" spans="1:3" x14ac:dyDescent="0.3">
      <c r="A92">
        <v>2046.75</v>
      </c>
      <c r="B92" s="24">
        <f t="shared" si="1"/>
        <v>3.7549320000000004E-2</v>
      </c>
      <c r="C92">
        <v>3.1291100000000002E-2</v>
      </c>
    </row>
    <row r="93" spans="1:3" x14ac:dyDescent="0.3">
      <c r="A93">
        <v>2047</v>
      </c>
      <c r="B93" s="24">
        <f t="shared" si="1"/>
        <v>3.7529279999999998E-2</v>
      </c>
      <c r="C93">
        <v>3.1274400000000001E-2</v>
      </c>
    </row>
    <row r="94" spans="1:3" x14ac:dyDescent="0.3">
      <c r="A94">
        <v>2047.25</v>
      </c>
      <c r="B94" s="24">
        <f t="shared" si="1"/>
        <v>3.7509239999999999E-2</v>
      </c>
      <c r="C94">
        <v>3.1257699999999999E-2</v>
      </c>
    </row>
    <row r="95" spans="1:3" x14ac:dyDescent="0.3">
      <c r="A95">
        <v>2047.5</v>
      </c>
      <c r="B95" s="24">
        <f t="shared" si="1"/>
        <v>3.74892E-2</v>
      </c>
      <c r="C95">
        <v>3.1241000000000001E-2</v>
      </c>
    </row>
    <row r="96" spans="1:3" x14ac:dyDescent="0.3">
      <c r="A96">
        <v>2047.75</v>
      </c>
      <c r="B96" s="24">
        <f t="shared" si="1"/>
        <v>3.7469280000000001E-2</v>
      </c>
      <c r="C96">
        <v>3.1224399999999999E-2</v>
      </c>
    </row>
    <row r="97" spans="1:3" x14ac:dyDescent="0.3">
      <c r="A97">
        <v>2048</v>
      </c>
      <c r="B97" s="24">
        <f t="shared" si="1"/>
        <v>3.7449360000000001E-2</v>
      </c>
      <c r="C97">
        <v>3.1207800000000001E-2</v>
      </c>
    </row>
    <row r="98" spans="1:3" x14ac:dyDescent="0.3">
      <c r="A98">
        <v>2048.25</v>
      </c>
      <c r="B98" s="24">
        <f t="shared" si="1"/>
        <v>3.7431599999999995E-2</v>
      </c>
      <c r="C98">
        <v>3.1192999999999999E-2</v>
      </c>
    </row>
    <row r="99" spans="1:3" x14ac:dyDescent="0.3">
      <c r="A99">
        <v>2048.5</v>
      </c>
      <c r="B99" s="24">
        <f t="shared" si="1"/>
        <v>3.7413959999999996E-2</v>
      </c>
      <c r="C99">
        <v>3.1178299999999999E-2</v>
      </c>
    </row>
    <row r="100" spans="1:3" x14ac:dyDescent="0.3">
      <c r="A100">
        <v>2048.75</v>
      </c>
      <c r="B100" s="24">
        <f t="shared" si="1"/>
        <v>3.7396319999999997E-2</v>
      </c>
      <c r="C100">
        <v>3.11636E-2</v>
      </c>
    </row>
    <row r="101" spans="1:3" x14ac:dyDescent="0.3">
      <c r="A101">
        <v>2049</v>
      </c>
      <c r="B101" s="24">
        <f t="shared" si="1"/>
        <v>3.7378799999999997E-2</v>
      </c>
      <c r="C101">
        <v>3.1149E-2</v>
      </c>
    </row>
    <row r="102" spans="1:3" x14ac:dyDescent="0.3">
      <c r="A102">
        <v>2049.25</v>
      </c>
      <c r="B102" s="24">
        <f t="shared" si="1"/>
        <v>3.7359959999999998E-2</v>
      </c>
      <c r="C102">
        <v>3.1133299999999999E-2</v>
      </c>
    </row>
    <row r="103" spans="1:3" x14ac:dyDescent="0.3">
      <c r="A103">
        <v>2049.5</v>
      </c>
      <c r="B103" s="24">
        <f t="shared" si="1"/>
        <v>3.7341119999999998E-2</v>
      </c>
      <c r="C103">
        <v>3.1117599999999999E-2</v>
      </c>
    </row>
    <row r="104" spans="1:3" x14ac:dyDescent="0.3">
      <c r="A104">
        <v>2049.75</v>
      </c>
      <c r="B104" s="24">
        <f t="shared" si="1"/>
        <v>3.7322399999999999E-2</v>
      </c>
      <c r="C104">
        <v>3.1102000000000001E-2</v>
      </c>
    </row>
    <row r="105" spans="1:3" x14ac:dyDescent="0.3">
      <c r="A105">
        <v>2050</v>
      </c>
      <c r="B105" s="24">
        <f t="shared" si="1"/>
        <v>3.7303799999999998E-2</v>
      </c>
      <c r="C105">
        <v>3.10865E-2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F5766-D687-4265-A7B8-786814EF267B}">
  <sheetPr>
    <tabColor theme="3" tint="0.59999389629810485"/>
  </sheetPr>
  <dimension ref="A4:B31"/>
  <sheetViews>
    <sheetView workbookViewId="0">
      <selection activeCell="F12" sqref="F12"/>
    </sheetView>
  </sheetViews>
  <sheetFormatPr defaultRowHeight="14.4" x14ac:dyDescent="0.3"/>
  <cols>
    <col min="2" max="2" width="21.21875" customWidth="1"/>
  </cols>
  <sheetData>
    <row r="4" spans="1:2" ht="28.8" x14ac:dyDescent="0.3">
      <c r="A4" t="s">
        <v>0</v>
      </c>
      <c r="B4" s="4" t="s">
        <v>27</v>
      </c>
    </row>
    <row r="5" spans="1:2" x14ac:dyDescent="0.3">
      <c r="A5">
        <v>2024</v>
      </c>
      <c r="B5" s="12">
        <v>4.5190948052293255E-2</v>
      </c>
    </row>
    <row r="6" spans="1:2" x14ac:dyDescent="0.3">
      <c r="A6">
        <v>2025</v>
      </c>
      <c r="B6" s="12">
        <v>4.4412396283263302E-2</v>
      </c>
    </row>
    <row r="7" spans="1:2" x14ac:dyDescent="0.3">
      <c r="A7">
        <v>2026</v>
      </c>
      <c r="B7" s="12">
        <v>4.0321961836765396E-2</v>
      </c>
    </row>
    <row r="8" spans="1:2" x14ac:dyDescent="0.3">
      <c r="A8">
        <v>2027</v>
      </c>
      <c r="B8" s="12">
        <v>3.7842633187915815E-2</v>
      </c>
    </row>
    <row r="9" spans="1:2" x14ac:dyDescent="0.3">
      <c r="A9">
        <v>2028</v>
      </c>
      <c r="B9" s="12">
        <v>3.756581296134074E-2</v>
      </c>
    </row>
    <row r="10" spans="1:2" x14ac:dyDescent="0.3">
      <c r="A10">
        <v>2029</v>
      </c>
      <c r="B10" s="12">
        <v>3.8144281863098935E-2</v>
      </c>
    </row>
    <row r="11" spans="1:2" x14ac:dyDescent="0.3">
      <c r="A11">
        <v>2030</v>
      </c>
      <c r="B11" s="12">
        <v>3.8711564058506349E-2</v>
      </c>
    </row>
    <row r="12" spans="1:2" x14ac:dyDescent="0.3">
      <c r="A12">
        <v>2031</v>
      </c>
      <c r="B12" s="12">
        <v>3.9609359941259296E-2</v>
      </c>
    </row>
    <row r="13" spans="1:2" x14ac:dyDescent="0.3">
      <c r="A13">
        <v>2032</v>
      </c>
      <c r="B13" s="12">
        <v>4.0326849729657721E-2</v>
      </c>
    </row>
    <row r="14" spans="1:2" x14ac:dyDescent="0.3">
      <c r="A14">
        <v>2033</v>
      </c>
      <c r="B14" s="12">
        <v>4.1442875954968872E-2</v>
      </c>
    </row>
    <row r="15" spans="1:2" x14ac:dyDescent="0.3">
      <c r="A15">
        <v>2034</v>
      </c>
      <c r="B15" s="12">
        <v>4.1543053021234747E-2</v>
      </c>
    </row>
    <row r="16" spans="1:2" x14ac:dyDescent="0.3">
      <c r="A16">
        <v>2035</v>
      </c>
      <c r="B16" s="12">
        <v>4.1370900239317374E-2</v>
      </c>
    </row>
    <row r="17" spans="1:2" x14ac:dyDescent="0.3">
      <c r="A17">
        <v>2036</v>
      </c>
      <c r="B17" s="12">
        <v>4.0725421994057612E-2</v>
      </c>
    </row>
    <row r="18" spans="1:2" x14ac:dyDescent="0.3">
      <c r="A18">
        <v>2037</v>
      </c>
      <c r="B18" s="12">
        <v>4.0160726202009632E-2</v>
      </c>
    </row>
    <row r="19" spans="1:2" x14ac:dyDescent="0.3">
      <c r="A19">
        <v>2038</v>
      </c>
      <c r="B19" s="12">
        <v>3.9807649728101788E-2</v>
      </c>
    </row>
    <row r="20" spans="1:2" x14ac:dyDescent="0.3">
      <c r="A20">
        <v>2039</v>
      </c>
      <c r="B20" s="12">
        <v>3.9449383386766901E-2</v>
      </c>
    </row>
    <row r="21" spans="1:2" x14ac:dyDescent="0.3">
      <c r="A21">
        <v>2040</v>
      </c>
      <c r="B21" s="12">
        <v>3.941630267361429E-2</v>
      </c>
    </row>
    <row r="22" spans="1:2" x14ac:dyDescent="0.3">
      <c r="A22">
        <v>2041</v>
      </c>
      <c r="B22" s="12">
        <v>3.9621438922647668E-2</v>
      </c>
    </row>
    <row r="23" spans="1:2" x14ac:dyDescent="0.3">
      <c r="A23">
        <v>2042</v>
      </c>
      <c r="B23" s="12">
        <v>3.9894783882967362E-2</v>
      </c>
    </row>
    <row r="24" spans="1:2" x14ac:dyDescent="0.3">
      <c r="A24">
        <v>2043</v>
      </c>
      <c r="B24" s="12">
        <v>4.0127307686835145E-2</v>
      </c>
    </row>
    <row r="25" spans="1:2" x14ac:dyDescent="0.3">
      <c r="A25">
        <v>2044</v>
      </c>
      <c r="B25" s="12">
        <v>4.0386074272018728E-2</v>
      </c>
    </row>
    <row r="26" spans="1:2" x14ac:dyDescent="0.3">
      <c r="A26">
        <v>2045</v>
      </c>
      <c r="B26" s="12">
        <v>4.087869880844943E-2</v>
      </c>
    </row>
    <row r="27" spans="1:2" x14ac:dyDescent="0.3">
      <c r="A27">
        <v>2046</v>
      </c>
      <c r="B27" s="12">
        <v>4.1421916874975068E-2</v>
      </c>
    </row>
    <row r="28" spans="1:2" x14ac:dyDescent="0.3">
      <c r="A28">
        <v>2047</v>
      </c>
      <c r="B28" s="12">
        <v>4.1645250075348618E-2</v>
      </c>
    </row>
    <row r="29" spans="1:2" x14ac:dyDescent="0.3">
      <c r="A29">
        <v>2048</v>
      </c>
      <c r="B29" s="12">
        <v>4.1792154715236819E-2</v>
      </c>
    </row>
    <row r="30" spans="1:2" x14ac:dyDescent="0.3">
      <c r="A30">
        <v>2049</v>
      </c>
      <c r="B30" s="12">
        <v>4.1905770501332658E-2</v>
      </c>
    </row>
    <row r="31" spans="1:2" x14ac:dyDescent="0.3">
      <c r="A31">
        <v>2050</v>
      </c>
      <c r="B31" s="12">
        <v>4.1717242851708289E-2</v>
      </c>
    </row>
  </sheetData>
  <autoFilter ref="A4:B4" xr:uid="{233F5766-D687-4265-A7B8-786814EF267B}">
    <sortState xmlns:xlrd2="http://schemas.microsoft.com/office/spreadsheetml/2017/richdata2" ref="A5:B31">
      <sortCondition ref="A4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78942-520D-4627-B14C-442E9CE6E72E}">
  <sheetPr>
    <tabColor theme="3" tint="0.59999389629810485"/>
  </sheetPr>
  <dimension ref="A1:F31"/>
  <sheetViews>
    <sheetView workbookViewId="0">
      <selection activeCell="N43" sqref="N43"/>
    </sheetView>
  </sheetViews>
  <sheetFormatPr defaultRowHeight="14.4" x14ac:dyDescent="0.3"/>
  <cols>
    <col min="2" max="2" width="19.5546875" customWidth="1"/>
    <col min="3" max="3" width="18.5546875" customWidth="1"/>
  </cols>
  <sheetData>
    <row r="1" spans="1:6" x14ac:dyDescent="0.3">
      <c r="C1" t="s">
        <v>24</v>
      </c>
    </row>
    <row r="2" spans="1:6" x14ac:dyDescent="0.3">
      <c r="C2" s="27" t="s">
        <v>26</v>
      </c>
    </row>
    <row r="3" spans="1:6" x14ac:dyDescent="0.3">
      <c r="C3" t="s">
        <v>25</v>
      </c>
    </row>
    <row r="4" spans="1:6" ht="52.2" customHeight="1" x14ac:dyDescent="0.45">
      <c r="A4" t="s">
        <v>0</v>
      </c>
      <c r="B4" s="4" t="s">
        <v>28</v>
      </c>
      <c r="C4" s="4" t="s">
        <v>29</v>
      </c>
      <c r="F4" s="39" t="s">
        <v>23</v>
      </c>
    </row>
    <row r="5" spans="1:6" x14ac:dyDescent="0.3">
      <c r="A5">
        <v>2024</v>
      </c>
      <c r="B5">
        <f>C5/293.07107</f>
        <v>9.0381896104586509E-2</v>
      </c>
      <c r="C5">
        <v>26.488319000000001</v>
      </c>
    </row>
    <row r="6" spans="1:6" x14ac:dyDescent="0.3">
      <c r="A6">
        <v>2025</v>
      </c>
      <c r="B6">
        <f t="shared" ref="B6:B31" si="0">C6/293.07107</f>
        <v>8.8824792566526603E-2</v>
      </c>
      <c r="C6">
        <v>26.031977000000001</v>
      </c>
    </row>
    <row r="7" spans="1:6" x14ac:dyDescent="0.3">
      <c r="A7">
        <v>2026</v>
      </c>
      <c r="B7">
        <f t="shared" si="0"/>
        <v>8.0643923673530793E-2</v>
      </c>
      <c r="C7">
        <v>23.634401</v>
      </c>
    </row>
    <row r="8" spans="1:6" x14ac:dyDescent="0.3">
      <c r="A8">
        <v>2027</v>
      </c>
      <c r="B8">
        <f t="shared" si="0"/>
        <v>7.5685266375831631E-2</v>
      </c>
      <c r="C8">
        <v>22.181162</v>
      </c>
    </row>
    <row r="9" spans="1:6" x14ac:dyDescent="0.3">
      <c r="A9">
        <v>2028</v>
      </c>
      <c r="B9">
        <f t="shared" si="0"/>
        <v>7.513162592268148E-2</v>
      </c>
      <c r="C9">
        <v>22.018906000000001</v>
      </c>
    </row>
    <row r="10" spans="1:6" x14ac:dyDescent="0.3">
      <c r="A10">
        <v>2029</v>
      </c>
      <c r="B10">
        <f t="shared" si="0"/>
        <v>7.6288563726197869E-2</v>
      </c>
      <c r="C10">
        <v>22.357970999999999</v>
      </c>
    </row>
    <row r="11" spans="1:6" x14ac:dyDescent="0.3">
      <c r="A11">
        <v>2030</v>
      </c>
      <c r="B11">
        <f t="shared" si="0"/>
        <v>7.7423128117012699E-2</v>
      </c>
      <c r="C11">
        <v>22.690479</v>
      </c>
    </row>
    <row r="12" spans="1:6" x14ac:dyDescent="0.3">
      <c r="A12">
        <v>2031</v>
      </c>
      <c r="B12">
        <f t="shared" si="0"/>
        <v>7.9218719882518593E-2</v>
      </c>
      <c r="C12">
        <v>23.216715000000001</v>
      </c>
    </row>
    <row r="13" spans="1:6" x14ac:dyDescent="0.3">
      <c r="A13">
        <v>2032</v>
      </c>
      <c r="B13">
        <f t="shared" si="0"/>
        <v>8.0653699459315442E-2</v>
      </c>
      <c r="C13">
        <v>23.637266</v>
      </c>
    </row>
    <row r="14" spans="1:6" x14ac:dyDescent="0.3">
      <c r="A14">
        <v>2033</v>
      </c>
      <c r="B14">
        <f t="shared" si="0"/>
        <v>8.2885751909937744E-2</v>
      </c>
      <c r="C14">
        <v>24.291416000000002</v>
      </c>
    </row>
    <row r="15" spans="1:6" x14ac:dyDescent="0.3">
      <c r="A15">
        <v>2034</v>
      </c>
      <c r="B15">
        <f t="shared" si="0"/>
        <v>8.3086106042469493E-2</v>
      </c>
      <c r="C15">
        <v>24.350134000000001</v>
      </c>
    </row>
    <row r="16" spans="1:6" x14ac:dyDescent="0.3">
      <c r="A16">
        <v>2035</v>
      </c>
      <c r="B16">
        <f t="shared" si="0"/>
        <v>8.2741800478634747E-2</v>
      </c>
      <c r="C16">
        <v>24.249227999999999</v>
      </c>
    </row>
    <row r="17" spans="1:3" x14ac:dyDescent="0.3">
      <c r="A17">
        <v>2036</v>
      </c>
      <c r="B17">
        <f t="shared" si="0"/>
        <v>8.1450843988115224E-2</v>
      </c>
      <c r="C17">
        <v>23.870885999999999</v>
      </c>
    </row>
    <row r="18" spans="1:3" x14ac:dyDescent="0.3">
      <c r="A18">
        <v>2037</v>
      </c>
      <c r="B18">
        <f t="shared" si="0"/>
        <v>8.0321452404019264E-2</v>
      </c>
      <c r="C18">
        <v>23.539894</v>
      </c>
    </row>
    <row r="19" spans="1:3" x14ac:dyDescent="0.3">
      <c r="A19">
        <v>2038</v>
      </c>
      <c r="B19">
        <f t="shared" si="0"/>
        <v>7.9615299456203575E-2</v>
      </c>
      <c r="C19">
        <v>23.332941000000002</v>
      </c>
    </row>
    <row r="20" spans="1:3" x14ac:dyDescent="0.3">
      <c r="A20">
        <v>2039</v>
      </c>
      <c r="B20">
        <f t="shared" si="0"/>
        <v>7.8898766773533802E-2</v>
      </c>
      <c r="C20">
        <v>23.122945999999999</v>
      </c>
    </row>
    <row r="21" spans="1:3" x14ac:dyDescent="0.3">
      <c r="A21">
        <v>2040</v>
      </c>
      <c r="B21">
        <f t="shared" si="0"/>
        <v>7.8832605347228579E-2</v>
      </c>
      <c r="C21">
        <v>23.103556000000001</v>
      </c>
    </row>
    <row r="22" spans="1:3" x14ac:dyDescent="0.3">
      <c r="A22">
        <v>2041</v>
      </c>
      <c r="B22">
        <f t="shared" si="0"/>
        <v>7.9242877845295337E-2</v>
      </c>
      <c r="C22">
        <v>23.223794999999999</v>
      </c>
    </row>
    <row r="23" spans="1:3" x14ac:dyDescent="0.3">
      <c r="A23">
        <v>2042</v>
      </c>
      <c r="B23">
        <f t="shared" si="0"/>
        <v>7.9789567765934724E-2</v>
      </c>
      <c r="C23">
        <v>23.384014000000001</v>
      </c>
    </row>
    <row r="24" spans="1:3" x14ac:dyDescent="0.3">
      <c r="A24">
        <v>2043</v>
      </c>
      <c r="B24">
        <f t="shared" si="0"/>
        <v>8.0254615373670291E-2</v>
      </c>
      <c r="C24">
        <v>23.520306000000001</v>
      </c>
    </row>
    <row r="25" spans="1:3" x14ac:dyDescent="0.3">
      <c r="A25">
        <v>2044</v>
      </c>
      <c r="B25">
        <f t="shared" si="0"/>
        <v>8.0772148544037456E-2</v>
      </c>
      <c r="C25">
        <v>23.671980000000001</v>
      </c>
    </row>
    <row r="26" spans="1:3" x14ac:dyDescent="0.3">
      <c r="A26">
        <v>2045</v>
      </c>
      <c r="B26">
        <f t="shared" si="0"/>
        <v>8.1757397616898861E-2</v>
      </c>
      <c r="C26">
        <v>23.960728</v>
      </c>
    </row>
    <row r="27" spans="1:3" x14ac:dyDescent="0.3">
      <c r="A27">
        <v>2046</v>
      </c>
      <c r="B27">
        <f t="shared" si="0"/>
        <v>8.2843833749950135E-2</v>
      </c>
      <c r="C27">
        <v>24.279131</v>
      </c>
    </row>
    <row r="28" spans="1:3" x14ac:dyDescent="0.3">
      <c r="A28">
        <v>2047</v>
      </c>
      <c r="B28">
        <f t="shared" si="0"/>
        <v>8.3290500150697236E-2</v>
      </c>
      <c r="C28">
        <v>24.410036000000002</v>
      </c>
    </row>
    <row r="29" spans="1:3" x14ac:dyDescent="0.3">
      <c r="A29">
        <v>2048</v>
      </c>
      <c r="B29">
        <f t="shared" si="0"/>
        <v>8.3584309430473638E-2</v>
      </c>
      <c r="C29">
        <v>24.496143</v>
      </c>
    </row>
    <row r="30" spans="1:3" x14ac:dyDescent="0.3">
      <c r="A30">
        <v>2049</v>
      </c>
      <c r="B30">
        <f t="shared" si="0"/>
        <v>8.3811541002665316E-2</v>
      </c>
      <c r="C30">
        <v>24.562738</v>
      </c>
    </row>
    <row r="31" spans="1:3" x14ac:dyDescent="0.3">
      <c r="A31">
        <v>2050</v>
      </c>
      <c r="B31">
        <f t="shared" si="0"/>
        <v>8.3434485703416578E-2</v>
      </c>
      <c r="C31">
        <v>24.452234000000001</v>
      </c>
    </row>
  </sheetData>
  <autoFilter ref="A4:C4" xr:uid="{233F5766-D687-4265-A7B8-786814EF267B}">
    <sortState xmlns:xlrd2="http://schemas.microsoft.com/office/spreadsheetml/2017/richdata2" ref="A5:C31">
      <sortCondition ref="A4"/>
    </sortState>
  </autoFilter>
  <hyperlinks>
    <hyperlink ref="C2" r:id="rId1" location="/?id=3-AEO2025&amp;region=1-0&amp;cases=ref2025&amp;start=2023&amp;end=2050&amp;f=A&amp;linechart=~ref2025-d032025a.23-3-AEO2025.1-0&amp;map=ref2025-d032025a.3-3-AEO2025.1-0&amp;ctype=linechart&amp;sourcekey=0 " xr:uid="{7FC12E62-02B2-4B13-91DC-A0E37024E77F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DE14-CD8B-4342-B83F-C73E682F2A5C}">
  <dimension ref="A1:F31"/>
  <sheetViews>
    <sheetView tabSelected="1" workbookViewId="0">
      <selection activeCell="I47" sqref="I47"/>
    </sheetView>
  </sheetViews>
  <sheetFormatPr defaultRowHeight="14.4" x14ac:dyDescent="0.3"/>
  <cols>
    <col min="2" max="2" width="29.109375" customWidth="1"/>
    <col min="3" max="3" width="51.88671875" customWidth="1"/>
  </cols>
  <sheetData>
    <row r="1" spans="1:6" x14ac:dyDescent="0.3">
      <c r="C1" t="s">
        <v>30</v>
      </c>
    </row>
    <row r="2" spans="1:6" x14ac:dyDescent="0.3">
      <c r="C2" s="27" t="s">
        <v>31</v>
      </c>
    </row>
    <row r="3" spans="1:6" x14ac:dyDescent="0.3">
      <c r="C3" t="s">
        <v>32</v>
      </c>
      <c r="D3" t="s">
        <v>25</v>
      </c>
    </row>
    <row r="4" spans="1:6" x14ac:dyDescent="0.3">
      <c r="A4" t="s">
        <v>0</v>
      </c>
      <c r="B4" t="s">
        <v>33</v>
      </c>
      <c r="C4" t="s">
        <v>34</v>
      </c>
    </row>
    <row r="5" spans="1:6" x14ac:dyDescent="0.3">
      <c r="A5">
        <v>2024</v>
      </c>
      <c r="B5" s="40">
        <f>C5/293.07107</f>
        <v>3.2605940941219477E-2</v>
      </c>
      <c r="C5" s="40">
        <v>9.5558580000000006</v>
      </c>
    </row>
    <row r="6" spans="1:6" x14ac:dyDescent="0.3">
      <c r="A6">
        <v>2025</v>
      </c>
      <c r="B6" s="40">
        <f t="shared" ref="B6:B31" si="0">C6/293.07107</f>
        <v>2.9085975630416195E-2</v>
      </c>
      <c r="C6" s="40">
        <v>8.5242579999999997</v>
      </c>
    </row>
    <row r="7" spans="1:6" x14ac:dyDescent="0.3">
      <c r="A7">
        <v>2026</v>
      </c>
      <c r="B7" s="40">
        <f t="shared" si="0"/>
        <v>2.9266406267940401E-2</v>
      </c>
      <c r="C7" s="40">
        <v>8.5771370000000005</v>
      </c>
    </row>
    <row r="8" spans="1:6" ht="19.2" x14ac:dyDescent="0.45">
      <c r="A8">
        <v>2027</v>
      </c>
      <c r="B8" s="40">
        <f t="shared" si="0"/>
        <v>2.9036151538259981E-2</v>
      </c>
      <c r="C8" s="40">
        <v>8.5096559999999997</v>
      </c>
      <c r="F8" s="39" t="s">
        <v>23</v>
      </c>
    </row>
    <row r="9" spans="1:6" x14ac:dyDescent="0.3">
      <c r="A9">
        <v>2028</v>
      </c>
      <c r="B9" s="40">
        <f t="shared" si="0"/>
        <v>2.9271500595401654E-2</v>
      </c>
      <c r="C9" s="40">
        <v>8.5786300000000004</v>
      </c>
    </row>
    <row r="10" spans="1:6" x14ac:dyDescent="0.3">
      <c r="A10">
        <v>2029</v>
      </c>
      <c r="B10" s="40">
        <f t="shared" si="0"/>
        <v>2.9876319760937162E-2</v>
      </c>
      <c r="C10" s="40">
        <v>8.7558849999999993</v>
      </c>
    </row>
    <row r="11" spans="1:6" x14ac:dyDescent="0.3">
      <c r="A11">
        <v>2030</v>
      </c>
      <c r="B11" s="40">
        <f t="shared" si="0"/>
        <v>3.0446389676060483E-2</v>
      </c>
      <c r="C11" s="40">
        <v>8.9229559999999992</v>
      </c>
    </row>
    <row r="12" spans="1:6" x14ac:dyDescent="0.3">
      <c r="A12">
        <v>2031</v>
      </c>
      <c r="B12" s="40">
        <f t="shared" si="0"/>
        <v>3.0899808705103508E-2</v>
      </c>
      <c r="C12" s="40">
        <v>9.0558399999999999</v>
      </c>
    </row>
    <row r="13" spans="1:6" x14ac:dyDescent="0.3">
      <c r="A13">
        <v>2032</v>
      </c>
      <c r="B13" s="40">
        <f t="shared" si="0"/>
        <v>3.2048591490111931E-2</v>
      </c>
      <c r="C13" s="40">
        <v>9.3925149999999995</v>
      </c>
    </row>
    <row r="14" spans="1:6" x14ac:dyDescent="0.3">
      <c r="A14">
        <v>2033</v>
      </c>
      <c r="B14" s="40">
        <f t="shared" si="0"/>
        <v>3.3128080502794081E-2</v>
      </c>
      <c r="C14" s="40">
        <v>9.7088819999999991</v>
      </c>
    </row>
    <row r="15" spans="1:6" x14ac:dyDescent="0.3">
      <c r="A15">
        <v>2034</v>
      </c>
      <c r="B15" s="40">
        <f t="shared" si="0"/>
        <v>3.3742337652092377E-2</v>
      </c>
      <c r="C15" s="40">
        <v>9.8889030000000009</v>
      </c>
    </row>
    <row r="16" spans="1:6" x14ac:dyDescent="0.3">
      <c r="A16">
        <v>2035</v>
      </c>
      <c r="B16" s="40">
        <f t="shared" si="0"/>
        <v>3.4016540766033304E-2</v>
      </c>
      <c r="C16" s="40">
        <v>9.9692640000000008</v>
      </c>
    </row>
    <row r="17" spans="1:3" x14ac:dyDescent="0.3">
      <c r="A17">
        <v>2036</v>
      </c>
      <c r="B17" s="40">
        <f t="shared" si="0"/>
        <v>3.3972704982446748E-2</v>
      </c>
      <c r="C17" s="40">
        <v>9.9564170000000001</v>
      </c>
    </row>
    <row r="18" spans="1:3" x14ac:dyDescent="0.3">
      <c r="A18">
        <v>2037</v>
      </c>
      <c r="B18" s="40">
        <f t="shared" si="0"/>
        <v>3.3754484876313447E-2</v>
      </c>
      <c r="C18" s="40">
        <v>9.8924629999999993</v>
      </c>
    </row>
    <row r="19" spans="1:3" x14ac:dyDescent="0.3">
      <c r="A19">
        <v>2038</v>
      </c>
      <c r="B19" s="40">
        <f t="shared" si="0"/>
        <v>3.3460399213064596E-2</v>
      </c>
      <c r="C19" s="40">
        <v>9.8062749999999994</v>
      </c>
    </row>
    <row r="20" spans="1:3" x14ac:dyDescent="0.3">
      <c r="A20">
        <v>2039</v>
      </c>
      <c r="B20" s="40">
        <f t="shared" si="0"/>
        <v>3.322968384426344E-2</v>
      </c>
      <c r="C20" s="40">
        <v>9.7386590000000002</v>
      </c>
    </row>
    <row r="21" spans="1:3" x14ac:dyDescent="0.3">
      <c r="A21">
        <v>2040</v>
      </c>
      <c r="B21" s="40">
        <f t="shared" si="0"/>
        <v>3.3198705010358064E-2</v>
      </c>
      <c r="C21" s="40">
        <v>9.7295800000000003</v>
      </c>
    </row>
    <row r="22" spans="1:3" x14ac:dyDescent="0.3">
      <c r="A22">
        <v>2041</v>
      </c>
      <c r="B22" s="40">
        <f t="shared" si="0"/>
        <v>3.3476535230857141E-2</v>
      </c>
      <c r="C22" s="40">
        <v>9.8110040000000005</v>
      </c>
    </row>
    <row r="23" spans="1:3" x14ac:dyDescent="0.3">
      <c r="A23">
        <v>2042</v>
      </c>
      <c r="B23" s="40">
        <f t="shared" si="0"/>
        <v>3.3712280096428487E-2</v>
      </c>
      <c r="C23" s="40">
        <v>9.8800939999999997</v>
      </c>
    </row>
    <row r="24" spans="1:3" x14ac:dyDescent="0.3">
      <c r="A24">
        <v>2043</v>
      </c>
      <c r="B24" s="40">
        <f t="shared" si="0"/>
        <v>3.3957295750822486E-2</v>
      </c>
      <c r="C24" s="40">
        <v>9.9519009999999994</v>
      </c>
    </row>
    <row r="25" spans="1:3" x14ac:dyDescent="0.3">
      <c r="A25">
        <v>2044</v>
      </c>
      <c r="B25" s="40">
        <f t="shared" si="0"/>
        <v>3.4061465022801468E-2</v>
      </c>
      <c r="C25" s="40">
        <v>9.9824300000000008</v>
      </c>
    </row>
    <row r="26" spans="1:3" x14ac:dyDescent="0.3">
      <c r="A26">
        <v>2045</v>
      </c>
      <c r="B26" s="40">
        <f t="shared" si="0"/>
        <v>3.4229919043186348E-2</v>
      </c>
      <c r="C26" s="40">
        <v>10.031798999999999</v>
      </c>
    </row>
    <row r="27" spans="1:3" x14ac:dyDescent="0.3">
      <c r="A27">
        <v>2046</v>
      </c>
      <c r="B27" s="40">
        <f t="shared" si="0"/>
        <v>3.4466830861196909E-2</v>
      </c>
      <c r="C27" s="40">
        <v>10.101231</v>
      </c>
    </row>
    <row r="28" spans="1:3" x14ac:dyDescent="0.3">
      <c r="A28">
        <v>2047</v>
      </c>
      <c r="B28" s="40">
        <f t="shared" si="0"/>
        <v>3.4473085316814103E-2</v>
      </c>
      <c r="C28" s="40">
        <v>10.103064</v>
      </c>
    </row>
    <row r="29" spans="1:3" x14ac:dyDescent="0.3">
      <c r="A29">
        <v>2048</v>
      </c>
      <c r="B29" s="40">
        <f t="shared" si="0"/>
        <v>3.4329328377584317E-2</v>
      </c>
      <c r="C29" s="40">
        <v>10.060933</v>
      </c>
    </row>
    <row r="30" spans="1:3" x14ac:dyDescent="0.3">
      <c r="A30">
        <v>2049</v>
      </c>
      <c r="B30" s="40">
        <f t="shared" si="0"/>
        <v>3.4209487139075172E-2</v>
      </c>
      <c r="C30" s="40">
        <v>10.025810999999999</v>
      </c>
    </row>
    <row r="31" spans="1:3" x14ac:dyDescent="0.3">
      <c r="A31">
        <v>2050</v>
      </c>
      <c r="B31" s="40">
        <f t="shared" si="0"/>
        <v>3.4036153756152043E-2</v>
      </c>
      <c r="C31" s="40">
        <v>9.9750119999999995</v>
      </c>
    </row>
  </sheetData>
  <autoFilter ref="A4:C4" xr:uid="{763648A8-7D2F-4314-BAF4-66A0CE976685}">
    <sortState xmlns:xlrd2="http://schemas.microsoft.com/office/spreadsheetml/2017/richdata2" ref="A5:C31">
      <sortCondition ref="A4"/>
    </sortState>
  </autoFilter>
  <hyperlinks>
    <hyperlink ref="C2" r:id="rId1" location="/?id=3-AEO2025&amp;region=1-0&amp;cases=ref2025&amp;start=2023&amp;end=2050&amp;f=A&amp;linechart=~~ref2025-d032025a.12-3-AEO2025.1-0&amp;map=ref2025-d032025a.3-3-AEO2025.1-0&amp;ctype=linechart&amp;sourcekey=0" xr:uid="{063FFEEC-4AF8-41CB-B030-BAB0D6DDAE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GlobalCapacity</vt:lpstr>
      <vt:lpstr>Hydrogen_Supply_Curve</vt:lpstr>
      <vt:lpstr>US_Elect_Price</vt:lpstr>
      <vt:lpstr>Behind-Meter-Elec-Price</vt:lpstr>
      <vt:lpstr>Industrial Electricity Price</vt:lpstr>
      <vt:lpstr>Commercial NG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 Lawrence</dc:creator>
  <cp:lastModifiedBy>Svetlana Lawrence</cp:lastModifiedBy>
  <dcterms:created xsi:type="dcterms:W3CDTF">2015-06-05T18:17:20Z</dcterms:created>
  <dcterms:modified xsi:type="dcterms:W3CDTF">2025-05-13T16:09:22Z</dcterms:modified>
</cp:coreProperties>
</file>