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chu/Desktop/Wolfram/Tipping Points/"/>
    </mc:Choice>
  </mc:AlternateContent>
  <xr:revisionPtr revIDLastSave="0" documentId="13_ncr:1_{D623F7A7-18C9-DD46-AE70-BD4134FE45F0}" xr6:coauthVersionLast="47" xr6:coauthVersionMax="47" xr10:uidLastSave="{00000000-0000-0000-0000-000000000000}"/>
  <bookViews>
    <workbookView xWindow="380" yWindow="500" windowWidth="28040" windowHeight="16940" xr2:uid="{86B7B82F-B712-9F45-B2E1-3570B7A04E85}"/>
  </bookViews>
  <sheets>
    <sheet name="Model" sheetId="4" r:id="rId1"/>
    <sheet name="Trade" sheetId="1" r:id="rId2"/>
    <sheet name="Emissions" sheetId="5" r:id="rId3"/>
    <sheet name="No CP" sheetId="2" r:id="rId4"/>
    <sheet name="CP" sheetId="6" r:id="rId5"/>
    <sheet name="Notes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" l="1"/>
  <c r="L4" i="4"/>
  <c r="M4" i="4"/>
  <c r="N4" i="4"/>
  <c r="O4" i="4"/>
  <c r="P4" i="4"/>
  <c r="Q4" i="4"/>
  <c r="R4" i="4"/>
  <c r="J4" i="4"/>
  <c r="C2" i="6"/>
  <c r="C6" i="6" s="1"/>
  <c r="C7" i="2"/>
  <c r="C1" i="6"/>
  <c r="K5" i="6" s="1"/>
  <c r="C2" i="2"/>
  <c r="I5" i="2" s="1"/>
  <c r="C1" i="2"/>
  <c r="D6" i="2" s="1"/>
  <c r="E6" i="2" s="1"/>
  <c r="F6" i="2" s="1"/>
  <c r="G6" i="2" s="1"/>
  <c r="H6" i="2" s="1"/>
  <c r="I6" i="2" s="1"/>
  <c r="J6" i="2" s="1"/>
  <c r="K6" i="2" s="1"/>
  <c r="K5" i="2" l="1"/>
  <c r="C7" i="6"/>
  <c r="J5" i="4" s="1"/>
  <c r="D6" i="6"/>
  <c r="G6" i="6"/>
  <c r="H6" i="6"/>
  <c r="I6" i="6"/>
  <c r="J6" i="6"/>
  <c r="K6" i="6"/>
  <c r="K7" i="6" s="1"/>
  <c r="R5" i="4" s="1"/>
  <c r="E6" i="6"/>
  <c r="F6" i="6"/>
  <c r="J5" i="2"/>
  <c r="D5" i="2"/>
  <c r="D7" i="2" s="1"/>
  <c r="E5" i="2"/>
  <c r="E7" i="2" s="1"/>
  <c r="F5" i="2"/>
  <c r="G5" i="2"/>
  <c r="H5" i="2"/>
  <c r="G5" i="6"/>
  <c r="H5" i="6"/>
  <c r="F5" i="6"/>
  <c r="F7" i="6" s="1"/>
  <c r="M5" i="4" s="1"/>
  <c r="I5" i="6"/>
  <c r="D5" i="6"/>
  <c r="E5" i="6"/>
  <c r="J5" i="6"/>
  <c r="D7" i="6" l="1"/>
  <c r="K5" i="4" s="1"/>
  <c r="H7" i="6"/>
  <c r="O5" i="4" s="1"/>
  <c r="G7" i="6"/>
  <c r="N5" i="4" s="1"/>
  <c r="J7" i="6"/>
  <c r="Q5" i="4" s="1"/>
  <c r="E7" i="6"/>
  <c r="L5" i="4" s="1"/>
  <c r="I7" i="6"/>
  <c r="P5" i="4" s="1"/>
  <c r="F7" i="2"/>
  <c r="G7" i="2" l="1"/>
  <c r="H7" i="2" l="1"/>
  <c r="I7" i="2" l="1"/>
  <c r="K7" i="2" l="1"/>
  <c r="J7" i="2"/>
</calcChain>
</file>

<file path=xl/sharedStrings.xml><?xml version="1.0" encoding="utf-8"?>
<sst xmlns="http://schemas.openxmlformats.org/spreadsheetml/2006/main" count="597" uniqueCount="60">
  <si>
    <t>Type</t>
  </si>
  <si>
    <t>Origin</t>
  </si>
  <si>
    <t>Destination</t>
  </si>
  <si>
    <t>Exports in 2021 ($)</t>
  </si>
  <si>
    <t>crude</t>
  </si>
  <si>
    <t>Canada</t>
  </si>
  <si>
    <t>EU</t>
  </si>
  <si>
    <t>United States of America</t>
  </si>
  <si>
    <t>Mexico</t>
  </si>
  <si>
    <t>Brazil</t>
  </si>
  <si>
    <t>ROW</t>
  </si>
  <si>
    <t>India</t>
  </si>
  <si>
    <t>China</t>
  </si>
  <si>
    <t>Russia</t>
  </si>
  <si>
    <t>refined</t>
  </si>
  <si>
    <t>gas</t>
  </si>
  <si>
    <t>Trade elasticity</t>
  </si>
  <si>
    <t>The elasticity of oil and gas trade</t>
  </si>
  <si>
    <t>Domestic SCC benefit</t>
  </si>
  <si>
    <t>The domestic social cost of carbon benefit from foreign abatement of emissions</t>
  </si>
  <si>
    <t>$/t-CO2</t>
  </si>
  <si>
    <t>-</t>
  </si>
  <si>
    <t>Parameter</t>
  </si>
  <si>
    <t>Description</t>
  </si>
  <si>
    <t>Value</t>
  </si>
  <si>
    <t>Units</t>
  </si>
  <si>
    <t>Domestic CP</t>
  </si>
  <si>
    <t>Domestic carbon price</t>
  </si>
  <si>
    <t>Country</t>
  </si>
  <si>
    <t>CO2 emissions from fuel combustion in 2021 (million tons CO2)</t>
  </si>
  <si>
    <t>ROW stands for Rest of World.</t>
  </si>
  <si>
    <t>Emissions data was sourced from the International Energy Agency's greenhouse gas emissions estimates for 2021.</t>
  </si>
  <si>
    <t>Trade flow data from 2021 was sourced from the Atlas of Economic Complexity and processed in python.</t>
  </si>
  <si>
    <t>Reference CP value</t>
  </si>
  <si>
    <t>The level of abatement, based on the value of the carbon price that is imlpemented, is calculated as the carbon price divided by the reference carbon price value</t>
  </si>
  <si>
    <t>Trade loss rate</t>
  </si>
  <si>
    <t>Foreign CP</t>
  </si>
  <si>
    <t>Foreign carbon price</t>
  </si>
  <si>
    <t>Proportion of trade loss with foreign partners due to the implementation of a foreign CP. Calculated based on an emissions intensity of 0.43 t-CO2/barrel and a price of $80/barrel</t>
  </si>
  <si>
    <t>Foreign abatement rate</t>
  </si>
  <si>
    <t>Rate of abatement in foreign countries that have a CP</t>
  </si>
  <si>
    <t>* used only in CP scenario</t>
  </si>
  <si>
    <t>Payoff from free-riding abatement</t>
  </si>
  <si>
    <t>Payoff from the domestic SCC benefit of emissions abatement in foreign countries</t>
  </si>
  <si>
    <t>Payoff from trade loss</t>
  </si>
  <si>
    <t>Payoff from trade loss with foreign partners who have implemented a CP</t>
  </si>
  <si>
    <t>Net payoff</t>
  </si>
  <si>
    <t>None</t>
  </si>
  <si>
    <t>Domestic CP disutility</t>
  </si>
  <si>
    <t>Upfront cost of implementing a domestic CP, as a proportion of the CP revenue</t>
  </si>
  <si>
    <t>Payoff from CP revenue</t>
  </si>
  <si>
    <t>Payoff from CP revenue, including negative payoff from political disutility</t>
  </si>
  <si>
    <t>Domestic abatement rate</t>
  </si>
  <si>
    <t>Rate of abatement for domestic CP</t>
  </si>
  <si>
    <t>* used only in No CP scenario</t>
  </si>
  <si>
    <t>INPUTS</t>
  </si>
  <si>
    <t>OUTPUT</t>
  </si>
  <si>
    <t>No CP scenario</t>
  </si>
  <si>
    <t>CP scenario</t>
  </si>
  <si>
    <t>Payoff to U.S. based on implementation of CP in other countries (cumulative)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</si>
</sst>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1" applyFont="1"/>
    <xf numFmtId="11" fontId="0" fillId="0" borderId="0" xfId="0" applyNumberForma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Payoff to U.S. based on implementation of CP</a:t>
            </a:r>
            <a:r>
              <a:rPr lang="en-US" baseline="0"/>
              <a:t> in other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Model!$I$4</c:f>
              <c:strCache>
                <c:ptCount val="1"/>
                <c:pt idx="0">
                  <c:v>No CP scenario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Model!$J$3:$R$3</c:f>
              <c:strCache>
                <c:ptCount val="9"/>
                <c:pt idx="0">
                  <c:v>None</c:v>
                </c:pt>
                <c:pt idx="1">
                  <c:v>EU</c:v>
                </c:pt>
                <c:pt idx="2">
                  <c:v>Canada</c:v>
                </c:pt>
                <c:pt idx="3">
                  <c:v>Mexico</c:v>
                </c:pt>
                <c:pt idx="4">
                  <c:v>Brazil</c:v>
                </c:pt>
                <c:pt idx="5">
                  <c:v>ROW</c:v>
                </c:pt>
                <c:pt idx="6">
                  <c:v>India</c:v>
                </c:pt>
                <c:pt idx="7">
                  <c:v>China</c:v>
                </c:pt>
                <c:pt idx="8">
                  <c:v>Russia</c:v>
                </c:pt>
              </c:strCache>
            </c:strRef>
          </c:cat>
          <c:val>
            <c:numRef>
              <c:f>Model!$J$4:$R$4</c:f>
              <c:numCache>
                <c:formatCode>0.00E+00</c:formatCode>
                <c:ptCount val="9"/>
                <c:pt idx="0">
                  <c:v>0</c:v>
                </c:pt>
                <c:pt idx="1">
                  <c:v>1901697181.5112505</c:v>
                </c:pt>
                <c:pt idx="2">
                  <c:v>1152276127.4068756</c:v>
                </c:pt>
                <c:pt idx="3">
                  <c:v>-1417927140.3806238</c:v>
                </c:pt>
                <c:pt idx="4">
                  <c:v>-1661714010.0212488</c:v>
                </c:pt>
                <c:pt idx="5">
                  <c:v>-3915504920.6081238</c:v>
                </c:pt>
                <c:pt idx="6">
                  <c:v>-883147229.38562393</c:v>
                </c:pt>
                <c:pt idx="7">
                  <c:v>16625829556.844376</c:v>
                </c:pt>
                <c:pt idx="8">
                  <c:v>19560340405.26125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1-D14A-94F2-1CE1273C2992}"/>
            </c:ext>
          </c:extLst>
        </c:ser>
        <c:ser>
          <c:idx val="1"/>
          <c:order val="1"/>
          <c:tx>
            <c:strRef>
              <c:f>Model!$I$5</c:f>
              <c:strCache>
                <c:ptCount val="1"/>
                <c:pt idx="0">
                  <c:v>CP scenario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Model!$J$3:$R$3</c:f>
              <c:strCache>
                <c:ptCount val="9"/>
                <c:pt idx="0">
                  <c:v>None</c:v>
                </c:pt>
                <c:pt idx="1">
                  <c:v>EU</c:v>
                </c:pt>
                <c:pt idx="2">
                  <c:v>Canada</c:v>
                </c:pt>
                <c:pt idx="3">
                  <c:v>Mexico</c:v>
                </c:pt>
                <c:pt idx="4">
                  <c:v>Brazil</c:v>
                </c:pt>
                <c:pt idx="5">
                  <c:v>ROW</c:v>
                </c:pt>
                <c:pt idx="6">
                  <c:v>India</c:v>
                </c:pt>
                <c:pt idx="7">
                  <c:v>China</c:v>
                </c:pt>
                <c:pt idx="8">
                  <c:v>Russia</c:v>
                </c:pt>
              </c:strCache>
            </c:strRef>
          </c:cat>
          <c:val>
            <c:numRef>
              <c:f>Model!$J$5:$R$5</c:f>
              <c:numCache>
                <c:formatCode>0.00E+00</c:formatCode>
                <c:ptCount val="9"/>
                <c:pt idx="0">
                  <c:v>17059874999.999994</c:v>
                </c:pt>
                <c:pt idx="1">
                  <c:v>21573824999.999992</c:v>
                </c:pt>
                <c:pt idx="2">
                  <c:v>22458624999.999992</c:v>
                </c:pt>
                <c:pt idx="3">
                  <c:v>23115749999.999992</c:v>
                </c:pt>
                <c:pt idx="4">
                  <c:v>23884174999.999992</c:v>
                </c:pt>
                <c:pt idx="5">
                  <c:v>29132249999.999992</c:v>
                </c:pt>
                <c:pt idx="6">
                  <c:v>33120499999.999992</c:v>
                </c:pt>
                <c:pt idx="7">
                  <c:v>51755374999.999992</c:v>
                </c:pt>
                <c:pt idx="8">
                  <c:v>54691174999.999992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1-D14A-94F2-1CE1273C2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336288"/>
        <c:axId val="1930122416"/>
      </c:lineChart>
      <c:catAx>
        <c:axId val="193033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 with CP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22416"/>
        <c:crosses val="autoZero"/>
        <c:auto val="1"/>
        <c:lblAlgn val="ctr"/>
        <c:lblOffset val="100"/>
        <c:noMultiLvlLbl val="0"/>
      </c:catAx>
      <c:valAx>
        <c:axId val="19301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Payoff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273050</xdr:colOff>
      <xdr:row>8</xdr:row>
      <xdr:rowOff>22860</xdr:rowOff>
    </xdr:from>
    <xdr:to>
      <xdr:col>13</xdr:col>
      <xdr:colOff>323850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1C22A9-63E9-C04D-0A99-CAA5BD79A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AF34-A081-2D4C-B8F9-E8690A4E150A}">
  <dimension ref="A1:R8"/>
  <sheetViews>
    <sheetView tabSelected="1" workbookViewId="0">
      <selection activeCell="K29" sqref="K29"/>
    </sheetView>
  </sheetViews>
  <sheetFormatPr baseColWidth="10" defaultRowHeight="16" x14ac:dyDescent="0.2"/>
  <cols>
    <col min="1" max="1" width="19.33203125" customWidth="1"/>
    <col min="2" max="2" width="48.33203125" customWidth="1"/>
    <col min="3" max="3" width="22.83203125" customWidth="1"/>
    <col min="9" max="9" width="16" customWidth="1"/>
  </cols>
  <sheetData>
    <row r="1" spans="1:18" x14ac:dyDescent="0.2">
      <c r="A1" s="1" t="s">
        <v>55</v>
      </c>
      <c r="I1" s="1" t="s">
        <v>56</v>
      </c>
    </row>
    <row r="2" spans="1:18" x14ac:dyDescent="0.2">
      <c r="A2" s="1" t="s">
        <v>22</v>
      </c>
      <c r="B2" s="1" t="s">
        <v>23</v>
      </c>
      <c r="C2" s="1" t="s">
        <v>24</v>
      </c>
      <c r="D2" s="1" t="s">
        <v>25</v>
      </c>
      <c r="I2" s="4" t="s">
        <v>59</v>
      </c>
    </row>
    <row r="3" spans="1:18" x14ac:dyDescent="0.2">
      <c r="A3" t="s">
        <v>16</v>
      </c>
      <c r="B3" t="s">
        <v>17</v>
      </c>
      <c r="C3">
        <v>0.3</v>
      </c>
      <c r="D3" t="s">
        <v>21</v>
      </c>
      <c r="E3" t="s">
        <v>54</v>
      </c>
      <c r="J3" t="s">
        <v>47</v>
      </c>
      <c r="K3" t="s">
        <v>6</v>
      </c>
      <c r="L3" t="s">
        <v>5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</row>
    <row r="4" spans="1:18" x14ac:dyDescent="0.2">
      <c r="A4" t="s">
        <v>18</v>
      </c>
      <c r="B4" t="s">
        <v>19</v>
      </c>
      <c r="C4">
        <v>7</v>
      </c>
      <c r="D4" t="s">
        <v>20</v>
      </c>
      <c r="I4" t="s">
        <v>57</v>
      </c>
      <c r="J4" s="3">
        <f>'No CP'!C7</f>
        <v>0</v>
      </c>
      <c r="K4" s="3">
        <f>'No CP'!D7</f>
        <v>1901697181.5112505</v>
      </c>
      <c r="L4" s="3">
        <f>'No CP'!E7</f>
        <v>1152276127.4068756</v>
      </c>
      <c r="M4" s="3">
        <f>'No CP'!F7</f>
        <v>-1417927140.3806238</v>
      </c>
      <c r="N4" s="3">
        <f>'No CP'!G7</f>
        <v>-1661714010.0212488</v>
      </c>
      <c r="O4" s="3">
        <f>'No CP'!H7</f>
        <v>-3915504920.6081238</v>
      </c>
      <c r="P4" s="3">
        <f>'No CP'!I7</f>
        <v>-883147229.38562393</v>
      </c>
      <c r="Q4" s="3">
        <f>'No CP'!J7</f>
        <v>16625829556.844376</v>
      </c>
      <c r="R4" s="3">
        <f>'No CP'!K7</f>
        <v>19560340405.26125</v>
      </c>
    </row>
    <row r="5" spans="1:18" x14ac:dyDescent="0.2">
      <c r="A5" t="s">
        <v>26</v>
      </c>
      <c r="B5" t="s">
        <v>27</v>
      </c>
      <c r="C5">
        <v>50</v>
      </c>
      <c r="D5" t="s">
        <v>20</v>
      </c>
      <c r="E5" t="s">
        <v>41</v>
      </c>
      <c r="I5" t="s">
        <v>58</v>
      </c>
      <c r="J5" s="3">
        <f>CP!C7</f>
        <v>17059874999.999994</v>
      </c>
      <c r="K5" s="3">
        <f>CP!D7</f>
        <v>21573824999.999992</v>
      </c>
      <c r="L5" s="3">
        <f>CP!E7</f>
        <v>22458624999.999992</v>
      </c>
      <c r="M5" s="3">
        <f>CP!F7</f>
        <v>23115749999.999992</v>
      </c>
      <c r="N5" s="3">
        <f>CP!G7</f>
        <v>23884174999.999992</v>
      </c>
      <c r="O5" s="3">
        <f>CP!H7</f>
        <v>29132249999.999992</v>
      </c>
      <c r="P5" s="3">
        <f>CP!I7</f>
        <v>33120499999.999992</v>
      </c>
      <c r="Q5" s="3">
        <f>CP!J7</f>
        <v>51755374999.999992</v>
      </c>
      <c r="R5" s="3">
        <f>CP!K7</f>
        <v>54691174999.999992</v>
      </c>
    </row>
    <row r="6" spans="1:18" x14ac:dyDescent="0.2">
      <c r="A6" t="s">
        <v>36</v>
      </c>
      <c r="B6" t="s">
        <v>37</v>
      </c>
      <c r="C6">
        <v>50</v>
      </c>
      <c r="D6" t="s">
        <v>20</v>
      </c>
    </row>
    <row r="7" spans="1:18" x14ac:dyDescent="0.2">
      <c r="A7" t="s">
        <v>33</v>
      </c>
      <c r="B7" t="s">
        <v>34</v>
      </c>
      <c r="C7">
        <v>200</v>
      </c>
      <c r="D7" t="s">
        <v>20</v>
      </c>
    </row>
    <row r="8" spans="1:18" x14ac:dyDescent="0.2">
      <c r="A8" t="s">
        <v>48</v>
      </c>
      <c r="B8" t="s">
        <v>49</v>
      </c>
      <c r="C8">
        <v>0.9</v>
      </c>
      <c r="D8" t="s">
        <v>21</v>
      </c>
      <c r="E8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3F930-ED37-0A44-AC6C-2336CBEA4DAF}">
  <dimension ref="A1:D169"/>
  <sheetViews>
    <sheetView topLeftCell="A25" zoomScale="175" workbookViewId="0">
      <selection activeCell="C42" sqref="C42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>
        <v>1316429611</v>
      </c>
    </row>
    <row r="3" spans="1:4" x14ac:dyDescent="0.2">
      <c r="A3" t="s">
        <v>4</v>
      </c>
      <c r="B3" t="s">
        <v>5</v>
      </c>
      <c r="C3" t="s">
        <v>7</v>
      </c>
      <c r="D3">
        <v>79741304832</v>
      </c>
    </row>
    <row r="4" spans="1:4" x14ac:dyDescent="0.2">
      <c r="A4" t="s">
        <v>4</v>
      </c>
      <c r="B4" t="s">
        <v>5</v>
      </c>
      <c r="C4" t="s">
        <v>8</v>
      </c>
      <c r="D4">
        <v>0</v>
      </c>
    </row>
    <row r="5" spans="1:4" x14ac:dyDescent="0.2">
      <c r="A5" t="s">
        <v>4</v>
      </c>
      <c r="B5" t="s">
        <v>5</v>
      </c>
      <c r="C5" t="s">
        <v>9</v>
      </c>
      <c r="D5">
        <v>0</v>
      </c>
    </row>
    <row r="6" spans="1:4" x14ac:dyDescent="0.2">
      <c r="A6" t="s">
        <v>4</v>
      </c>
      <c r="B6" t="s">
        <v>5</v>
      </c>
      <c r="C6" t="s">
        <v>10</v>
      </c>
      <c r="D6">
        <v>771606279</v>
      </c>
    </row>
    <row r="7" spans="1:4" x14ac:dyDescent="0.2">
      <c r="A7" t="s">
        <v>4</v>
      </c>
      <c r="B7" t="s">
        <v>5</v>
      </c>
      <c r="C7" t="s">
        <v>11</v>
      </c>
      <c r="D7">
        <v>204920384</v>
      </c>
    </row>
    <row r="8" spans="1:4" x14ac:dyDescent="0.2">
      <c r="A8" t="s">
        <v>4</v>
      </c>
      <c r="B8" t="s">
        <v>5</v>
      </c>
      <c r="C8" t="s">
        <v>12</v>
      </c>
      <c r="D8">
        <v>775680256</v>
      </c>
    </row>
    <row r="9" spans="1:4" x14ac:dyDescent="0.2">
      <c r="A9" t="s">
        <v>4</v>
      </c>
      <c r="B9" t="s">
        <v>5</v>
      </c>
      <c r="C9" t="s">
        <v>13</v>
      </c>
      <c r="D9">
        <v>0</v>
      </c>
    </row>
    <row r="10" spans="1:4" x14ac:dyDescent="0.2">
      <c r="A10" t="s">
        <v>14</v>
      </c>
      <c r="B10" t="s">
        <v>5</v>
      </c>
      <c r="C10" t="s">
        <v>6</v>
      </c>
      <c r="D10">
        <v>169184317</v>
      </c>
    </row>
    <row r="11" spans="1:4" x14ac:dyDescent="0.2">
      <c r="A11" t="s">
        <v>14</v>
      </c>
      <c r="B11" t="s">
        <v>5</v>
      </c>
      <c r="C11" t="s">
        <v>7</v>
      </c>
      <c r="D11">
        <v>10452909056</v>
      </c>
    </row>
    <row r="12" spans="1:4" x14ac:dyDescent="0.2">
      <c r="A12" t="s">
        <v>14</v>
      </c>
      <c r="B12" t="s">
        <v>5</v>
      </c>
      <c r="C12" t="s">
        <v>8</v>
      </c>
      <c r="D12">
        <v>113086248</v>
      </c>
    </row>
    <row r="13" spans="1:4" x14ac:dyDescent="0.2">
      <c r="A13" t="s">
        <v>14</v>
      </c>
      <c r="B13" t="s">
        <v>5</v>
      </c>
      <c r="C13" t="s">
        <v>9</v>
      </c>
      <c r="D13">
        <v>2049441</v>
      </c>
    </row>
    <row r="14" spans="1:4" x14ac:dyDescent="0.2">
      <c r="A14" t="s">
        <v>14</v>
      </c>
      <c r="B14" t="s">
        <v>5</v>
      </c>
      <c r="C14" t="s">
        <v>10</v>
      </c>
      <c r="D14">
        <v>784076436</v>
      </c>
    </row>
    <row r="15" spans="1:4" x14ac:dyDescent="0.2">
      <c r="A15" t="s">
        <v>14</v>
      </c>
      <c r="B15" t="s">
        <v>5</v>
      </c>
      <c r="C15" t="s">
        <v>11</v>
      </c>
      <c r="D15">
        <v>570127</v>
      </c>
    </row>
    <row r="16" spans="1:4" x14ac:dyDescent="0.2">
      <c r="A16" t="s">
        <v>14</v>
      </c>
      <c r="B16" t="s">
        <v>5</v>
      </c>
      <c r="C16" t="s">
        <v>12</v>
      </c>
      <c r="D16">
        <v>30498654</v>
      </c>
    </row>
    <row r="17" spans="1:4" x14ac:dyDescent="0.2">
      <c r="A17" t="s">
        <v>14</v>
      </c>
      <c r="B17" t="s">
        <v>5</v>
      </c>
      <c r="C17" t="s">
        <v>13</v>
      </c>
      <c r="D17">
        <v>13354075</v>
      </c>
    </row>
    <row r="18" spans="1:4" x14ac:dyDescent="0.2">
      <c r="A18" t="s">
        <v>15</v>
      </c>
      <c r="B18" t="s">
        <v>5</v>
      </c>
      <c r="C18" t="s">
        <v>6</v>
      </c>
      <c r="D18">
        <v>1278089</v>
      </c>
    </row>
    <row r="19" spans="1:4" x14ac:dyDescent="0.2">
      <c r="A19" t="s">
        <v>15</v>
      </c>
      <c r="B19" t="s">
        <v>5</v>
      </c>
      <c r="C19" t="s">
        <v>7</v>
      </c>
      <c r="D19">
        <v>13298836702</v>
      </c>
    </row>
    <row r="20" spans="1:4" x14ac:dyDescent="0.2">
      <c r="A20" t="s">
        <v>15</v>
      </c>
      <c r="B20" t="s">
        <v>5</v>
      </c>
      <c r="C20" t="s">
        <v>8</v>
      </c>
      <c r="D20">
        <v>572715456</v>
      </c>
    </row>
    <row r="21" spans="1:4" x14ac:dyDescent="0.2">
      <c r="A21" t="s">
        <v>15</v>
      </c>
      <c r="B21" t="s">
        <v>5</v>
      </c>
      <c r="C21" t="s">
        <v>9</v>
      </c>
      <c r="D21">
        <v>0</v>
      </c>
    </row>
    <row r="22" spans="1:4" x14ac:dyDescent="0.2">
      <c r="A22" t="s">
        <v>15</v>
      </c>
      <c r="B22" t="s">
        <v>5</v>
      </c>
      <c r="C22" t="s">
        <v>10</v>
      </c>
      <c r="D22">
        <v>1097395107</v>
      </c>
    </row>
    <row r="23" spans="1:4" x14ac:dyDescent="0.2">
      <c r="A23" t="s">
        <v>15</v>
      </c>
      <c r="B23" t="s">
        <v>5</v>
      </c>
      <c r="C23" t="s">
        <v>11</v>
      </c>
      <c r="D23">
        <v>90255</v>
      </c>
    </row>
    <row r="24" spans="1:4" x14ac:dyDescent="0.2">
      <c r="A24" t="s">
        <v>15</v>
      </c>
      <c r="B24" t="s">
        <v>5</v>
      </c>
      <c r="C24" t="s">
        <v>12</v>
      </c>
      <c r="D24">
        <v>47748409</v>
      </c>
    </row>
    <row r="25" spans="1:4" x14ac:dyDescent="0.2">
      <c r="A25" t="s">
        <v>15</v>
      </c>
      <c r="B25" t="s">
        <v>5</v>
      </c>
      <c r="C25" t="s">
        <v>13</v>
      </c>
      <c r="D25">
        <v>0</v>
      </c>
    </row>
    <row r="26" spans="1:4" x14ac:dyDescent="0.2">
      <c r="A26" t="s">
        <v>4</v>
      </c>
      <c r="B26" t="s">
        <v>7</v>
      </c>
      <c r="C26" t="s">
        <v>6</v>
      </c>
      <c r="D26">
        <v>18574412228</v>
      </c>
    </row>
    <row r="27" spans="1:4" x14ac:dyDescent="0.2">
      <c r="A27" t="s">
        <v>4</v>
      </c>
      <c r="B27" t="s">
        <v>7</v>
      </c>
      <c r="C27" t="s">
        <v>5</v>
      </c>
      <c r="D27">
        <v>7580508672</v>
      </c>
    </row>
    <row r="28" spans="1:4" x14ac:dyDescent="0.2">
      <c r="A28" t="s">
        <v>4</v>
      </c>
      <c r="B28" t="s">
        <v>7</v>
      </c>
      <c r="C28" t="s">
        <v>8</v>
      </c>
      <c r="D28">
        <v>0</v>
      </c>
    </row>
    <row r="29" spans="1:4" x14ac:dyDescent="0.2">
      <c r="A29" t="s">
        <v>4</v>
      </c>
      <c r="B29" t="s">
        <v>7</v>
      </c>
      <c r="C29" t="s">
        <v>9</v>
      </c>
      <c r="D29">
        <v>1207039360</v>
      </c>
    </row>
    <row r="30" spans="1:4" x14ac:dyDescent="0.2">
      <c r="A30" t="s">
        <v>4</v>
      </c>
      <c r="B30" t="s">
        <v>7</v>
      </c>
      <c r="C30" t="s">
        <v>10</v>
      </c>
      <c r="D30">
        <v>26217757021</v>
      </c>
    </row>
    <row r="31" spans="1:4" x14ac:dyDescent="0.2">
      <c r="A31" t="s">
        <v>4</v>
      </c>
      <c r="B31" t="s">
        <v>7</v>
      </c>
      <c r="C31" t="s">
        <v>11</v>
      </c>
      <c r="D31">
        <v>9767676928</v>
      </c>
    </row>
    <row r="32" spans="1:4" x14ac:dyDescent="0.2">
      <c r="A32" t="s">
        <v>4</v>
      </c>
      <c r="B32" t="s">
        <v>7</v>
      </c>
      <c r="C32" t="s">
        <v>12</v>
      </c>
      <c r="D32">
        <v>5725428224</v>
      </c>
    </row>
    <row r="33" spans="1:4" x14ac:dyDescent="0.2">
      <c r="A33" t="s">
        <v>4</v>
      </c>
      <c r="B33" t="s">
        <v>7</v>
      </c>
      <c r="C33" t="s">
        <v>13</v>
      </c>
      <c r="D33">
        <v>1034</v>
      </c>
    </row>
    <row r="34" spans="1:4" x14ac:dyDescent="0.2">
      <c r="A34" t="s">
        <v>14</v>
      </c>
      <c r="B34" t="s">
        <v>7</v>
      </c>
      <c r="C34" t="s">
        <v>6</v>
      </c>
      <c r="D34">
        <v>4270703128</v>
      </c>
    </row>
    <row r="35" spans="1:4" x14ac:dyDescent="0.2">
      <c r="A35" t="s">
        <v>14</v>
      </c>
      <c r="B35" t="s">
        <v>7</v>
      </c>
      <c r="C35" t="s">
        <v>5</v>
      </c>
      <c r="D35">
        <v>10288994304</v>
      </c>
    </row>
    <row r="36" spans="1:4" x14ac:dyDescent="0.2">
      <c r="A36" t="s">
        <v>14</v>
      </c>
      <c r="B36" t="s">
        <v>7</v>
      </c>
      <c r="C36" t="s">
        <v>8</v>
      </c>
      <c r="D36">
        <v>25959950336</v>
      </c>
    </row>
    <row r="37" spans="1:4" x14ac:dyDescent="0.2">
      <c r="A37" t="s">
        <v>14</v>
      </c>
      <c r="B37" t="s">
        <v>7</v>
      </c>
      <c r="C37" t="s">
        <v>9</v>
      </c>
      <c r="D37">
        <v>7839345152</v>
      </c>
    </row>
    <row r="38" spans="1:4" x14ac:dyDescent="0.2">
      <c r="A38" t="s">
        <v>14</v>
      </c>
      <c r="B38" t="s">
        <v>7</v>
      </c>
      <c r="C38" t="s">
        <v>10</v>
      </c>
      <c r="D38">
        <v>33478186673</v>
      </c>
    </row>
    <row r="39" spans="1:4" x14ac:dyDescent="0.2">
      <c r="A39" t="s">
        <v>14</v>
      </c>
      <c r="B39" t="s">
        <v>7</v>
      </c>
      <c r="C39" t="s">
        <v>11</v>
      </c>
      <c r="D39">
        <v>199379760</v>
      </c>
    </row>
    <row r="40" spans="1:4" x14ac:dyDescent="0.2">
      <c r="A40" t="s">
        <v>14</v>
      </c>
      <c r="B40" t="s">
        <v>7</v>
      </c>
      <c r="C40" t="s">
        <v>12</v>
      </c>
      <c r="D40">
        <v>106918472</v>
      </c>
    </row>
    <row r="41" spans="1:4" x14ac:dyDescent="0.2">
      <c r="A41" t="s">
        <v>14</v>
      </c>
      <c r="B41" t="s">
        <v>7</v>
      </c>
      <c r="C41" t="s">
        <v>13</v>
      </c>
      <c r="D41">
        <v>15949419</v>
      </c>
    </row>
    <row r="42" spans="1:4" x14ac:dyDescent="0.2">
      <c r="A42" t="s">
        <v>15</v>
      </c>
      <c r="B42" t="s">
        <v>7</v>
      </c>
      <c r="C42" t="s">
        <v>6</v>
      </c>
      <c r="D42">
        <v>9554919602</v>
      </c>
    </row>
    <row r="43" spans="1:4" x14ac:dyDescent="0.2">
      <c r="A43" t="s">
        <v>15</v>
      </c>
      <c r="B43" t="s">
        <v>7</v>
      </c>
      <c r="C43" t="s">
        <v>5</v>
      </c>
      <c r="D43">
        <v>2399905447</v>
      </c>
    </row>
    <row r="44" spans="1:4" x14ac:dyDescent="0.2">
      <c r="A44" t="s">
        <v>15</v>
      </c>
      <c r="B44" t="s">
        <v>7</v>
      </c>
      <c r="C44" t="s">
        <v>8</v>
      </c>
      <c r="D44">
        <v>14068927404</v>
      </c>
    </row>
    <row r="45" spans="1:4" x14ac:dyDescent="0.2">
      <c r="A45" t="s">
        <v>15</v>
      </c>
      <c r="B45" t="s">
        <v>7</v>
      </c>
      <c r="C45" t="s">
        <v>9</v>
      </c>
      <c r="D45">
        <v>3508181313</v>
      </c>
    </row>
    <row r="46" spans="1:4" x14ac:dyDescent="0.2">
      <c r="A46" t="s">
        <v>15</v>
      </c>
      <c r="B46" t="s">
        <v>7</v>
      </c>
      <c r="C46" t="s">
        <v>10</v>
      </c>
      <c r="D46">
        <v>33350455197</v>
      </c>
    </row>
    <row r="47" spans="1:4" x14ac:dyDescent="0.2">
      <c r="A47" t="s">
        <v>15</v>
      </c>
      <c r="B47" t="s">
        <v>7</v>
      </c>
      <c r="C47" t="s">
        <v>11</v>
      </c>
      <c r="D47">
        <v>1888971948</v>
      </c>
    </row>
    <row r="48" spans="1:4" x14ac:dyDescent="0.2">
      <c r="A48" t="s">
        <v>15</v>
      </c>
      <c r="B48" t="s">
        <v>7</v>
      </c>
      <c r="C48" t="s">
        <v>12</v>
      </c>
      <c r="D48">
        <v>8132282312</v>
      </c>
    </row>
    <row r="49" spans="1:4" x14ac:dyDescent="0.2">
      <c r="A49" t="s">
        <v>15</v>
      </c>
      <c r="B49" t="s">
        <v>7</v>
      </c>
      <c r="C49" t="s">
        <v>13</v>
      </c>
      <c r="D49">
        <v>39024</v>
      </c>
    </row>
    <row r="50" spans="1:4" x14ac:dyDescent="0.2">
      <c r="A50" t="s">
        <v>4</v>
      </c>
      <c r="B50" t="s">
        <v>8</v>
      </c>
      <c r="C50" t="s">
        <v>6</v>
      </c>
      <c r="D50">
        <v>2637389824</v>
      </c>
    </row>
    <row r="51" spans="1:4" x14ac:dyDescent="0.2">
      <c r="A51" t="s">
        <v>4</v>
      </c>
      <c r="B51" t="s">
        <v>8</v>
      </c>
      <c r="C51" t="s">
        <v>5</v>
      </c>
      <c r="D51">
        <v>0</v>
      </c>
    </row>
    <row r="52" spans="1:4" x14ac:dyDescent="0.2">
      <c r="A52" t="s">
        <v>4</v>
      </c>
      <c r="B52" t="s">
        <v>8</v>
      </c>
      <c r="C52" t="s">
        <v>7</v>
      </c>
      <c r="D52">
        <v>12623624192</v>
      </c>
    </row>
    <row r="53" spans="1:4" x14ac:dyDescent="0.2">
      <c r="A53" t="s">
        <v>4</v>
      </c>
      <c r="B53" t="s">
        <v>8</v>
      </c>
      <c r="C53" t="s">
        <v>9</v>
      </c>
      <c r="D53">
        <v>0</v>
      </c>
    </row>
    <row r="54" spans="1:4" x14ac:dyDescent="0.2">
      <c r="A54" t="s">
        <v>4</v>
      </c>
      <c r="B54" t="s">
        <v>8</v>
      </c>
      <c r="C54" t="s">
        <v>10</v>
      </c>
      <c r="D54">
        <v>5474963845</v>
      </c>
    </row>
    <row r="55" spans="1:4" x14ac:dyDescent="0.2">
      <c r="A55" t="s">
        <v>4</v>
      </c>
      <c r="B55" t="s">
        <v>8</v>
      </c>
      <c r="C55" t="s">
        <v>11</v>
      </c>
      <c r="D55">
        <v>2373156352</v>
      </c>
    </row>
    <row r="56" spans="1:4" x14ac:dyDescent="0.2">
      <c r="A56" t="s">
        <v>4</v>
      </c>
      <c r="B56" t="s">
        <v>8</v>
      </c>
      <c r="C56" t="s">
        <v>12</v>
      </c>
      <c r="D56">
        <v>159888544</v>
      </c>
    </row>
    <row r="57" spans="1:4" x14ac:dyDescent="0.2">
      <c r="A57" t="s">
        <v>4</v>
      </c>
      <c r="B57" t="s">
        <v>8</v>
      </c>
      <c r="C57" t="s">
        <v>13</v>
      </c>
      <c r="D57">
        <v>0</v>
      </c>
    </row>
    <row r="58" spans="1:4" x14ac:dyDescent="0.2">
      <c r="A58" t="s">
        <v>14</v>
      </c>
      <c r="B58" t="s">
        <v>8</v>
      </c>
      <c r="C58" t="s">
        <v>6</v>
      </c>
      <c r="D58">
        <v>7851407</v>
      </c>
    </row>
    <row r="59" spans="1:4" x14ac:dyDescent="0.2">
      <c r="A59" t="s">
        <v>14</v>
      </c>
      <c r="B59" t="s">
        <v>8</v>
      </c>
      <c r="C59" t="s">
        <v>5</v>
      </c>
      <c r="D59">
        <v>384992</v>
      </c>
    </row>
    <row r="60" spans="1:4" x14ac:dyDescent="0.2">
      <c r="A60" t="s">
        <v>14</v>
      </c>
      <c r="B60" t="s">
        <v>8</v>
      </c>
      <c r="C60" t="s">
        <v>7</v>
      </c>
      <c r="D60">
        <v>2868865792</v>
      </c>
    </row>
    <row r="61" spans="1:4" x14ac:dyDescent="0.2">
      <c r="A61" t="s">
        <v>14</v>
      </c>
      <c r="B61" t="s">
        <v>8</v>
      </c>
      <c r="C61" t="s">
        <v>9</v>
      </c>
      <c r="D61">
        <v>7023290</v>
      </c>
    </row>
    <row r="62" spans="1:4" x14ac:dyDescent="0.2">
      <c r="A62" t="s">
        <v>14</v>
      </c>
      <c r="B62" t="s">
        <v>8</v>
      </c>
      <c r="C62" t="s">
        <v>10</v>
      </c>
      <c r="D62">
        <v>480705229</v>
      </c>
    </row>
    <row r="63" spans="1:4" x14ac:dyDescent="0.2">
      <c r="A63" t="s">
        <v>14</v>
      </c>
      <c r="B63" t="s">
        <v>8</v>
      </c>
      <c r="C63" t="s">
        <v>11</v>
      </c>
      <c r="D63">
        <v>64538</v>
      </c>
    </row>
    <row r="64" spans="1:4" x14ac:dyDescent="0.2">
      <c r="A64" t="s">
        <v>14</v>
      </c>
      <c r="B64" t="s">
        <v>8</v>
      </c>
      <c r="C64" t="s">
        <v>12</v>
      </c>
      <c r="D64">
        <v>298513</v>
      </c>
    </row>
    <row r="65" spans="1:4" x14ac:dyDescent="0.2">
      <c r="A65" t="s">
        <v>14</v>
      </c>
      <c r="B65" t="s">
        <v>8</v>
      </c>
      <c r="C65" t="s">
        <v>13</v>
      </c>
      <c r="D65">
        <v>0</v>
      </c>
    </row>
    <row r="66" spans="1:4" x14ac:dyDescent="0.2">
      <c r="A66" t="s">
        <v>15</v>
      </c>
      <c r="B66" t="s">
        <v>8</v>
      </c>
      <c r="C66" t="s">
        <v>6</v>
      </c>
      <c r="D66">
        <v>0</v>
      </c>
    </row>
    <row r="67" spans="1:4" x14ac:dyDescent="0.2">
      <c r="A67" t="s">
        <v>15</v>
      </c>
      <c r="B67" t="s">
        <v>8</v>
      </c>
      <c r="C67" t="s">
        <v>5</v>
      </c>
      <c r="D67">
        <v>28030</v>
      </c>
    </row>
    <row r="68" spans="1:4" x14ac:dyDescent="0.2">
      <c r="A68" t="s">
        <v>15</v>
      </c>
      <c r="B68" t="s">
        <v>8</v>
      </c>
      <c r="C68" t="s">
        <v>7</v>
      </c>
      <c r="D68">
        <v>20152702</v>
      </c>
    </row>
    <row r="69" spans="1:4" x14ac:dyDescent="0.2">
      <c r="A69" t="s">
        <v>15</v>
      </c>
      <c r="B69" t="s">
        <v>8</v>
      </c>
      <c r="C69" t="s">
        <v>9</v>
      </c>
      <c r="D69">
        <v>0</v>
      </c>
    </row>
    <row r="70" spans="1:4" x14ac:dyDescent="0.2">
      <c r="A70" t="s">
        <v>15</v>
      </c>
      <c r="B70" t="s">
        <v>8</v>
      </c>
      <c r="C70" t="s">
        <v>10</v>
      </c>
      <c r="D70">
        <v>60825</v>
      </c>
    </row>
    <row r="71" spans="1:4" x14ac:dyDescent="0.2">
      <c r="A71" t="s">
        <v>15</v>
      </c>
      <c r="B71" t="s">
        <v>8</v>
      </c>
      <c r="C71" t="s">
        <v>11</v>
      </c>
      <c r="D71">
        <v>0</v>
      </c>
    </row>
    <row r="72" spans="1:4" x14ac:dyDescent="0.2">
      <c r="A72" t="s">
        <v>15</v>
      </c>
      <c r="B72" t="s">
        <v>8</v>
      </c>
      <c r="C72" t="s">
        <v>12</v>
      </c>
      <c r="D72">
        <v>2783765</v>
      </c>
    </row>
    <row r="73" spans="1:4" x14ac:dyDescent="0.2">
      <c r="A73" t="s">
        <v>15</v>
      </c>
      <c r="B73" t="s">
        <v>8</v>
      </c>
      <c r="C73" t="s">
        <v>13</v>
      </c>
      <c r="D73">
        <v>0</v>
      </c>
    </row>
    <row r="74" spans="1:4" x14ac:dyDescent="0.2">
      <c r="A74" t="s">
        <v>4</v>
      </c>
      <c r="B74" t="s">
        <v>9</v>
      </c>
      <c r="C74" t="s">
        <v>6</v>
      </c>
      <c r="D74">
        <v>4277526228</v>
      </c>
    </row>
    <row r="75" spans="1:4" x14ac:dyDescent="0.2">
      <c r="A75" t="s">
        <v>4</v>
      </c>
      <c r="B75" t="s">
        <v>9</v>
      </c>
      <c r="C75" t="s">
        <v>5</v>
      </c>
      <c r="D75">
        <v>0</v>
      </c>
    </row>
    <row r="76" spans="1:4" x14ac:dyDescent="0.2">
      <c r="A76" t="s">
        <v>4</v>
      </c>
      <c r="B76" t="s">
        <v>9</v>
      </c>
      <c r="C76" t="s">
        <v>7</v>
      </c>
      <c r="D76">
        <v>3237287424</v>
      </c>
    </row>
    <row r="77" spans="1:4" x14ac:dyDescent="0.2">
      <c r="A77" t="s">
        <v>4</v>
      </c>
      <c r="B77" t="s">
        <v>9</v>
      </c>
      <c r="C77" t="s">
        <v>8</v>
      </c>
      <c r="D77">
        <v>0</v>
      </c>
    </row>
    <row r="78" spans="1:4" x14ac:dyDescent="0.2">
      <c r="A78" t="s">
        <v>4</v>
      </c>
      <c r="B78" t="s">
        <v>9</v>
      </c>
      <c r="C78" t="s">
        <v>10</v>
      </c>
      <c r="D78">
        <v>6792168755</v>
      </c>
    </row>
    <row r="79" spans="1:4" x14ac:dyDescent="0.2">
      <c r="A79" t="s">
        <v>4</v>
      </c>
      <c r="B79" t="s">
        <v>9</v>
      </c>
      <c r="C79" t="s">
        <v>11</v>
      </c>
      <c r="D79">
        <v>2045899776</v>
      </c>
    </row>
    <row r="80" spans="1:4" x14ac:dyDescent="0.2">
      <c r="A80" t="s">
        <v>4</v>
      </c>
      <c r="B80" t="s">
        <v>9</v>
      </c>
      <c r="C80" t="s">
        <v>12</v>
      </c>
      <c r="D80">
        <v>14794311680</v>
      </c>
    </row>
    <row r="81" spans="1:4" x14ac:dyDescent="0.2">
      <c r="A81" t="s">
        <v>4</v>
      </c>
      <c r="B81" t="s">
        <v>9</v>
      </c>
      <c r="C81" t="s">
        <v>13</v>
      </c>
      <c r="D81">
        <v>0</v>
      </c>
    </row>
    <row r="82" spans="1:4" x14ac:dyDescent="0.2">
      <c r="A82" t="s">
        <v>14</v>
      </c>
      <c r="B82" t="s">
        <v>9</v>
      </c>
      <c r="C82" t="s">
        <v>6</v>
      </c>
      <c r="D82">
        <v>357285509</v>
      </c>
    </row>
    <row r="83" spans="1:4" x14ac:dyDescent="0.2">
      <c r="A83" t="s">
        <v>14</v>
      </c>
      <c r="B83" t="s">
        <v>9</v>
      </c>
      <c r="C83" t="s">
        <v>5</v>
      </c>
      <c r="D83">
        <v>3746154</v>
      </c>
    </row>
    <row r="84" spans="1:4" x14ac:dyDescent="0.2">
      <c r="A84" t="s">
        <v>14</v>
      </c>
      <c r="B84" t="s">
        <v>9</v>
      </c>
      <c r="C84" t="s">
        <v>7</v>
      </c>
      <c r="D84">
        <v>978266688</v>
      </c>
    </row>
    <row r="85" spans="1:4" x14ac:dyDescent="0.2">
      <c r="A85" t="s">
        <v>14</v>
      </c>
      <c r="B85" t="s">
        <v>9</v>
      </c>
      <c r="C85" t="s">
        <v>8</v>
      </c>
      <c r="D85">
        <v>6349252</v>
      </c>
    </row>
    <row r="86" spans="1:4" x14ac:dyDescent="0.2">
      <c r="A86" t="s">
        <v>14</v>
      </c>
      <c r="B86" t="s">
        <v>9</v>
      </c>
      <c r="C86" t="s">
        <v>10</v>
      </c>
      <c r="D86">
        <v>4869536215</v>
      </c>
    </row>
    <row r="87" spans="1:4" x14ac:dyDescent="0.2">
      <c r="A87" t="s">
        <v>14</v>
      </c>
      <c r="B87" t="s">
        <v>9</v>
      </c>
      <c r="C87" t="s">
        <v>11</v>
      </c>
      <c r="D87">
        <v>9165579</v>
      </c>
    </row>
    <row r="88" spans="1:4" x14ac:dyDescent="0.2">
      <c r="A88" t="s">
        <v>14</v>
      </c>
      <c r="B88" t="s">
        <v>9</v>
      </c>
      <c r="C88" t="s">
        <v>12</v>
      </c>
      <c r="D88">
        <v>18964208</v>
      </c>
    </row>
    <row r="89" spans="1:4" x14ac:dyDescent="0.2">
      <c r="A89" t="s">
        <v>14</v>
      </c>
      <c r="B89" t="s">
        <v>9</v>
      </c>
      <c r="C89" t="s">
        <v>13</v>
      </c>
      <c r="D89">
        <v>452757</v>
      </c>
    </row>
    <row r="90" spans="1:4" x14ac:dyDescent="0.2">
      <c r="A90" t="s">
        <v>15</v>
      </c>
      <c r="B90" t="s">
        <v>9</v>
      </c>
      <c r="C90" t="s">
        <v>6</v>
      </c>
      <c r="D90">
        <v>21167642</v>
      </c>
    </row>
    <row r="91" spans="1:4" x14ac:dyDescent="0.2">
      <c r="A91" t="s">
        <v>15</v>
      </c>
      <c r="B91" t="s">
        <v>9</v>
      </c>
      <c r="C91" t="s">
        <v>5</v>
      </c>
      <c r="D91">
        <v>0</v>
      </c>
    </row>
    <row r="92" spans="1:4" x14ac:dyDescent="0.2">
      <c r="A92" t="s">
        <v>15</v>
      </c>
      <c r="B92" t="s">
        <v>9</v>
      </c>
      <c r="C92" t="s">
        <v>7</v>
      </c>
      <c r="D92">
        <v>2193124</v>
      </c>
    </row>
    <row r="93" spans="1:4" x14ac:dyDescent="0.2">
      <c r="A93" t="s">
        <v>15</v>
      </c>
      <c r="B93" t="s">
        <v>9</v>
      </c>
      <c r="C93" t="s">
        <v>8</v>
      </c>
      <c r="D93">
        <v>0</v>
      </c>
    </row>
    <row r="94" spans="1:4" x14ac:dyDescent="0.2">
      <c r="A94" t="s">
        <v>15</v>
      </c>
      <c r="B94" t="s">
        <v>9</v>
      </c>
      <c r="C94" t="s">
        <v>10</v>
      </c>
      <c r="D94">
        <v>16054627</v>
      </c>
    </row>
    <row r="95" spans="1:4" x14ac:dyDescent="0.2">
      <c r="A95" t="s">
        <v>15</v>
      </c>
      <c r="B95" t="s">
        <v>9</v>
      </c>
      <c r="C95" t="s">
        <v>11</v>
      </c>
      <c r="D95">
        <v>0</v>
      </c>
    </row>
    <row r="96" spans="1:4" x14ac:dyDescent="0.2">
      <c r="A96" t="s">
        <v>15</v>
      </c>
      <c r="B96" t="s">
        <v>9</v>
      </c>
      <c r="C96" t="s">
        <v>12</v>
      </c>
      <c r="D96">
        <v>0</v>
      </c>
    </row>
    <row r="97" spans="1:4" x14ac:dyDescent="0.2">
      <c r="A97" t="s">
        <v>15</v>
      </c>
      <c r="B97" t="s">
        <v>9</v>
      </c>
      <c r="C97" t="s">
        <v>13</v>
      </c>
      <c r="D97">
        <v>0</v>
      </c>
    </row>
    <row r="98" spans="1:4" x14ac:dyDescent="0.2">
      <c r="A98" t="s">
        <v>4</v>
      </c>
      <c r="B98" t="s">
        <v>11</v>
      </c>
      <c r="C98" t="s">
        <v>6</v>
      </c>
      <c r="D98">
        <v>0</v>
      </c>
    </row>
    <row r="99" spans="1:4" x14ac:dyDescent="0.2">
      <c r="A99" t="s">
        <v>4</v>
      </c>
      <c r="B99" t="s">
        <v>11</v>
      </c>
      <c r="C99" t="s">
        <v>5</v>
      </c>
      <c r="D99">
        <v>0</v>
      </c>
    </row>
    <row r="100" spans="1:4" x14ac:dyDescent="0.2">
      <c r="A100" t="s">
        <v>4</v>
      </c>
      <c r="B100" t="s">
        <v>11</v>
      </c>
      <c r="C100" t="s">
        <v>7</v>
      </c>
      <c r="D100">
        <v>0</v>
      </c>
    </row>
    <row r="101" spans="1:4" x14ac:dyDescent="0.2">
      <c r="A101" t="s">
        <v>4</v>
      </c>
      <c r="B101" t="s">
        <v>11</v>
      </c>
      <c r="C101" t="s">
        <v>8</v>
      </c>
      <c r="D101">
        <v>0</v>
      </c>
    </row>
    <row r="102" spans="1:4" x14ac:dyDescent="0.2">
      <c r="A102" t="s">
        <v>4</v>
      </c>
      <c r="B102" t="s">
        <v>11</v>
      </c>
      <c r="C102" t="s">
        <v>9</v>
      </c>
      <c r="D102">
        <v>0</v>
      </c>
    </row>
    <row r="103" spans="1:4" x14ac:dyDescent="0.2">
      <c r="A103" t="s">
        <v>4</v>
      </c>
      <c r="B103" t="s">
        <v>11</v>
      </c>
      <c r="C103" t="s">
        <v>10</v>
      </c>
      <c r="D103">
        <v>36680341</v>
      </c>
    </row>
    <row r="104" spans="1:4" x14ac:dyDescent="0.2">
      <c r="A104" t="s">
        <v>4</v>
      </c>
      <c r="B104" t="s">
        <v>11</v>
      </c>
      <c r="C104" t="s">
        <v>12</v>
      </c>
      <c r="D104">
        <v>0</v>
      </c>
    </row>
    <row r="105" spans="1:4" x14ac:dyDescent="0.2">
      <c r="A105" t="s">
        <v>4</v>
      </c>
      <c r="B105" t="s">
        <v>11</v>
      </c>
      <c r="C105" t="s">
        <v>13</v>
      </c>
      <c r="D105">
        <v>0</v>
      </c>
    </row>
    <row r="106" spans="1:4" x14ac:dyDescent="0.2">
      <c r="A106" t="s">
        <v>14</v>
      </c>
      <c r="B106" t="s">
        <v>11</v>
      </c>
      <c r="C106" t="s">
        <v>6</v>
      </c>
      <c r="D106">
        <v>5299783157</v>
      </c>
    </row>
    <row r="107" spans="1:4" x14ac:dyDescent="0.2">
      <c r="A107" t="s">
        <v>14</v>
      </c>
      <c r="B107" t="s">
        <v>11</v>
      </c>
      <c r="C107" t="s">
        <v>5</v>
      </c>
      <c r="D107">
        <v>14445181</v>
      </c>
    </row>
    <row r="108" spans="1:4" x14ac:dyDescent="0.2">
      <c r="A108" t="s">
        <v>14</v>
      </c>
      <c r="B108" t="s">
        <v>11</v>
      </c>
      <c r="C108" t="s">
        <v>7</v>
      </c>
      <c r="D108">
        <v>3700168448</v>
      </c>
    </row>
    <row r="109" spans="1:4" x14ac:dyDescent="0.2">
      <c r="A109" t="s">
        <v>14</v>
      </c>
      <c r="B109" t="s">
        <v>11</v>
      </c>
      <c r="C109" t="s">
        <v>8</v>
      </c>
      <c r="D109">
        <v>2261258</v>
      </c>
    </row>
    <row r="110" spans="1:4" x14ac:dyDescent="0.2">
      <c r="A110" t="s">
        <v>14</v>
      </c>
      <c r="B110" t="s">
        <v>11</v>
      </c>
      <c r="C110" t="s">
        <v>9</v>
      </c>
      <c r="D110">
        <v>1159151744</v>
      </c>
    </row>
    <row r="111" spans="1:4" x14ac:dyDescent="0.2">
      <c r="A111" t="s">
        <v>14</v>
      </c>
      <c r="B111" t="s">
        <v>11</v>
      </c>
      <c r="C111" t="s">
        <v>10</v>
      </c>
      <c r="D111">
        <v>35229287793</v>
      </c>
    </row>
    <row r="112" spans="1:4" x14ac:dyDescent="0.2">
      <c r="A112" t="s">
        <v>14</v>
      </c>
      <c r="B112" t="s">
        <v>11</v>
      </c>
      <c r="C112" t="s">
        <v>12</v>
      </c>
      <c r="D112">
        <v>1212292736</v>
      </c>
    </row>
    <row r="113" spans="1:4" x14ac:dyDescent="0.2">
      <c r="A113" t="s">
        <v>14</v>
      </c>
      <c r="B113" t="s">
        <v>11</v>
      </c>
      <c r="C113" t="s">
        <v>13</v>
      </c>
      <c r="D113">
        <v>5650253</v>
      </c>
    </row>
    <row r="114" spans="1:4" x14ac:dyDescent="0.2">
      <c r="A114" t="s">
        <v>15</v>
      </c>
      <c r="B114" t="s">
        <v>11</v>
      </c>
      <c r="C114" t="s">
        <v>6</v>
      </c>
      <c r="D114">
        <v>161080</v>
      </c>
    </row>
    <row r="115" spans="1:4" x14ac:dyDescent="0.2">
      <c r="A115" t="s">
        <v>15</v>
      </c>
      <c r="B115" t="s">
        <v>11</v>
      </c>
      <c r="C115" t="s">
        <v>5</v>
      </c>
      <c r="D115">
        <v>1868</v>
      </c>
    </row>
    <row r="116" spans="1:4" x14ac:dyDescent="0.2">
      <c r="A116" t="s">
        <v>15</v>
      </c>
      <c r="B116" t="s">
        <v>11</v>
      </c>
      <c r="C116" t="s">
        <v>7</v>
      </c>
      <c r="D116">
        <v>0</v>
      </c>
    </row>
    <row r="117" spans="1:4" x14ac:dyDescent="0.2">
      <c r="A117" t="s">
        <v>15</v>
      </c>
      <c r="B117" t="s">
        <v>11</v>
      </c>
      <c r="C117" t="s">
        <v>8</v>
      </c>
      <c r="D117">
        <v>0</v>
      </c>
    </row>
    <row r="118" spans="1:4" x14ac:dyDescent="0.2">
      <c r="A118" t="s">
        <v>15</v>
      </c>
      <c r="B118" t="s">
        <v>11</v>
      </c>
      <c r="C118" t="s">
        <v>9</v>
      </c>
      <c r="D118">
        <v>0</v>
      </c>
    </row>
    <row r="119" spans="1:4" x14ac:dyDescent="0.2">
      <c r="A119" t="s">
        <v>15</v>
      </c>
      <c r="B119" t="s">
        <v>11</v>
      </c>
      <c r="C119" t="s">
        <v>10</v>
      </c>
      <c r="D119">
        <v>441052343</v>
      </c>
    </row>
    <row r="120" spans="1:4" x14ac:dyDescent="0.2">
      <c r="A120" t="s">
        <v>15</v>
      </c>
      <c r="B120" t="s">
        <v>11</v>
      </c>
      <c r="C120" t="s">
        <v>12</v>
      </c>
      <c r="D120">
        <v>17160063</v>
      </c>
    </row>
    <row r="121" spans="1:4" x14ac:dyDescent="0.2">
      <c r="A121" t="s">
        <v>15</v>
      </c>
      <c r="B121" t="s">
        <v>11</v>
      </c>
      <c r="C121" t="s">
        <v>13</v>
      </c>
      <c r="D121">
        <v>0</v>
      </c>
    </row>
    <row r="122" spans="1:4" x14ac:dyDescent="0.2">
      <c r="A122" t="s">
        <v>4</v>
      </c>
      <c r="B122" t="s">
        <v>12</v>
      </c>
      <c r="C122" t="s">
        <v>6</v>
      </c>
      <c r="D122">
        <v>15280</v>
      </c>
    </row>
    <row r="123" spans="1:4" x14ac:dyDescent="0.2">
      <c r="A123" t="s">
        <v>4</v>
      </c>
      <c r="B123" t="s">
        <v>12</v>
      </c>
      <c r="C123" t="s">
        <v>5</v>
      </c>
      <c r="D123">
        <v>0</v>
      </c>
    </row>
    <row r="124" spans="1:4" x14ac:dyDescent="0.2">
      <c r="A124" t="s">
        <v>4</v>
      </c>
      <c r="B124" t="s">
        <v>12</v>
      </c>
      <c r="C124" t="s">
        <v>7</v>
      </c>
      <c r="D124">
        <v>0</v>
      </c>
    </row>
    <row r="125" spans="1:4" x14ac:dyDescent="0.2">
      <c r="A125" t="s">
        <v>4</v>
      </c>
      <c r="B125" t="s">
        <v>12</v>
      </c>
      <c r="C125" t="s">
        <v>8</v>
      </c>
      <c r="D125">
        <v>0</v>
      </c>
    </row>
    <row r="126" spans="1:4" x14ac:dyDescent="0.2">
      <c r="A126" t="s">
        <v>4</v>
      </c>
      <c r="B126" t="s">
        <v>12</v>
      </c>
      <c r="C126" t="s">
        <v>9</v>
      </c>
      <c r="D126">
        <v>0</v>
      </c>
    </row>
    <row r="127" spans="1:4" x14ac:dyDescent="0.2">
      <c r="A127" t="s">
        <v>4</v>
      </c>
      <c r="B127" t="s">
        <v>12</v>
      </c>
      <c r="C127" t="s">
        <v>10</v>
      </c>
      <c r="D127">
        <v>812918980</v>
      </c>
    </row>
    <row r="128" spans="1:4" x14ac:dyDescent="0.2">
      <c r="A128" t="s">
        <v>4</v>
      </c>
      <c r="B128" t="s">
        <v>12</v>
      </c>
      <c r="C128" t="s">
        <v>11</v>
      </c>
      <c r="D128">
        <v>64772260</v>
      </c>
    </row>
    <row r="129" spans="1:4" x14ac:dyDescent="0.2">
      <c r="A129" t="s">
        <v>4</v>
      </c>
      <c r="B129" t="s">
        <v>12</v>
      </c>
      <c r="C129" t="s">
        <v>13</v>
      </c>
      <c r="D129">
        <v>0</v>
      </c>
    </row>
    <row r="130" spans="1:4" x14ac:dyDescent="0.2">
      <c r="A130" t="s">
        <v>14</v>
      </c>
      <c r="B130" t="s">
        <v>12</v>
      </c>
      <c r="C130" t="s">
        <v>6</v>
      </c>
      <c r="D130">
        <v>931604895</v>
      </c>
    </row>
    <row r="131" spans="1:4" x14ac:dyDescent="0.2">
      <c r="A131" t="s">
        <v>14</v>
      </c>
      <c r="B131" t="s">
        <v>12</v>
      </c>
      <c r="C131" t="s">
        <v>5</v>
      </c>
      <c r="D131">
        <v>95235200</v>
      </c>
    </row>
    <row r="132" spans="1:4" x14ac:dyDescent="0.2">
      <c r="A132" t="s">
        <v>14</v>
      </c>
      <c r="B132" t="s">
        <v>12</v>
      </c>
      <c r="C132" t="s">
        <v>7</v>
      </c>
      <c r="D132">
        <v>176859872</v>
      </c>
    </row>
    <row r="133" spans="1:4" x14ac:dyDescent="0.2">
      <c r="A133" t="s">
        <v>14</v>
      </c>
      <c r="B133" t="s">
        <v>12</v>
      </c>
      <c r="C133" t="s">
        <v>8</v>
      </c>
      <c r="D133">
        <v>147296880</v>
      </c>
    </row>
    <row r="134" spans="1:4" x14ac:dyDescent="0.2">
      <c r="A134" t="s">
        <v>14</v>
      </c>
      <c r="B134" t="s">
        <v>12</v>
      </c>
      <c r="C134" t="s">
        <v>9</v>
      </c>
      <c r="D134">
        <v>19549776</v>
      </c>
    </row>
    <row r="135" spans="1:4" x14ac:dyDescent="0.2">
      <c r="A135" t="s">
        <v>14</v>
      </c>
      <c r="B135" t="s">
        <v>12</v>
      </c>
      <c r="C135" t="s">
        <v>10</v>
      </c>
      <c r="D135">
        <v>27471491761</v>
      </c>
    </row>
    <row r="136" spans="1:4" x14ac:dyDescent="0.2">
      <c r="A136" t="s">
        <v>14</v>
      </c>
      <c r="B136" t="s">
        <v>12</v>
      </c>
      <c r="C136" t="s">
        <v>11</v>
      </c>
      <c r="D136">
        <v>34112660</v>
      </c>
    </row>
    <row r="137" spans="1:4" x14ac:dyDescent="0.2">
      <c r="A137" t="s">
        <v>14</v>
      </c>
      <c r="B137" t="s">
        <v>12</v>
      </c>
      <c r="C137" t="s">
        <v>13</v>
      </c>
      <c r="D137">
        <v>64904856</v>
      </c>
    </row>
    <row r="138" spans="1:4" x14ac:dyDescent="0.2">
      <c r="A138" t="s">
        <v>15</v>
      </c>
      <c r="B138" t="s">
        <v>12</v>
      </c>
      <c r="C138" t="s">
        <v>6</v>
      </c>
      <c r="D138">
        <v>2854319</v>
      </c>
    </row>
    <row r="139" spans="1:4" x14ac:dyDescent="0.2">
      <c r="A139" t="s">
        <v>15</v>
      </c>
      <c r="B139" t="s">
        <v>12</v>
      </c>
      <c r="C139" t="s">
        <v>5</v>
      </c>
      <c r="D139">
        <v>699064</v>
      </c>
    </row>
    <row r="140" spans="1:4" x14ac:dyDescent="0.2">
      <c r="A140" t="s">
        <v>15</v>
      </c>
      <c r="B140" t="s">
        <v>12</v>
      </c>
      <c r="C140" t="s">
        <v>7</v>
      </c>
      <c r="D140">
        <v>2078623</v>
      </c>
    </row>
    <row r="141" spans="1:4" x14ac:dyDescent="0.2">
      <c r="A141" t="s">
        <v>15</v>
      </c>
      <c r="B141" t="s">
        <v>12</v>
      </c>
      <c r="C141" t="s">
        <v>8</v>
      </c>
      <c r="D141">
        <v>466511</v>
      </c>
    </row>
    <row r="142" spans="1:4" x14ac:dyDescent="0.2">
      <c r="A142" t="s">
        <v>15</v>
      </c>
      <c r="B142" t="s">
        <v>12</v>
      </c>
      <c r="C142" t="s">
        <v>9</v>
      </c>
      <c r="D142">
        <v>432968</v>
      </c>
    </row>
    <row r="143" spans="1:4" x14ac:dyDescent="0.2">
      <c r="A143" t="s">
        <v>15</v>
      </c>
      <c r="B143" t="s">
        <v>12</v>
      </c>
      <c r="C143" t="s">
        <v>10</v>
      </c>
      <c r="D143">
        <v>1903306382</v>
      </c>
    </row>
    <row r="144" spans="1:4" x14ac:dyDescent="0.2">
      <c r="A144" t="s">
        <v>15</v>
      </c>
      <c r="B144" t="s">
        <v>12</v>
      </c>
      <c r="C144" t="s">
        <v>11</v>
      </c>
      <c r="D144">
        <v>492524</v>
      </c>
    </row>
    <row r="145" spans="1:4" x14ac:dyDescent="0.2">
      <c r="A145" t="s">
        <v>15</v>
      </c>
      <c r="B145" t="s">
        <v>12</v>
      </c>
      <c r="C145" t="s">
        <v>13</v>
      </c>
      <c r="D145">
        <v>361625</v>
      </c>
    </row>
    <row r="146" spans="1:4" x14ac:dyDescent="0.2">
      <c r="A146" t="s">
        <v>4</v>
      </c>
      <c r="B146" t="s">
        <v>13</v>
      </c>
      <c r="C146" t="s">
        <v>6</v>
      </c>
      <c r="D146">
        <v>48721087702</v>
      </c>
    </row>
    <row r="147" spans="1:4" x14ac:dyDescent="0.2">
      <c r="A147" t="s">
        <v>4</v>
      </c>
      <c r="B147" t="s">
        <v>13</v>
      </c>
      <c r="C147" t="s">
        <v>5</v>
      </c>
      <c r="D147">
        <v>0</v>
      </c>
    </row>
    <row r="148" spans="1:4" x14ac:dyDescent="0.2">
      <c r="A148" t="s">
        <v>4</v>
      </c>
      <c r="B148" t="s">
        <v>13</v>
      </c>
      <c r="C148" t="s">
        <v>7</v>
      </c>
      <c r="D148">
        <v>4297534976</v>
      </c>
    </row>
    <row r="149" spans="1:4" x14ac:dyDescent="0.2">
      <c r="A149" t="s">
        <v>4</v>
      </c>
      <c r="B149" t="s">
        <v>13</v>
      </c>
      <c r="C149" t="s">
        <v>8</v>
      </c>
      <c r="D149">
        <v>0</v>
      </c>
    </row>
    <row r="150" spans="1:4" x14ac:dyDescent="0.2">
      <c r="A150" t="s">
        <v>4</v>
      </c>
      <c r="B150" t="s">
        <v>13</v>
      </c>
      <c r="C150" t="s">
        <v>9</v>
      </c>
      <c r="D150">
        <v>15689950</v>
      </c>
    </row>
    <row r="151" spans="1:4" x14ac:dyDescent="0.2">
      <c r="A151" t="s">
        <v>4</v>
      </c>
      <c r="B151" t="s">
        <v>13</v>
      </c>
      <c r="C151" t="s">
        <v>10</v>
      </c>
      <c r="D151">
        <v>19794440928</v>
      </c>
    </row>
    <row r="152" spans="1:4" x14ac:dyDescent="0.2">
      <c r="A152" t="s">
        <v>4</v>
      </c>
      <c r="B152" t="s">
        <v>13</v>
      </c>
      <c r="C152" t="s">
        <v>11</v>
      </c>
      <c r="D152">
        <v>1514600832</v>
      </c>
    </row>
    <row r="153" spans="1:4" x14ac:dyDescent="0.2">
      <c r="A153" t="s">
        <v>4</v>
      </c>
      <c r="B153" t="s">
        <v>13</v>
      </c>
      <c r="C153" t="s">
        <v>12</v>
      </c>
      <c r="D153">
        <v>37343412224</v>
      </c>
    </row>
    <row r="154" spans="1:4" x14ac:dyDescent="0.2">
      <c r="A154" t="s">
        <v>14</v>
      </c>
      <c r="B154" t="s">
        <v>13</v>
      </c>
      <c r="C154" t="s">
        <v>6</v>
      </c>
      <c r="D154">
        <v>29175479467</v>
      </c>
    </row>
    <row r="155" spans="1:4" x14ac:dyDescent="0.2">
      <c r="A155" t="s">
        <v>14</v>
      </c>
      <c r="B155" t="s">
        <v>13</v>
      </c>
      <c r="C155" t="s">
        <v>5</v>
      </c>
      <c r="D155">
        <v>138545856</v>
      </c>
    </row>
    <row r="156" spans="1:4" x14ac:dyDescent="0.2">
      <c r="A156" t="s">
        <v>14</v>
      </c>
      <c r="B156" t="s">
        <v>13</v>
      </c>
      <c r="C156" t="s">
        <v>7</v>
      </c>
      <c r="D156">
        <v>9823510528</v>
      </c>
    </row>
    <row r="157" spans="1:4" x14ac:dyDescent="0.2">
      <c r="A157" t="s">
        <v>14</v>
      </c>
      <c r="B157" t="s">
        <v>13</v>
      </c>
      <c r="C157" t="s">
        <v>8</v>
      </c>
      <c r="D157">
        <v>7434323</v>
      </c>
    </row>
    <row r="158" spans="1:4" x14ac:dyDescent="0.2">
      <c r="A158" t="s">
        <v>14</v>
      </c>
      <c r="B158" t="s">
        <v>13</v>
      </c>
      <c r="C158" t="s">
        <v>9</v>
      </c>
      <c r="D158">
        <v>570758976</v>
      </c>
    </row>
    <row r="159" spans="1:4" x14ac:dyDescent="0.2">
      <c r="A159" t="s">
        <v>14</v>
      </c>
      <c r="B159" t="s">
        <v>13</v>
      </c>
      <c r="C159" t="s">
        <v>10</v>
      </c>
      <c r="D159">
        <v>21426383596</v>
      </c>
    </row>
    <row r="160" spans="1:4" x14ac:dyDescent="0.2">
      <c r="A160" t="s">
        <v>14</v>
      </c>
      <c r="B160" t="s">
        <v>13</v>
      </c>
      <c r="C160" t="s">
        <v>11</v>
      </c>
      <c r="D160">
        <v>904014592</v>
      </c>
    </row>
    <row r="161" spans="1:4" x14ac:dyDescent="0.2">
      <c r="A161" t="s">
        <v>14</v>
      </c>
      <c r="B161" t="s">
        <v>13</v>
      </c>
      <c r="C161" t="s">
        <v>12</v>
      </c>
      <c r="D161">
        <v>2542852864</v>
      </c>
    </row>
    <row r="162" spans="1:4" x14ac:dyDescent="0.2">
      <c r="A162" t="s">
        <v>15</v>
      </c>
      <c r="B162" t="s">
        <v>13</v>
      </c>
      <c r="C162" t="s">
        <v>6</v>
      </c>
      <c r="D162">
        <v>23912509586</v>
      </c>
    </row>
    <row r="163" spans="1:4" x14ac:dyDescent="0.2">
      <c r="A163" t="s">
        <v>15</v>
      </c>
      <c r="B163" t="s">
        <v>13</v>
      </c>
      <c r="C163" t="s">
        <v>5</v>
      </c>
      <c r="D163">
        <v>0</v>
      </c>
    </row>
    <row r="164" spans="1:4" x14ac:dyDescent="0.2">
      <c r="A164" t="s">
        <v>15</v>
      </c>
      <c r="B164" t="s">
        <v>13</v>
      </c>
      <c r="C164" t="s">
        <v>7</v>
      </c>
      <c r="D164">
        <v>0</v>
      </c>
    </row>
    <row r="165" spans="1:4" x14ac:dyDescent="0.2">
      <c r="A165" t="s">
        <v>15</v>
      </c>
      <c r="B165" t="s">
        <v>13</v>
      </c>
      <c r="C165" t="s">
        <v>8</v>
      </c>
      <c r="D165">
        <v>0</v>
      </c>
    </row>
    <row r="166" spans="1:4" x14ac:dyDescent="0.2">
      <c r="A166" t="s">
        <v>15</v>
      </c>
      <c r="B166" t="s">
        <v>13</v>
      </c>
      <c r="C166" t="s">
        <v>9</v>
      </c>
      <c r="D166">
        <v>0</v>
      </c>
    </row>
    <row r="167" spans="1:4" x14ac:dyDescent="0.2">
      <c r="A167" t="s">
        <v>15</v>
      </c>
      <c r="B167" t="s">
        <v>13</v>
      </c>
      <c r="C167" t="s">
        <v>10</v>
      </c>
      <c r="D167">
        <v>6999567817</v>
      </c>
    </row>
    <row r="168" spans="1:4" x14ac:dyDescent="0.2">
      <c r="A168" t="s">
        <v>15</v>
      </c>
      <c r="B168" t="s">
        <v>13</v>
      </c>
      <c r="C168" t="s">
        <v>11</v>
      </c>
      <c r="D168">
        <v>29886943</v>
      </c>
    </row>
    <row r="169" spans="1:4" x14ac:dyDescent="0.2">
      <c r="A169" t="s">
        <v>15</v>
      </c>
      <c r="B169" t="s">
        <v>13</v>
      </c>
      <c r="C169" t="s">
        <v>12</v>
      </c>
      <c r="D169">
        <v>2925920604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81FF-FA76-D544-A394-02888D76CC0A}">
  <dimension ref="A1:B10"/>
  <sheetViews>
    <sheetView workbookViewId="0">
      <selection activeCell="B11" sqref="B11"/>
    </sheetView>
  </sheetViews>
  <sheetFormatPr baseColWidth="10" defaultRowHeight="16" x14ac:dyDescent="0.2"/>
  <sheetData>
    <row r="1" spans="1:2" x14ac:dyDescent="0.2">
      <c r="A1" s="1" t="s">
        <v>28</v>
      </c>
      <c r="B1" s="1" t="s">
        <v>29</v>
      </c>
    </row>
    <row r="2" spans="1:2" x14ac:dyDescent="0.2">
      <c r="A2" t="s">
        <v>6</v>
      </c>
      <c r="B2">
        <v>2579.4</v>
      </c>
    </row>
    <row r="3" spans="1:2" x14ac:dyDescent="0.2">
      <c r="A3" t="s">
        <v>5</v>
      </c>
      <c r="B3">
        <v>505.6</v>
      </c>
    </row>
    <row r="4" spans="1:2" x14ac:dyDescent="0.2">
      <c r="A4" t="s">
        <v>7</v>
      </c>
      <c r="B4">
        <v>4549.3</v>
      </c>
    </row>
    <row r="5" spans="1:2" x14ac:dyDescent="0.2">
      <c r="A5" t="s">
        <v>8</v>
      </c>
      <c r="B5">
        <v>375.5</v>
      </c>
    </row>
    <row r="6" spans="1:2" x14ac:dyDescent="0.2">
      <c r="A6" t="s">
        <v>9</v>
      </c>
      <c r="B6">
        <v>439.1</v>
      </c>
    </row>
    <row r="7" spans="1:2" x14ac:dyDescent="0.2">
      <c r="A7" t="s">
        <v>10</v>
      </c>
      <c r="B7">
        <v>2998.9</v>
      </c>
    </row>
    <row r="8" spans="1:2" x14ac:dyDescent="0.2">
      <c r="A8" t="s">
        <v>11</v>
      </c>
      <c r="B8">
        <v>2279</v>
      </c>
    </row>
    <row r="9" spans="1:2" x14ac:dyDescent="0.2">
      <c r="A9" t="s">
        <v>12</v>
      </c>
      <c r="B9">
        <v>10648.5</v>
      </c>
    </row>
    <row r="10" spans="1:2" x14ac:dyDescent="0.2">
      <c r="A10" t="s">
        <v>13</v>
      </c>
      <c r="B10">
        <v>1677.6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7C961-832D-764D-A97C-5B75D0F25387}">
  <dimension ref="A1:K18"/>
  <sheetViews>
    <sheetView workbookViewId="0">
      <selection activeCell="C4" sqref="C4:K4"/>
    </sheetView>
  </sheetViews>
  <sheetFormatPr baseColWidth="10" defaultRowHeight="16" x14ac:dyDescent="0.2"/>
  <cols>
    <col min="1" max="1" width="21.83203125" customWidth="1"/>
    <col min="2" max="3" width="12.1640625" bestFit="1" customWidth="1"/>
    <col min="4" max="6" width="11.1640625" bestFit="1" customWidth="1"/>
    <col min="7" max="10" width="12.1640625" bestFit="1" customWidth="1"/>
  </cols>
  <sheetData>
    <row r="1" spans="1:11" x14ac:dyDescent="0.2">
      <c r="A1" t="s">
        <v>35</v>
      </c>
      <c r="B1" t="s">
        <v>38</v>
      </c>
      <c r="C1" s="2">
        <f>0.43*Model!C6/80 *Model!C3</f>
        <v>8.0624999999999988E-2</v>
      </c>
    </row>
    <row r="2" spans="1:11" x14ac:dyDescent="0.2">
      <c r="A2" t="s">
        <v>39</v>
      </c>
      <c r="B2" t="s">
        <v>40</v>
      </c>
      <c r="C2" s="2">
        <f>Model!C6/Model!C7</f>
        <v>0.25</v>
      </c>
    </row>
    <row r="4" spans="1:11" x14ac:dyDescent="0.2">
      <c r="C4" t="s">
        <v>47</v>
      </c>
      <c r="D4" t="s">
        <v>6</v>
      </c>
      <c r="E4" t="s">
        <v>5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</row>
    <row r="5" spans="1:11" x14ac:dyDescent="0.2">
      <c r="A5" t="s">
        <v>42</v>
      </c>
      <c r="B5" t="s">
        <v>43</v>
      </c>
      <c r="C5">
        <v>0</v>
      </c>
      <c r="D5" s="3">
        <f>SUM(Emissions!B2)*1000000 * C2 * Model!C4</f>
        <v>4513950000</v>
      </c>
      <c r="E5" s="3">
        <f>SUM(Emissions!B2:B3)*1000000 * C2 * Model!C4</f>
        <v>5398750000</v>
      </c>
      <c r="F5" s="3">
        <f>(SUM(Emissions!B2:B3) + SUM(Emissions!B5))*1000000 * C2 * Model!C4</f>
        <v>6055875000</v>
      </c>
      <c r="G5" s="3">
        <f>(SUM(Emissions!B2:B3) + SUM(Emissions!B5:B6))*1000000 * $C$2 * Model!$C$4</f>
        <v>6824300000</v>
      </c>
      <c r="H5" s="3">
        <f>(SUM(Emissions!$B$2:$B$3) + SUM(Emissions!$B$5:$B$7))*1000000 * $C$2 * Model!$C$4</f>
        <v>12072375000</v>
      </c>
      <c r="I5" s="3">
        <f>(SUM(Emissions!$B$2:$B$3) + SUM(Emissions!$B$5:$B$8))*1000000 * $C$2 * Model!$C$4</f>
        <v>16060625000</v>
      </c>
      <c r="J5" s="3">
        <f>(SUM(Emissions!$B$2:$B$3) + SUM(Emissions!$B$5:$B$9))*1000000 * $C$2 * Model!$C$4</f>
        <v>34695500000</v>
      </c>
      <c r="K5" s="3">
        <f>(SUM(Emissions!$B$2:$B$3) + SUM(Emissions!$B$5:$B$10))*1000000 * $C$2 * Model!$C$4</f>
        <v>37631300000</v>
      </c>
    </row>
    <row r="6" spans="1:11" x14ac:dyDescent="0.2">
      <c r="A6" t="s">
        <v>44</v>
      </c>
      <c r="B6" t="s">
        <v>45</v>
      </c>
      <c r="C6">
        <v>0</v>
      </c>
      <c r="D6" s="3">
        <f>-SUMIF(Trade!C26:C49, 'No CP'!D4, Trade!D26:D49)*C1</f>
        <v>-2612252818.4887495</v>
      </c>
      <c r="E6" s="3">
        <f>D6-SUMIF(Trade!$C$26:$C$49, 'No CP'!E$4, Trade!$D$26:$D$49)*$C$1</f>
        <v>-4246473872.5931244</v>
      </c>
      <c r="F6" s="3">
        <f>E6-SUMIF(Trade!$C$26:$C$49, 'No CP'!F$4, Trade!$D$26:$D$49)*$C$1</f>
        <v>-7473802140.3806238</v>
      </c>
      <c r="G6" s="3">
        <f>F6-SUMIF(Trade!$C$26:$C$49, 'No CP'!G$4, Trade!$D$26:$D$49)*$C$1</f>
        <v>-8486014010.0212488</v>
      </c>
      <c r="H6" s="3">
        <f>G6-SUMIF(Trade!$C$26:$C$49, 'No CP'!H$4, Trade!$D$26:$D$49)*$C$1</f>
        <v>-15987879920.608124</v>
      </c>
      <c r="I6" s="3">
        <f>H6-SUMIF(Trade!$C$26:$C$49, 'No CP'!I$4, Trade!$D$26:$D$49)*$C$1</f>
        <v>-16943772229.385624</v>
      </c>
      <c r="J6" s="3">
        <f>I6-SUMIF(Trade!$C$26:$C$49, 'No CP'!J$4, Trade!$D$26:$D$49)*$C$1</f>
        <v>-18069670443.155624</v>
      </c>
      <c r="K6" s="3">
        <f>J6-SUMIF(Trade!$C$26:$C$49, 'No CP'!K$4, Trade!$D$26:$D$49)*$C$1</f>
        <v>-18070959594.73875</v>
      </c>
    </row>
    <row r="7" spans="1:11" x14ac:dyDescent="0.2">
      <c r="A7" t="s">
        <v>46</v>
      </c>
      <c r="C7" s="3">
        <f>SUM(C5:C6)</f>
        <v>0</v>
      </c>
      <c r="D7" s="3">
        <f>SUM(D5:D6)</f>
        <v>1901697181.5112505</v>
      </c>
      <c r="E7" s="3">
        <f t="shared" ref="E7:K7" si="0">SUM(E5:E6)</f>
        <v>1152276127.4068756</v>
      </c>
      <c r="F7" s="3">
        <f t="shared" si="0"/>
        <v>-1417927140.3806238</v>
      </c>
      <c r="G7" s="3">
        <f t="shared" si="0"/>
        <v>-1661714010.0212488</v>
      </c>
      <c r="H7" s="3">
        <f t="shared" si="0"/>
        <v>-3915504920.6081238</v>
      </c>
      <c r="I7" s="3">
        <f t="shared" si="0"/>
        <v>-883147229.38562393</v>
      </c>
      <c r="J7" s="3">
        <f t="shared" si="0"/>
        <v>16625829556.844376</v>
      </c>
      <c r="K7" s="3">
        <f t="shared" si="0"/>
        <v>19560340405.26125</v>
      </c>
    </row>
    <row r="17" spans="6:6" x14ac:dyDescent="0.2">
      <c r="F17" s="3"/>
    </row>
    <row r="18" spans="6:6" x14ac:dyDescent="0.2">
      <c r="F1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56B7-87E4-0346-88A5-471C841A4329}">
  <dimension ref="A1:K7"/>
  <sheetViews>
    <sheetView workbookViewId="0">
      <selection activeCell="I26" sqref="I26"/>
    </sheetView>
  </sheetViews>
  <sheetFormatPr baseColWidth="10" defaultRowHeight="16" x14ac:dyDescent="0.2"/>
  <cols>
    <col min="1" max="1" width="22.33203125" customWidth="1"/>
    <col min="3" max="5" width="12.1640625" bestFit="1" customWidth="1"/>
  </cols>
  <sheetData>
    <row r="1" spans="1:11" x14ac:dyDescent="0.2">
      <c r="A1" t="s">
        <v>39</v>
      </c>
      <c r="B1" t="s">
        <v>40</v>
      </c>
      <c r="C1" s="2">
        <f>Model!C6/Model!C7</f>
        <v>0.25</v>
      </c>
    </row>
    <row r="2" spans="1:11" x14ac:dyDescent="0.2">
      <c r="A2" t="s">
        <v>52</v>
      </c>
      <c r="B2" t="s">
        <v>53</v>
      </c>
      <c r="C2" s="2">
        <f>Model!C5/Model!C7</f>
        <v>0.25</v>
      </c>
    </row>
    <row r="3" spans="1:11" x14ac:dyDescent="0.2">
      <c r="C3" s="2"/>
    </row>
    <row r="4" spans="1:11" x14ac:dyDescent="0.2">
      <c r="C4" t="s">
        <v>47</v>
      </c>
      <c r="D4" t="s">
        <v>6</v>
      </c>
      <c r="E4" t="s">
        <v>5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</row>
    <row r="5" spans="1:11" x14ac:dyDescent="0.2">
      <c r="A5" t="s">
        <v>42</v>
      </c>
      <c r="B5" t="s">
        <v>43</v>
      </c>
      <c r="C5">
        <v>0</v>
      </c>
      <c r="D5" s="3">
        <f>SUM(Emissions!B2)*1000000 * C1 * Model!C4</f>
        <v>4513950000</v>
      </c>
      <c r="E5" s="3">
        <f>SUM(Emissions!B2:B3)*1000000 * C1 * Model!C4</f>
        <v>5398750000</v>
      </c>
      <c r="F5" s="3">
        <f>(SUM(Emissions!B2:B3) + SUM(Emissions!B5))*1000000 * C1 * Model!C4</f>
        <v>6055875000</v>
      </c>
      <c r="G5" s="3">
        <f>(SUM(Emissions!B2:B3) + SUM(Emissions!B5:B6))*1000000 * $C$1 * Model!$C$4</f>
        <v>6824300000</v>
      </c>
      <c r="H5" s="3">
        <f>(SUM(Emissions!$B$2:$B$3) + SUM(Emissions!$B$5:$B$7))*1000000 * $C$1 * Model!$C$4</f>
        <v>12072375000</v>
      </c>
      <c r="I5" s="3">
        <f>(SUM(Emissions!$B$2:$B$3) + SUM(Emissions!$B$5:$B$8))*1000000 * $C$1 * Model!$C$4</f>
        <v>16060625000</v>
      </c>
      <c r="J5" s="3">
        <f>(SUM(Emissions!$B$2:$B$3) + SUM(Emissions!$B$5:$B$9))*1000000 * $C$1 * Model!$C$4</f>
        <v>34695500000</v>
      </c>
      <c r="K5" s="3">
        <f>(SUM(Emissions!$B$2:$B$3) + SUM(Emissions!$B$5:$B$10))*1000000 * $C$1 * Model!$C$4</f>
        <v>37631300000</v>
      </c>
    </row>
    <row r="6" spans="1:11" x14ac:dyDescent="0.2">
      <c r="A6" t="s">
        <v>50</v>
      </c>
      <c r="B6" t="s">
        <v>51</v>
      </c>
      <c r="C6">
        <f>Emissions!B4*1000000*(1-Model!C8)*Model!C5*(1-CP!C2)</f>
        <v>17059874999.999994</v>
      </c>
      <c r="D6">
        <f>$C$6</f>
        <v>17059874999.999994</v>
      </c>
      <c r="E6">
        <f t="shared" ref="E6:K6" si="0">$C$6</f>
        <v>17059874999.999994</v>
      </c>
      <c r="F6">
        <f t="shared" si="0"/>
        <v>17059874999.999994</v>
      </c>
      <c r="G6">
        <f t="shared" si="0"/>
        <v>17059874999.999994</v>
      </c>
      <c r="H6">
        <f t="shared" si="0"/>
        <v>17059874999.999994</v>
      </c>
      <c r="I6">
        <f t="shared" si="0"/>
        <v>17059874999.999994</v>
      </c>
      <c r="J6">
        <f t="shared" si="0"/>
        <v>17059874999.999994</v>
      </c>
      <c r="K6">
        <f t="shared" si="0"/>
        <v>17059874999.999994</v>
      </c>
    </row>
    <row r="7" spans="1:11" x14ac:dyDescent="0.2">
      <c r="A7" t="s">
        <v>46</v>
      </c>
      <c r="C7" s="3">
        <f>SUM(C5:C6)</f>
        <v>17059874999.999994</v>
      </c>
      <c r="D7" s="3">
        <f>SUM(D5:D6)</f>
        <v>21573824999.999992</v>
      </c>
      <c r="E7" s="3">
        <f t="shared" ref="E7:K7" si="1">SUM(E5:E6)</f>
        <v>22458624999.999992</v>
      </c>
      <c r="F7" s="3">
        <f t="shared" si="1"/>
        <v>23115749999.999992</v>
      </c>
      <c r="G7" s="3">
        <f t="shared" si="1"/>
        <v>23884174999.999992</v>
      </c>
      <c r="H7" s="3">
        <f t="shared" si="1"/>
        <v>29132249999.999992</v>
      </c>
      <c r="I7" s="3">
        <f t="shared" si="1"/>
        <v>33120499999.999992</v>
      </c>
      <c r="J7" s="3">
        <f t="shared" si="1"/>
        <v>51755374999.999992</v>
      </c>
      <c r="K7" s="3">
        <f t="shared" si="1"/>
        <v>54691174999.999992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D92D-738B-EB46-8A11-0447A96325AF}">
  <dimension ref="A1:A3"/>
  <sheetViews>
    <sheetView workbookViewId="0">
      <selection activeCell="E8" sqref="E8"/>
    </sheetView>
  </sheetViews>
  <sheetFormatPr baseColWidth="10" defaultRowHeight="16" x14ac:dyDescent="0.2"/>
  <sheetData>
    <row r="1" spans="1:1" x14ac:dyDescent="0.2">
      <c r="A1" t="s">
        <v>32</v>
      </c>
    </row>
    <row r="2" spans="1:1" x14ac:dyDescent="0.2">
      <c r="A2" t="s">
        <v>31</v>
      </c>
    </row>
    <row r="3" spans="1:1" x14ac:dyDescent="0.2">
      <c r="A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</vt:lpstr>
      <vt:lpstr>Trade</vt:lpstr>
      <vt:lpstr>Emissions</vt:lpstr>
      <vt:lpstr>No CP</vt:lpstr>
      <vt:lpstr>CP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Chu, Andrew Kai</dc:creator>
  <cp:lastModifiedBy>Chu, Andrew Kai</cp:lastModifiedBy>
  <dcterms:created xsi:type="dcterms:W3CDTF">2023-12-21T22:08:58Z</dcterms:created>
  <dcterms:modified xsi:type="dcterms:W3CDTF">2023-12-22T00:22:39Z</dcterms:modified>
</cp:coreProperties>
</file>