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72350\OneDrive - Cognizant\ADM\Rev &amp; CP Proj\2021\Jan\"/>
    </mc:Choice>
  </mc:AlternateContent>
  <bookViews>
    <workbookView xWindow="0" yWindow="0" windowWidth="20490" windowHeight="7620" tabRatio="836"/>
  </bookViews>
  <sheets>
    <sheet name="Summary" sheetId="4" r:id="rId1"/>
    <sheet name="1206045_PepsiCo_Inc" sheetId="1" r:id="rId2"/>
    <sheet name="1229928_PepsiCo_LatAm_Mexico" sheetId="3" r:id="rId3"/>
    <sheet name="1311384_PepsiCo" sheetId="7" r:id="rId4"/>
    <sheet name="1312108_PepsiCo Inc" sheetId="8" r:id="rId5"/>
    <sheet name="1312109_PepsiCo Inc" sheetId="9" r:id="rId6"/>
    <sheet name="Read Me" sheetId="10" state="hidden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" i="4" l="1"/>
  <c r="S41" i="4"/>
  <c r="S17" i="4"/>
  <c r="S9" i="4"/>
  <c r="S55" i="4"/>
  <c r="S53" i="4"/>
  <c r="S47" i="4"/>
  <c r="S45" i="4"/>
  <c r="S44" i="4"/>
  <c r="S43" i="4"/>
  <c r="S39" i="4"/>
  <c r="S38" i="4"/>
  <c r="S37" i="4"/>
  <c r="S36" i="4"/>
  <c r="S35" i="4"/>
  <c r="S31" i="4"/>
  <c r="S30" i="4"/>
  <c r="S29" i="4"/>
  <c r="S23" i="4"/>
  <c r="S21" i="4"/>
  <c r="S20" i="4"/>
  <c r="S19" i="4"/>
  <c r="S15" i="4"/>
  <c r="S14" i="4"/>
  <c r="S13" i="4"/>
  <c r="S12" i="4"/>
  <c r="S11" i="4"/>
  <c r="S4" i="4"/>
  <c r="S5" i="4"/>
  <c r="S6" i="4"/>
  <c r="S7" i="4"/>
  <c r="S3" i="4"/>
  <c r="R55" i="4" l="1"/>
  <c r="R54" i="4"/>
  <c r="R53" i="4"/>
  <c r="R51" i="4"/>
  <c r="R47" i="4"/>
  <c r="R46" i="4"/>
  <c r="R45" i="4"/>
  <c r="R43" i="4"/>
  <c r="R39" i="4"/>
  <c r="R38" i="4"/>
  <c r="R37" i="4"/>
  <c r="R35" i="4"/>
  <c r="R31" i="4"/>
  <c r="R30" i="4"/>
  <c r="R29" i="4"/>
  <c r="R28" i="4"/>
  <c r="R27" i="4"/>
  <c r="R23" i="4"/>
  <c r="R22" i="4"/>
  <c r="R21" i="4"/>
  <c r="R20" i="4"/>
  <c r="R25" i="4" s="1"/>
  <c r="R19" i="4"/>
  <c r="R15" i="4"/>
  <c r="R14" i="4"/>
  <c r="R13" i="4"/>
  <c r="R11" i="4"/>
  <c r="R7" i="4"/>
  <c r="R6" i="4"/>
  <c r="R5" i="4"/>
  <c r="R3" i="4"/>
  <c r="R33" i="4" l="1"/>
  <c r="W59" i="3"/>
  <c r="W30" i="3"/>
  <c r="W29" i="3"/>
  <c r="I29" i="3"/>
  <c r="U22" i="3"/>
  <c r="U42" i="3" s="1"/>
  <c r="T22" i="3"/>
  <c r="T42" i="3" s="1"/>
  <c r="S22" i="3"/>
  <c r="S42" i="3" s="1"/>
  <c r="R22" i="3"/>
  <c r="R42" i="3" s="1"/>
  <c r="R63" i="3" s="1"/>
  <c r="Q22" i="3"/>
  <c r="Q42" i="3" s="1"/>
  <c r="P22" i="3"/>
  <c r="P42" i="3" s="1"/>
  <c r="O22" i="3"/>
  <c r="O42" i="3" s="1"/>
  <c r="N22" i="3"/>
  <c r="N42" i="3" s="1"/>
  <c r="N63" i="3" s="1"/>
  <c r="M22" i="3"/>
  <c r="M42" i="3" s="1"/>
  <c r="L22" i="3"/>
  <c r="L42" i="3" s="1"/>
  <c r="K22" i="3"/>
  <c r="K42" i="3" s="1"/>
  <c r="J22" i="3"/>
  <c r="J42" i="3" s="1"/>
  <c r="J63" i="3" s="1"/>
  <c r="U19" i="3"/>
  <c r="T19" i="3"/>
  <c r="S19" i="3"/>
  <c r="R19" i="3"/>
  <c r="Q19" i="3"/>
  <c r="P19" i="3"/>
  <c r="O19" i="3"/>
  <c r="N19" i="3"/>
  <c r="M19" i="3"/>
  <c r="L19" i="3"/>
  <c r="K19" i="3"/>
  <c r="J19" i="3"/>
  <c r="W18" i="3"/>
  <c r="R12" i="4" s="1"/>
  <c r="R17" i="4" s="1"/>
  <c r="U62" i="1"/>
  <c r="T62" i="1"/>
  <c r="S62" i="1"/>
  <c r="R62" i="1"/>
  <c r="Q62" i="1"/>
  <c r="P62" i="1"/>
  <c r="O62" i="1"/>
  <c r="N62" i="1"/>
  <c r="M62" i="1"/>
  <c r="L62" i="1"/>
  <c r="K62" i="1"/>
  <c r="J62" i="1"/>
  <c r="W58" i="1"/>
  <c r="W29" i="8"/>
  <c r="R44" i="1"/>
  <c r="N44" i="1"/>
  <c r="U43" i="1"/>
  <c r="U44" i="1" s="1"/>
  <c r="T43" i="1"/>
  <c r="T44" i="1" s="1"/>
  <c r="S43" i="1"/>
  <c r="S44" i="1" s="1"/>
  <c r="R43" i="1"/>
  <c r="Q43" i="1"/>
  <c r="Q44" i="1" s="1"/>
  <c r="P43" i="1"/>
  <c r="P44" i="1" s="1"/>
  <c r="O43" i="1"/>
  <c r="O44" i="1" s="1"/>
  <c r="N43" i="1"/>
  <c r="M43" i="1"/>
  <c r="M44" i="1" s="1"/>
  <c r="L43" i="1"/>
  <c r="L44" i="1" s="1"/>
  <c r="K43" i="1"/>
  <c r="K44" i="1" s="1"/>
  <c r="J43" i="1"/>
  <c r="W25" i="1"/>
  <c r="U25" i="1"/>
  <c r="T25" i="1"/>
  <c r="S25" i="1"/>
  <c r="R25" i="1"/>
  <c r="Q25" i="1"/>
  <c r="P25" i="1"/>
  <c r="O25" i="1"/>
  <c r="N25" i="1"/>
  <c r="M25" i="1"/>
  <c r="L25" i="1"/>
  <c r="K25" i="1"/>
  <c r="J25" i="1"/>
  <c r="W24" i="1"/>
  <c r="U24" i="1"/>
  <c r="T24" i="1"/>
  <c r="S24" i="1"/>
  <c r="R24" i="1"/>
  <c r="Q24" i="1"/>
  <c r="P24" i="1"/>
  <c r="O24" i="1"/>
  <c r="N24" i="1"/>
  <c r="M24" i="1"/>
  <c r="L24" i="1"/>
  <c r="K24" i="1"/>
  <c r="J24" i="1"/>
  <c r="U21" i="1"/>
  <c r="T21" i="1"/>
  <c r="S21" i="1"/>
  <c r="R21" i="1"/>
  <c r="Q21" i="1"/>
  <c r="P21" i="1"/>
  <c r="O21" i="1"/>
  <c r="N21" i="1"/>
  <c r="M21" i="1"/>
  <c r="L21" i="1"/>
  <c r="K21" i="1"/>
  <c r="J21" i="1"/>
  <c r="W20" i="1"/>
  <c r="R50" i="7"/>
  <c r="N50" i="7"/>
  <c r="U49" i="7"/>
  <c r="U50" i="7" s="1"/>
  <c r="T49" i="7"/>
  <c r="T50" i="7" s="1"/>
  <c r="S49" i="7"/>
  <c r="S50" i="7" s="1"/>
  <c r="R49" i="7"/>
  <c r="Q49" i="7"/>
  <c r="Q50" i="7" s="1"/>
  <c r="P49" i="7"/>
  <c r="P50" i="7" s="1"/>
  <c r="O49" i="7"/>
  <c r="O50" i="7" s="1"/>
  <c r="N49" i="7"/>
  <c r="M49" i="7"/>
  <c r="M50" i="7" s="1"/>
  <c r="L49" i="7"/>
  <c r="L50" i="7" s="1"/>
  <c r="K49" i="7"/>
  <c r="K50" i="7" s="1"/>
  <c r="J49" i="7"/>
  <c r="R31" i="7"/>
  <c r="N31" i="7"/>
  <c r="U30" i="7"/>
  <c r="U31" i="7" s="1"/>
  <c r="T30" i="7"/>
  <c r="T31" i="7" s="1"/>
  <c r="S30" i="7"/>
  <c r="S31" i="7" s="1"/>
  <c r="R30" i="7"/>
  <c r="Q30" i="7"/>
  <c r="Q31" i="7" s="1"/>
  <c r="P30" i="7"/>
  <c r="P31" i="7" s="1"/>
  <c r="O30" i="7"/>
  <c r="O31" i="7" s="1"/>
  <c r="N30" i="7"/>
  <c r="M30" i="7"/>
  <c r="M31" i="7" s="1"/>
  <c r="L30" i="7"/>
  <c r="L31" i="7" s="1"/>
  <c r="K30" i="7"/>
  <c r="K31" i="7" s="1"/>
  <c r="J30" i="7"/>
  <c r="W7" i="7"/>
  <c r="W11" i="7" s="1"/>
  <c r="W12" i="7" s="1"/>
  <c r="R12" i="7"/>
  <c r="N12" i="7"/>
  <c r="U11" i="7"/>
  <c r="U12" i="7" s="1"/>
  <c r="T11" i="7"/>
  <c r="T12" i="7" s="1"/>
  <c r="S11" i="7"/>
  <c r="S12" i="7" s="1"/>
  <c r="R11" i="7"/>
  <c r="Q11" i="7"/>
  <c r="Q12" i="7" s="1"/>
  <c r="P11" i="7"/>
  <c r="P12" i="7" s="1"/>
  <c r="O11" i="7"/>
  <c r="O12" i="7" s="1"/>
  <c r="N11" i="7"/>
  <c r="M11" i="7"/>
  <c r="M12" i="7" s="1"/>
  <c r="L11" i="7"/>
  <c r="L12" i="7" s="1"/>
  <c r="K11" i="7"/>
  <c r="K12" i="7" s="1"/>
  <c r="J12" i="7"/>
  <c r="J11" i="7"/>
  <c r="U8" i="7"/>
  <c r="T8" i="7"/>
  <c r="S8" i="7"/>
  <c r="R8" i="7"/>
  <c r="Q8" i="7"/>
  <c r="P8" i="7"/>
  <c r="O8" i="7"/>
  <c r="N8" i="7"/>
  <c r="M8" i="7"/>
  <c r="L8" i="7"/>
  <c r="K8" i="7"/>
  <c r="J8" i="7"/>
  <c r="U63" i="3" l="1"/>
  <c r="Q63" i="3"/>
  <c r="K63" i="3"/>
  <c r="O63" i="3"/>
  <c r="S63" i="3"/>
  <c r="M63" i="3"/>
  <c r="L63" i="3"/>
  <c r="P63" i="3"/>
  <c r="T63" i="3"/>
  <c r="W16" i="9"/>
  <c r="W15" i="8"/>
  <c r="W11" i="8"/>
  <c r="W10" i="8"/>
  <c r="W14" i="8" s="1"/>
  <c r="S15" i="8"/>
  <c r="R15" i="8"/>
  <c r="P15" i="8"/>
  <c r="O15" i="8"/>
  <c r="N15" i="8"/>
  <c r="L15" i="8"/>
  <c r="K15" i="8"/>
  <c r="U14" i="8"/>
  <c r="U15" i="8" s="1"/>
  <c r="T14" i="8"/>
  <c r="T15" i="8" s="1"/>
  <c r="S14" i="8"/>
  <c r="R14" i="8"/>
  <c r="Q14" i="8"/>
  <c r="Q15" i="8" s="1"/>
  <c r="P14" i="8"/>
  <c r="O14" i="8"/>
  <c r="N14" i="8"/>
  <c r="M14" i="8"/>
  <c r="M15" i="8" s="1"/>
  <c r="L14" i="8"/>
  <c r="K14" i="8"/>
  <c r="J15" i="8"/>
  <c r="J14" i="8"/>
  <c r="U11" i="8"/>
  <c r="T11" i="8"/>
  <c r="S11" i="8"/>
  <c r="R11" i="8"/>
  <c r="Q11" i="8"/>
  <c r="P11" i="8"/>
  <c r="O11" i="8"/>
  <c r="N11" i="8"/>
  <c r="M11" i="8"/>
  <c r="L11" i="8"/>
  <c r="K11" i="8"/>
  <c r="J11" i="8"/>
  <c r="J13" i="8"/>
  <c r="K13" i="8"/>
  <c r="L13" i="8"/>
  <c r="M13" i="8"/>
  <c r="N13" i="8"/>
  <c r="O13" i="8"/>
  <c r="P13" i="8"/>
  <c r="Q13" i="8"/>
  <c r="R13" i="8"/>
  <c r="S13" i="8"/>
  <c r="T13" i="8"/>
  <c r="U13" i="8"/>
  <c r="W13" i="8"/>
  <c r="U16" i="9"/>
  <c r="T16" i="9"/>
  <c r="S16" i="9"/>
  <c r="R16" i="9"/>
  <c r="Q16" i="9"/>
  <c r="P16" i="9"/>
  <c r="O16" i="9"/>
  <c r="N16" i="9"/>
  <c r="M16" i="9"/>
  <c r="L16" i="9"/>
  <c r="K16" i="9"/>
  <c r="J16" i="9"/>
  <c r="W15" i="9"/>
  <c r="U15" i="9"/>
  <c r="T15" i="9"/>
  <c r="S15" i="9"/>
  <c r="R15" i="9"/>
  <c r="Q15" i="9"/>
  <c r="P15" i="9"/>
  <c r="O15" i="9"/>
  <c r="N15" i="9"/>
  <c r="M15" i="9"/>
  <c r="L15" i="9"/>
  <c r="K15" i="9"/>
  <c r="J15" i="9"/>
  <c r="W11" i="9"/>
  <c r="U12" i="9"/>
  <c r="T12" i="9"/>
  <c r="S12" i="9"/>
  <c r="R12" i="9"/>
  <c r="Q12" i="9"/>
  <c r="P12" i="9"/>
  <c r="O12" i="9"/>
  <c r="N12" i="9"/>
  <c r="M12" i="9"/>
  <c r="L12" i="9"/>
  <c r="K12" i="9"/>
  <c r="J12" i="9"/>
  <c r="U39" i="3" l="1"/>
  <c r="T39" i="3"/>
  <c r="S39" i="3"/>
  <c r="R39" i="3"/>
  <c r="Q39" i="3"/>
  <c r="P39" i="3"/>
  <c r="O39" i="3"/>
  <c r="N39" i="3"/>
  <c r="M39" i="3"/>
  <c r="L39" i="3"/>
  <c r="K39" i="3"/>
  <c r="J39" i="3"/>
  <c r="W38" i="3"/>
  <c r="U40" i="1"/>
  <c r="T40" i="1"/>
  <c r="S40" i="1"/>
  <c r="R40" i="1"/>
  <c r="Q40" i="1"/>
  <c r="P40" i="1"/>
  <c r="O40" i="1"/>
  <c r="N40" i="1"/>
  <c r="M40" i="1"/>
  <c r="L40" i="1"/>
  <c r="K40" i="1"/>
  <c r="J40" i="1"/>
  <c r="W39" i="1"/>
  <c r="U27" i="7"/>
  <c r="T27" i="7"/>
  <c r="S27" i="7"/>
  <c r="R27" i="7"/>
  <c r="Q27" i="7"/>
  <c r="P27" i="7"/>
  <c r="O27" i="7"/>
  <c r="N27" i="7"/>
  <c r="M27" i="7"/>
  <c r="L27" i="7"/>
  <c r="K27" i="7"/>
  <c r="J27" i="7"/>
  <c r="W26" i="7"/>
  <c r="W42" i="3"/>
  <c r="R44" i="4" s="1"/>
  <c r="R49" i="4" s="1"/>
  <c r="J44" i="1"/>
  <c r="J31" i="7"/>
  <c r="L60" i="3"/>
  <c r="K60" i="3"/>
  <c r="J60" i="3"/>
  <c r="U46" i="7"/>
  <c r="T46" i="7"/>
  <c r="S46" i="7"/>
  <c r="R46" i="7"/>
  <c r="Q46" i="7"/>
  <c r="P46" i="7"/>
  <c r="O46" i="7"/>
  <c r="N46" i="7"/>
  <c r="M46" i="7"/>
  <c r="L46" i="7"/>
  <c r="K46" i="7"/>
  <c r="J46" i="7"/>
  <c r="J50" i="7"/>
  <c r="W49" i="8"/>
  <c r="U49" i="8"/>
  <c r="T49" i="8"/>
  <c r="S49" i="8"/>
  <c r="R49" i="8"/>
  <c r="Q49" i="8"/>
  <c r="P49" i="8"/>
  <c r="O49" i="8"/>
  <c r="N49" i="8"/>
  <c r="M49" i="8"/>
  <c r="L49" i="8"/>
  <c r="K49" i="8"/>
  <c r="J49" i="8"/>
  <c r="W48" i="8"/>
  <c r="U33" i="8"/>
  <c r="U52" i="8" s="1"/>
  <c r="T33" i="8"/>
  <c r="S33" i="8"/>
  <c r="S52" i="8" s="1"/>
  <c r="R33" i="8"/>
  <c r="Q33" i="8"/>
  <c r="Q52" i="8" s="1"/>
  <c r="P33" i="8"/>
  <c r="O33" i="8"/>
  <c r="O52" i="8" s="1"/>
  <c r="N33" i="8"/>
  <c r="N52" i="8" s="1"/>
  <c r="M33" i="8"/>
  <c r="M52" i="8" s="1"/>
  <c r="L33" i="8"/>
  <c r="L52" i="8" s="1"/>
  <c r="K33" i="8"/>
  <c r="K52" i="8" s="1"/>
  <c r="J33" i="8"/>
  <c r="J30" i="8"/>
  <c r="U50" i="9"/>
  <c r="T50" i="9"/>
  <c r="S50" i="9"/>
  <c r="R50" i="9"/>
  <c r="Q50" i="9"/>
  <c r="P50" i="9"/>
  <c r="O50" i="9"/>
  <c r="N50" i="9"/>
  <c r="M50" i="9"/>
  <c r="L50" i="9"/>
  <c r="K50" i="9"/>
  <c r="J50" i="9"/>
  <c r="W50" i="9"/>
  <c r="W49" i="9"/>
  <c r="J31" i="9"/>
  <c r="W30" i="9"/>
  <c r="U34" i="9"/>
  <c r="U53" i="9" s="1"/>
  <c r="T34" i="9"/>
  <c r="T53" i="9" s="1"/>
  <c r="S34" i="9"/>
  <c r="S53" i="9" s="1"/>
  <c r="R34" i="9"/>
  <c r="R53" i="9" s="1"/>
  <c r="Q34" i="9"/>
  <c r="Q53" i="9" s="1"/>
  <c r="P34" i="9"/>
  <c r="P53" i="9" s="1"/>
  <c r="O34" i="9"/>
  <c r="O53" i="9" s="1"/>
  <c r="N34" i="9"/>
  <c r="N53" i="9" s="1"/>
  <c r="M34" i="9"/>
  <c r="M53" i="9" s="1"/>
  <c r="L34" i="9"/>
  <c r="L53" i="9" s="1"/>
  <c r="K34" i="9"/>
  <c r="K53" i="9" s="1"/>
  <c r="J34" i="9"/>
  <c r="J53" i="9" s="1"/>
  <c r="U10" i="9"/>
  <c r="T10" i="9"/>
  <c r="S10" i="9"/>
  <c r="R10" i="9"/>
  <c r="Q10" i="9"/>
  <c r="P10" i="9"/>
  <c r="O10" i="9"/>
  <c r="N10" i="9"/>
  <c r="M10" i="9"/>
  <c r="L10" i="9"/>
  <c r="K10" i="9"/>
  <c r="J10" i="9"/>
  <c r="J14" i="9"/>
  <c r="W39" i="3" l="1"/>
  <c r="W19" i="3"/>
  <c r="W40" i="1"/>
  <c r="W21" i="1"/>
  <c r="W27" i="7"/>
  <c r="W8" i="7"/>
  <c r="J52" i="8"/>
  <c r="R52" i="8"/>
  <c r="P52" i="8"/>
  <c r="T52" i="8"/>
  <c r="W44" i="1"/>
  <c r="W43" i="1"/>
  <c r="W31" i="7"/>
  <c r="W30" i="7"/>
  <c r="W63" i="3"/>
  <c r="R52" i="4" s="1"/>
  <c r="R57" i="4" s="1"/>
  <c r="W62" i="1"/>
  <c r="W50" i="7"/>
  <c r="W49" i="7"/>
  <c r="W33" i="8"/>
  <c r="W53" i="9"/>
  <c r="W34" i="9"/>
  <c r="U17" i="3"/>
  <c r="T17" i="3"/>
  <c r="S17" i="3"/>
  <c r="R17" i="3"/>
  <c r="Q17" i="3"/>
  <c r="P17" i="3"/>
  <c r="O17" i="3"/>
  <c r="N17" i="3"/>
  <c r="M17" i="3"/>
  <c r="L17" i="3"/>
  <c r="K17" i="3"/>
  <c r="J17" i="3"/>
  <c r="W16" i="3"/>
  <c r="G16" i="3" s="1"/>
  <c r="I16" i="3" s="1"/>
  <c r="W15" i="3"/>
  <c r="G15" i="3" s="1"/>
  <c r="I15" i="3" s="1"/>
  <c r="W14" i="3"/>
  <c r="G14" i="3" s="1"/>
  <c r="I14" i="3" s="1"/>
  <c r="W13" i="3"/>
  <c r="G13" i="3" s="1"/>
  <c r="I13" i="3" s="1"/>
  <c r="W12" i="3"/>
  <c r="G12" i="3" s="1"/>
  <c r="I12" i="3" s="1"/>
  <c r="W11" i="3"/>
  <c r="G11" i="3" s="1"/>
  <c r="I11" i="3" s="1"/>
  <c r="W10" i="3"/>
  <c r="G10" i="3" s="1"/>
  <c r="I10" i="3" s="1"/>
  <c r="W9" i="3"/>
  <c r="G9" i="3" s="1"/>
  <c r="I9" i="3" s="1"/>
  <c r="W8" i="3"/>
  <c r="G8" i="3" s="1"/>
  <c r="I8" i="3" s="1"/>
  <c r="W7" i="3"/>
  <c r="G7" i="3" s="1"/>
  <c r="I7" i="3" s="1"/>
  <c r="W6" i="3"/>
  <c r="G6" i="3" s="1"/>
  <c r="I6" i="3" s="1"/>
  <c r="W5" i="3"/>
  <c r="G5" i="3" s="1"/>
  <c r="I5" i="3" s="1"/>
  <c r="W52" i="8" l="1"/>
  <c r="W27" i="3" l="1"/>
  <c r="I27" i="3" s="1"/>
  <c r="I28" i="3"/>
  <c r="W28" i="3"/>
  <c r="U19" i="1" l="1"/>
  <c r="T19" i="1"/>
  <c r="S19" i="1"/>
  <c r="R19" i="1"/>
  <c r="Q19" i="1"/>
  <c r="P19" i="1"/>
  <c r="O19" i="1"/>
  <c r="N19" i="1"/>
  <c r="M19" i="1"/>
  <c r="L19" i="1"/>
  <c r="K19" i="1"/>
  <c r="J19" i="1"/>
  <c r="W18" i="1"/>
  <c r="W17" i="1"/>
  <c r="G17" i="1" s="1"/>
  <c r="I17" i="1" s="1"/>
  <c r="W16" i="1"/>
  <c r="G16" i="1" s="1"/>
  <c r="I16" i="1" s="1"/>
  <c r="W15" i="1"/>
  <c r="W14" i="1"/>
  <c r="G14" i="1" s="1"/>
  <c r="W13" i="1"/>
  <c r="G13" i="1" s="1"/>
  <c r="I13" i="1" s="1"/>
  <c r="W12" i="1"/>
  <c r="G12" i="1" s="1"/>
  <c r="I12" i="1" s="1"/>
  <c r="W11" i="1"/>
  <c r="W10" i="1"/>
  <c r="G10" i="1" s="1"/>
  <c r="W9" i="1"/>
  <c r="G9" i="1" s="1"/>
  <c r="I9" i="1" s="1"/>
  <c r="W8" i="1"/>
  <c r="G8" i="1" s="1"/>
  <c r="I8" i="1" s="1"/>
  <c r="W7" i="1"/>
  <c r="W6" i="1"/>
  <c r="G6" i="1" s="1"/>
  <c r="W5" i="1"/>
  <c r="G5" i="1" s="1"/>
  <c r="I5" i="1" s="1"/>
  <c r="W4" i="1"/>
  <c r="G4" i="1" s="1"/>
  <c r="I4" i="1" s="1"/>
  <c r="W5" i="7"/>
  <c r="W4" i="7"/>
  <c r="W8" i="8"/>
  <c r="G8" i="8" s="1"/>
  <c r="I8" i="8" s="1"/>
  <c r="W7" i="8"/>
  <c r="W6" i="8"/>
  <c r="G6" i="8" s="1"/>
  <c r="I6" i="8" s="1"/>
  <c r="W5" i="8"/>
  <c r="G5" i="8" s="1"/>
  <c r="I5" i="8" s="1"/>
  <c r="W4" i="8"/>
  <c r="W9" i="9"/>
  <c r="W8" i="9"/>
  <c r="G8" i="9" s="1"/>
  <c r="W7" i="9"/>
  <c r="W6" i="9"/>
  <c r="G6" i="9" s="1"/>
  <c r="W5" i="9"/>
  <c r="G5" i="9" s="1"/>
  <c r="I5" i="9" s="1"/>
  <c r="W4" i="9"/>
  <c r="G4" i="9" s="1"/>
  <c r="I4" i="9" s="1"/>
  <c r="U6" i="7"/>
  <c r="T6" i="7"/>
  <c r="S6" i="7"/>
  <c r="R6" i="7"/>
  <c r="Q6" i="7"/>
  <c r="P6" i="7"/>
  <c r="O6" i="7"/>
  <c r="N6" i="7"/>
  <c r="M6" i="7"/>
  <c r="L6" i="7"/>
  <c r="K6" i="7"/>
  <c r="J6" i="7"/>
  <c r="J9" i="8"/>
  <c r="G7" i="8"/>
  <c r="I7" i="8" s="1"/>
  <c r="G4" i="8"/>
  <c r="I4" i="8" s="1"/>
  <c r="U9" i="8"/>
  <c r="T9" i="8"/>
  <c r="S9" i="8"/>
  <c r="R9" i="8"/>
  <c r="Q9" i="8"/>
  <c r="P9" i="8"/>
  <c r="O9" i="8"/>
  <c r="N9" i="8"/>
  <c r="M9" i="8"/>
  <c r="L9" i="8"/>
  <c r="K9" i="8"/>
  <c r="W12" i="9"/>
  <c r="G7" i="9"/>
  <c r="I7" i="9"/>
  <c r="I6" i="9"/>
  <c r="I6" i="1" l="1"/>
  <c r="G7" i="1"/>
  <c r="I7" i="1" s="1"/>
  <c r="I14" i="1"/>
  <c r="G15" i="1"/>
  <c r="I15" i="1" s="1"/>
  <c r="I10" i="1"/>
  <c r="G11" i="1"/>
  <c r="I11" i="1" s="1"/>
  <c r="W10" i="9"/>
  <c r="I8" i="9"/>
  <c r="D7" i="4"/>
  <c r="D5" i="4"/>
  <c r="E5" i="4"/>
  <c r="F5" i="4"/>
  <c r="G5" i="4"/>
  <c r="H5" i="4"/>
  <c r="I5" i="4"/>
  <c r="J5" i="4"/>
  <c r="K5" i="4"/>
  <c r="L5" i="4"/>
  <c r="M5" i="4"/>
  <c r="N5" i="4"/>
  <c r="O5" i="4"/>
  <c r="D13" i="4"/>
  <c r="E13" i="4"/>
  <c r="F13" i="4"/>
  <c r="G13" i="4"/>
  <c r="H13" i="4"/>
  <c r="I13" i="4"/>
  <c r="J13" i="4"/>
  <c r="K13" i="4"/>
  <c r="L13" i="4"/>
  <c r="M13" i="4"/>
  <c r="N13" i="4"/>
  <c r="O13" i="4"/>
  <c r="D21" i="4"/>
  <c r="E21" i="4"/>
  <c r="F21" i="4"/>
  <c r="G21" i="4"/>
  <c r="H21" i="4"/>
  <c r="I21" i="4"/>
  <c r="J21" i="4"/>
  <c r="K21" i="4"/>
  <c r="L21" i="4"/>
  <c r="M21" i="4"/>
  <c r="N21" i="4"/>
  <c r="O21" i="4"/>
  <c r="D29" i="4"/>
  <c r="E29" i="4"/>
  <c r="F29" i="4"/>
  <c r="G29" i="4"/>
  <c r="H29" i="4"/>
  <c r="I29" i="4"/>
  <c r="J29" i="4"/>
  <c r="K29" i="4"/>
  <c r="L29" i="4"/>
  <c r="M29" i="4"/>
  <c r="N29" i="4"/>
  <c r="O29" i="4"/>
  <c r="D6" i="4"/>
  <c r="E6" i="4"/>
  <c r="F6" i="4"/>
  <c r="G6" i="4"/>
  <c r="H6" i="4"/>
  <c r="I6" i="4"/>
  <c r="J6" i="4"/>
  <c r="K6" i="4"/>
  <c r="L6" i="4"/>
  <c r="M6" i="4"/>
  <c r="N6" i="4"/>
  <c r="O6" i="4"/>
  <c r="Q21" i="4" l="1"/>
  <c r="Q29" i="4"/>
  <c r="Q13" i="4"/>
  <c r="Q5" i="4"/>
  <c r="Q6" i="4"/>
  <c r="I30" i="3"/>
  <c r="I26" i="3"/>
  <c r="W37" i="9" l="1"/>
  <c r="I37" i="9"/>
  <c r="I19" i="9"/>
  <c r="E30" i="4" l="1"/>
  <c r="F30" i="4"/>
  <c r="G30" i="4"/>
  <c r="H30" i="4"/>
  <c r="I30" i="4"/>
  <c r="J30" i="4"/>
  <c r="K30" i="4"/>
  <c r="L30" i="4"/>
  <c r="M30" i="4"/>
  <c r="N30" i="4"/>
  <c r="O30" i="4"/>
  <c r="D30" i="4"/>
  <c r="D23" i="4"/>
  <c r="E14" i="4"/>
  <c r="F14" i="4"/>
  <c r="G14" i="4"/>
  <c r="H14" i="4"/>
  <c r="I14" i="4"/>
  <c r="J14" i="4"/>
  <c r="K14" i="4"/>
  <c r="L14" i="4"/>
  <c r="M14" i="4"/>
  <c r="N14" i="4"/>
  <c r="O14" i="4"/>
  <c r="E15" i="4"/>
  <c r="F15" i="4"/>
  <c r="G15" i="4"/>
  <c r="H15" i="4"/>
  <c r="I15" i="4"/>
  <c r="J15" i="4"/>
  <c r="K15" i="4"/>
  <c r="L15" i="4"/>
  <c r="M15" i="4"/>
  <c r="N15" i="4"/>
  <c r="O15" i="4"/>
  <c r="D15" i="4"/>
  <c r="D14" i="4"/>
  <c r="E7" i="4"/>
  <c r="F7" i="4"/>
  <c r="G7" i="4"/>
  <c r="H7" i="4"/>
  <c r="I7" i="4"/>
  <c r="J7" i="4"/>
  <c r="K7" i="4"/>
  <c r="L7" i="4"/>
  <c r="M7" i="4"/>
  <c r="N7" i="4"/>
  <c r="O7" i="4"/>
  <c r="U48" i="9"/>
  <c r="O31" i="4" s="1"/>
  <c r="T48" i="9"/>
  <c r="N31" i="4" s="1"/>
  <c r="S48" i="9"/>
  <c r="M31" i="4" s="1"/>
  <c r="R48" i="9"/>
  <c r="L31" i="4" s="1"/>
  <c r="Q48" i="9"/>
  <c r="K31" i="4" s="1"/>
  <c r="P48" i="9"/>
  <c r="J31" i="4" s="1"/>
  <c r="O48" i="9"/>
  <c r="I31" i="4" s="1"/>
  <c r="N48" i="9"/>
  <c r="H31" i="4" s="1"/>
  <c r="M48" i="9"/>
  <c r="G31" i="4" s="1"/>
  <c r="L48" i="9"/>
  <c r="F31" i="4" s="1"/>
  <c r="K48" i="9"/>
  <c r="E31" i="4" s="1"/>
  <c r="J48" i="9"/>
  <c r="D31" i="4" s="1"/>
  <c r="W46" i="9"/>
  <c r="I46" i="9"/>
  <c r="W45" i="9"/>
  <c r="I45" i="9"/>
  <c r="W44" i="9"/>
  <c r="I44" i="9"/>
  <c r="W43" i="9"/>
  <c r="I43" i="9"/>
  <c r="W42" i="9"/>
  <c r="I42" i="9"/>
  <c r="W41" i="9"/>
  <c r="I41" i="9"/>
  <c r="W40" i="9"/>
  <c r="I40" i="9"/>
  <c r="W39" i="9"/>
  <c r="I39" i="9"/>
  <c r="W38" i="9"/>
  <c r="W48" i="9" s="1"/>
  <c r="I38" i="9"/>
  <c r="U29" i="9"/>
  <c r="T29" i="9"/>
  <c r="S29" i="9"/>
  <c r="R29" i="9"/>
  <c r="Q29" i="9"/>
  <c r="P29" i="9"/>
  <c r="O29" i="9"/>
  <c r="N29" i="9"/>
  <c r="M29" i="9"/>
  <c r="L29" i="9"/>
  <c r="K29" i="9"/>
  <c r="J29" i="9"/>
  <c r="W27" i="9"/>
  <c r="I27" i="9"/>
  <c r="W26" i="9"/>
  <c r="I26" i="9"/>
  <c r="W25" i="9"/>
  <c r="I25" i="9"/>
  <c r="W24" i="9"/>
  <c r="I24" i="9"/>
  <c r="W23" i="9"/>
  <c r="I23" i="9"/>
  <c r="W22" i="9"/>
  <c r="I22" i="9"/>
  <c r="W21" i="9"/>
  <c r="I21" i="9"/>
  <c r="W20" i="9"/>
  <c r="I20" i="9"/>
  <c r="W19" i="9"/>
  <c r="W18" i="9"/>
  <c r="I18" i="9"/>
  <c r="U14" i="9"/>
  <c r="T14" i="9"/>
  <c r="S14" i="9"/>
  <c r="M39" i="4" s="1"/>
  <c r="R14" i="9"/>
  <c r="Q14" i="9"/>
  <c r="P14" i="9"/>
  <c r="O14" i="9"/>
  <c r="I39" i="4" s="1"/>
  <c r="N14" i="9"/>
  <c r="M14" i="9"/>
  <c r="L14" i="9"/>
  <c r="K14" i="9"/>
  <c r="E39" i="4" s="1"/>
  <c r="W3" i="9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W45" i="8"/>
  <c r="I45" i="8"/>
  <c r="W44" i="8"/>
  <c r="I44" i="8"/>
  <c r="W43" i="8"/>
  <c r="I43" i="8"/>
  <c r="W42" i="8"/>
  <c r="I42" i="8"/>
  <c r="W41" i="8"/>
  <c r="I41" i="8"/>
  <c r="W40" i="8"/>
  <c r="I40" i="8"/>
  <c r="W39" i="8"/>
  <c r="I39" i="8"/>
  <c r="W38" i="8"/>
  <c r="I38" i="8"/>
  <c r="W37" i="8"/>
  <c r="I37" i="8"/>
  <c r="W36" i="8"/>
  <c r="W47" i="8" s="1"/>
  <c r="I36" i="8"/>
  <c r="U28" i="8"/>
  <c r="U30" i="8" s="1"/>
  <c r="T28" i="8"/>
  <c r="S28" i="8"/>
  <c r="R28" i="8"/>
  <c r="Q28" i="8"/>
  <c r="P28" i="8"/>
  <c r="O28" i="8"/>
  <c r="N28" i="8"/>
  <c r="M28" i="8"/>
  <c r="M32" i="8" s="1"/>
  <c r="L28" i="8"/>
  <c r="K28" i="8"/>
  <c r="J28" i="8"/>
  <c r="D22" i="4" s="1"/>
  <c r="W26" i="8"/>
  <c r="I26" i="8"/>
  <c r="W25" i="8"/>
  <c r="I25" i="8"/>
  <c r="W24" i="8"/>
  <c r="I24" i="8"/>
  <c r="W23" i="8"/>
  <c r="I23" i="8"/>
  <c r="W22" i="8"/>
  <c r="I22" i="8"/>
  <c r="W21" i="8"/>
  <c r="I21" i="8"/>
  <c r="W20" i="8"/>
  <c r="I20" i="8"/>
  <c r="W19" i="8"/>
  <c r="I19" i="8"/>
  <c r="W18" i="8"/>
  <c r="I18" i="8"/>
  <c r="W17" i="8"/>
  <c r="T32" i="8"/>
  <c r="M38" i="4"/>
  <c r="P32" i="8"/>
  <c r="I38" i="4"/>
  <c r="L32" i="8"/>
  <c r="E38" i="4"/>
  <c r="J32" i="8"/>
  <c r="W9" i="8"/>
  <c r="W3" i="8"/>
  <c r="I14" i="7"/>
  <c r="I16" i="7"/>
  <c r="I15" i="7"/>
  <c r="I37" i="7"/>
  <c r="I36" i="7"/>
  <c r="I35" i="7"/>
  <c r="I34" i="7"/>
  <c r="I33" i="7"/>
  <c r="K22" i="4" l="1"/>
  <c r="Q30" i="8"/>
  <c r="L22" i="4"/>
  <c r="R30" i="8"/>
  <c r="Q32" i="8"/>
  <c r="E22" i="4"/>
  <c r="W28" i="8"/>
  <c r="K30" i="8"/>
  <c r="I22" i="4"/>
  <c r="O30" i="8"/>
  <c r="M22" i="4"/>
  <c r="S30" i="8"/>
  <c r="G22" i="4"/>
  <c r="M30" i="8"/>
  <c r="H22" i="4"/>
  <c r="N30" i="8"/>
  <c r="N32" i="8"/>
  <c r="R32" i="8"/>
  <c r="F22" i="4"/>
  <c r="Q22" i="4" s="1"/>
  <c r="S22" i="4" s="1"/>
  <c r="S25" i="4" s="1"/>
  <c r="L30" i="8"/>
  <c r="J22" i="4"/>
  <c r="P30" i="8"/>
  <c r="N22" i="4"/>
  <c r="T30" i="8"/>
  <c r="O22" i="4"/>
  <c r="P51" i="8"/>
  <c r="P34" i="8"/>
  <c r="K46" i="4"/>
  <c r="Q34" i="8"/>
  <c r="L51" i="8"/>
  <c r="L34" i="8"/>
  <c r="T51" i="8"/>
  <c r="T34" i="8"/>
  <c r="G46" i="4"/>
  <c r="M34" i="8"/>
  <c r="D46" i="4"/>
  <c r="J34" i="8"/>
  <c r="H46" i="4"/>
  <c r="N34" i="8"/>
  <c r="L46" i="4"/>
  <c r="R34" i="8"/>
  <c r="H23" i="4"/>
  <c r="N31" i="9"/>
  <c r="E23" i="4"/>
  <c r="K31" i="9"/>
  <c r="I23" i="4"/>
  <c r="O31" i="9"/>
  <c r="M23" i="4"/>
  <c r="S31" i="9"/>
  <c r="F23" i="4"/>
  <c r="L31" i="9"/>
  <c r="J23" i="4"/>
  <c r="P31" i="9"/>
  <c r="N23" i="4"/>
  <c r="T31" i="9"/>
  <c r="L23" i="4"/>
  <c r="R31" i="9"/>
  <c r="G23" i="4"/>
  <c r="M31" i="9"/>
  <c r="K23" i="4"/>
  <c r="Q31" i="9"/>
  <c r="O23" i="4"/>
  <c r="U31" i="9"/>
  <c r="T33" i="9"/>
  <c r="P33" i="9"/>
  <c r="L33" i="9"/>
  <c r="Q33" i="9"/>
  <c r="J33" i="9"/>
  <c r="R33" i="9"/>
  <c r="N33" i="9"/>
  <c r="U33" i="9"/>
  <c r="M33" i="9"/>
  <c r="U32" i="8"/>
  <c r="W29" i="9"/>
  <c r="Q31" i="4"/>
  <c r="D38" i="4"/>
  <c r="L38" i="4"/>
  <c r="D39" i="4"/>
  <c r="L39" i="4"/>
  <c r="H39" i="4"/>
  <c r="O39" i="4"/>
  <c r="K39" i="4"/>
  <c r="G39" i="4"/>
  <c r="W14" i="9"/>
  <c r="N39" i="4"/>
  <c r="J39" i="4"/>
  <c r="F39" i="4"/>
  <c r="H38" i="4"/>
  <c r="O38" i="4"/>
  <c r="K38" i="4"/>
  <c r="G38" i="4"/>
  <c r="N46" i="4"/>
  <c r="J46" i="4"/>
  <c r="F46" i="4"/>
  <c r="N38" i="4"/>
  <c r="J38" i="4"/>
  <c r="F38" i="4"/>
  <c r="Q30" i="4"/>
  <c r="Q15" i="4"/>
  <c r="Q14" i="4"/>
  <c r="Q7" i="4"/>
  <c r="J52" i="9"/>
  <c r="K33" i="9"/>
  <c r="K35" i="9" s="1"/>
  <c r="O33" i="9"/>
  <c r="O35" i="9" s="1"/>
  <c r="S33" i="9"/>
  <c r="S35" i="9" s="1"/>
  <c r="S32" i="8"/>
  <c r="S34" i="8" s="1"/>
  <c r="K32" i="8"/>
  <c r="K34" i="8" s="1"/>
  <c r="O32" i="8"/>
  <c r="O34" i="8" s="1"/>
  <c r="J51" i="8"/>
  <c r="N51" i="8"/>
  <c r="R51" i="8"/>
  <c r="M51" i="8"/>
  <c r="Q51" i="8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W42" i="7"/>
  <c r="I42" i="7"/>
  <c r="W41" i="7"/>
  <c r="I41" i="7"/>
  <c r="W40" i="7"/>
  <c r="I40" i="7"/>
  <c r="W39" i="7"/>
  <c r="I39" i="7"/>
  <c r="W38" i="7"/>
  <c r="I38" i="7"/>
  <c r="W37" i="7"/>
  <c r="W36" i="7"/>
  <c r="W35" i="7"/>
  <c r="W34" i="7"/>
  <c r="W33" i="7"/>
  <c r="U25" i="7"/>
  <c r="T25" i="7"/>
  <c r="S25" i="7"/>
  <c r="R25" i="7"/>
  <c r="Q25" i="7"/>
  <c r="P25" i="7"/>
  <c r="O25" i="7"/>
  <c r="N25" i="7"/>
  <c r="M25" i="7"/>
  <c r="L25" i="7"/>
  <c r="K25" i="7"/>
  <c r="J25" i="7"/>
  <c r="W23" i="7"/>
  <c r="I23" i="7"/>
  <c r="W22" i="7"/>
  <c r="I22" i="7"/>
  <c r="W21" i="7"/>
  <c r="I21" i="7"/>
  <c r="W20" i="7"/>
  <c r="I20" i="7"/>
  <c r="W19" i="7"/>
  <c r="I19" i="7"/>
  <c r="W18" i="7"/>
  <c r="I18" i="7"/>
  <c r="W17" i="7"/>
  <c r="I17" i="7"/>
  <c r="W16" i="7"/>
  <c r="W15" i="7"/>
  <c r="W14" i="7"/>
  <c r="U10" i="7"/>
  <c r="O37" i="4" s="1"/>
  <c r="T10" i="7"/>
  <c r="N37" i="4" s="1"/>
  <c r="S10" i="7"/>
  <c r="M37" i="4" s="1"/>
  <c r="R10" i="7"/>
  <c r="L37" i="4" s="1"/>
  <c r="Q10" i="7"/>
  <c r="K37" i="4" s="1"/>
  <c r="P10" i="7"/>
  <c r="J37" i="4" s="1"/>
  <c r="O10" i="7"/>
  <c r="I37" i="4" s="1"/>
  <c r="N10" i="7"/>
  <c r="H37" i="4" s="1"/>
  <c r="M10" i="7"/>
  <c r="G37" i="4" s="1"/>
  <c r="L10" i="7"/>
  <c r="F37" i="4" s="1"/>
  <c r="K10" i="7"/>
  <c r="E37" i="4" s="1"/>
  <c r="J10" i="7"/>
  <c r="D37" i="4" s="1"/>
  <c r="W6" i="7"/>
  <c r="W3" i="7"/>
  <c r="W55" i="3"/>
  <c r="W30" i="8" l="1"/>
  <c r="H54" i="4"/>
  <c r="N53" i="8"/>
  <c r="N54" i="4"/>
  <c r="T53" i="8"/>
  <c r="D54" i="4"/>
  <c r="J53" i="8"/>
  <c r="L54" i="4"/>
  <c r="R53" i="8"/>
  <c r="O46" i="4"/>
  <c r="U34" i="8"/>
  <c r="W34" i="8" s="1"/>
  <c r="U51" i="8"/>
  <c r="K54" i="4"/>
  <c r="Q53" i="8"/>
  <c r="G54" i="4"/>
  <c r="M53" i="8"/>
  <c r="F54" i="4"/>
  <c r="L53" i="8"/>
  <c r="J54" i="4"/>
  <c r="P53" i="8"/>
  <c r="D47" i="4"/>
  <c r="J35" i="9"/>
  <c r="D55" i="4"/>
  <c r="J54" i="9"/>
  <c r="W45" i="7"/>
  <c r="Q23" i="4"/>
  <c r="J47" i="4"/>
  <c r="P35" i="9"/>
  <c r="O47" i="4"/>
  <c r="U35" i="9"/>
  <c r="K47" i="4"/>
  <c r="Q35" i="9"/>
  <c r="L47" i="4"/>
  <c r="R35" i="9"/>
  <c r="G47" i="4"/>
  <c r="M35" i="9"/>
  <c r="T52" i="9"/>
  <c r="T35" i="9"/>
  <c r="H47" i="4"/>
  <c r="N35" i="9"/>
  <c r="L52" i="9"/>
  <c r="L35" i="9"/>
  <c r="N47" i="4"/>
  <c r="W31" i="9"/>
  <c r="R52" i="9"/>
  <c r="U52" i="9"/>
  <c r="P52" i="9"/>
  <c r="F47" i="4"/>
  <c r="Q52" i="9"/>
  <c r="N52" i="9"/>
  <c r="Q37" i="4"/>
  <c r="M52" i="9"/>
  <c r="Q38" i="4"/>
  <c r="O52" i="9"/>
  <c r="I47" i="4"/>
  <c r="Q39" i="4"/>
  <c r="S52" i="9"/>
  <c r="M47" i="4"/>
  <c r="K52" i="9"/>
  <c r="E47" i="4"/>
  <c r="S51" i="8"/>
  <c r="M46" i="4"/>
  <c r="O51" i="8"/>
  <c r="I46" i="4"/>
  <c r="K51" i="8"/>
  <c r="E46" i="4"/>
  <c r="R29" i="7"/>
  <c r="L45" i="4" s="1"/>
  <c r="J29" i="7"/>
  <c r="D45" i="4" s="1"/>
  <c r="N29" i="7"/>
  <c r="H45" i="4" s="1"/>
  <c r="K29" i="7"/>
  <c r="E45" i="4" s="1"/>
  <c r="O29" i="7"/>
  <c r="I45" i="4" s="1"/>
  <c r="S29" i="7"/>
  <c r="M45" i="4" s="1"/>
  <c r="L29" i="7"/>
  <c r="F45" i="4" s="1"/>
  <c r="P29" i="7"/>
  <c r="J45" i="4" s="1"/>
  <c r="T29" i="7"/>
  <c r="N45" i="4" s="1"/>
  <c r="W33" i="9"/>
  <c r="W32" i="8"/>
  <c r="W10" i="7"/>
  <c r="W25" i="7"/>
  <c r="W44" i="7"/>
  <c r="W46" i="7" s="1"/>
  <c r="M29" i="7"/>
  <c r="G45" i="4" s="1"/>
  <c r="Q29" i="7"/>
  <c r="K45" i="4" s="1"/>
  <c r="U29" i="7"/>
  <c r="O45" i="4" s="1"/>
  <c r="J48" i="7"/>
  <c r="D53" i="4" s="1"/>
  <c r="N48" i="7"/>
  <c r="H53" i="4" s="1"/>
  <c r="R48" i="7"/>
  <c r="L53" i="4" s="1"/>
  <c r="T48" i="7"/>
  <c r="N53" i="4" s="1"/>
  <c r="O54" i="4" l="1"/>
  <c r="U53" i="8"/>
  <c r="I54" i="4"/>
  <c r="O53" i="8"/>
  <c r="E54" i="4"/>
  <c r="K53" i="8"/>
  <c r="M54" i="4"/>
  <c r="S53" i="8"/>
  <c r="E55" i="4"/>
  <c r="K54" i="9"/>
  <c r="J55" i="4"/>
  <c r="P54" i="9"/>
  <c r="G55" i="4"/>
  <c r="M54" i="9"/>
  <c r="I55" i="4"/>
  <c r="Q55" i="4" s="1"/>
  <c r="O54" i="9"/>
  <c r="H55" i="4"/>
  <c r="N54" i="9"/>
  <c r="O55" i="4"/>
  <c r="U54" i="9"/>
  <c r="W35" i="9"/>
  <c r="M55" i="4"/>
  <c r="S54" i="9"/>
  <c r="K55" i="4"/>
  <c r="Q54" i="9"/>
  <c r="L55" i="4"/>
  <c r="R54" i="9"/>
  <c r="F55" i="4"/>
  <c r="L54" i="9"/>
  <c r="N55" i="4"/>
  <c r="T54" i="9"/>
  <c r="Q45" i="4"/>
  <c r="P48" i="7"/>
  <c r="J53" i="4" s="1"/>
  <c r="L48" i="7"/>
  <c r="F53" i="4" s="1"/>
  <c r="Q47" i="4"/>
  <c r="W52" i="9"/>
  <c r="W51" i="8"/>
  <c r="Q46" i="4"/>
  <c r="S46" i="4" s="1"/>
  <c r="S49" i="4" s="1"/>
  <c r="Q48" i="7"/>
  <c r="K53" i="4" s="1"/>
  <c r="K48" i="7"/>
  <c r="E53" i="4" s="1"/>
  <c r="W29" i="7"/>
  <c r="S48" i="7"/>
  <c r="M53" i="4" s="1"/>
  <c r="O48" i="7"/>
  <c r="I53" i="4" s="1"/>
  <c r="U48" i="7"/>
  <c r="O53" i="4" s="1"/>
  <c r="M48" i="7"/>
  <c r="G53" i="4" s="1"/>
  <c r="Q54" i="4" l="1"/>
  <c r="S54" i="4" s="1"/>
  <c r="W53" i="8"/>
  <c r="W54" i="9"/>
  <c r="Q53" i="4"/>
  <c r="W48" i="7"/>
  <c r="O12" i="4" l="1"/>
  <c r="N12" i="4"/>
  <c r="M12" i="4"/>
  <c r="L12" i="4"/>
  <c r="K12" i="4"/>
  <c r="J12" i="4"/>
  <c r="I12" i="4"/>
  <c r="H12" i="4"/>
  <c r="G12" i="4"/>
  <c r="F12" i="4"/>
  <c r="E12" i="4"/>
  <c r="D12" i="4"/>
  <c r="O11" i="4"/>
  <c r="O17" i="4" s="1"/>
  <c r="N11" i="4"/>
  <c r="N17" i="4" s="1"/>
  <c r="M11" i="4"/>
  <c r="M17" i="4" s="1"/>
  <c r="L11" i="4"/>
  <c r="K11" i="4"/>
  <c r="J11" i="4"/>
  <c r="I11" i="4"/>
  <c r="H11" i="4"/>
  <c r="G11" i="4"/>
  <c r="G17" i="4" s="1"/>
  <c r="F11" i="4"/>
  <c r="F17" i="4" s="1"/>
  <c r="E11" i="4"/>
  <c r="E17" i="4" s="1"/>
  <c r="D11" i="4"/>
  <c r="O4" i="4"/>
  <c r="N4" i="4"/>
  <c r="M4" i="4"/>
  <c r="L4" i="4"/>
  <c r="K4" i="4"/>
  <c r="J4" i="4"/>
  <c r="I4" i="4"/>
  <c r="H4" i="4"/>
  <c r="G4" i="4"/>
  <c r="F4" i="4"/>
  <c r="E4" i="4"/>
  <c r="D4" i="4"/>
  <c r="O3" i="4"/>
  <c r="N3" i="4"/>
  <c r="M3" i="4"/>
  <c r="L3" i="4"/>
  <c r="K3" i="4"/>
  <c r="J3" i="4"/>
  <c r="I3" i="4"/>
  <c r="H3" i="4"/>
  <c r="G3" i="4"/>
  <c r="F3" i="4"/>
  <c r="E3" i="4"/>
  <c r="D3" i="4"/>
  <c r="U58" i="3"/>
  <c r="T58" i="3"/>
  <c r="S58" i="3"/>
  <c r="R58" i="3"/>
  <c r="Q58" i="3"/>
  <c r="P58" i="3"/>
  <c r="O58" i="3"/>
  <c r="N58" i="3"/>
  <c r="M58" i="3"/>
  <c r="L58" i="3"/>
  <c r="F28" i="4" s="1"/>
  <c r="K58" i="3"/>
  <c r="E28" i="4" s="1"/>
  <c r="J58" i="3"/>
  <c r="D28" i="4" s="1"/>
  <c r="W56" i="3"/>
  <c r="W54" i="3"/>
  <c r="G54" i="3" s="1"/>
  <c r="I54" i="3" s="1"/>
  <c r="W53" i="3"/>
  <c r="G53" i="3" s="1"/>
  <c r="I53" i="3" s="1"/>
  <c r="W52" i="3"/>
  <c r="G52" i="3" s="1"/>
  <c r="I52" i="3" s="1"/>
  <c r="W51" i="3"/>
  <c r="G51" i="3" s="1"/>
  <c r="I51" i="3" s="1"/>
  <c r="W50" i="3"/>
  <c r="G50" i="3" s="1"/>
  <c r="I50" i="3" s="1"/>
  <c r="W49" i="3"/>
  <c r="W48" i="3"/>
  <c r="W47" i="3"/>
  <c r="G47" i="3" s="1"/>
  <c r="I47" i="3" s="1"/>
  <c r="W46" i="3"/>
  <c r="G46" i="3" s="1"/>
  <c r="I46" i="3" s="1"/>
  <c r="U37" i="3"/>
  <c r="T37" i="3"/>
  <c r="N20" i="4" s="1"/>
  <c r="S37" i="3"/>
  <c r="M20" i="4" s="1"/>
  <c r="R37" i="3"/>
  <c r="L20" i="4" s="1"/>
  <c r="Q37" i="3"/>
  <c r="K20" i="4" s="1"/>
  <c r="P37" i="3"/>
  <c r="J20" i="4" s="1"/>
  <c r="O37" i="3"/>
  <c r="I20" i="4" s="1"/>
  <c r="N37" i="3"/>
  <c r="H20" i="4" s="1"/>
  <c r="M37" i="3"/>
  <c r="G20" i="4" s="1"/>
  <c r="L37" i="3"/>
  <c r="F20" i="4" s="1"/>
  <c r="K37" i="3"/>
  <c r="E20" i="4" s="1"/>
  <c r="J37" i="3"/>
  <c r="D20" i="4" s="1"/>
  <c r="W35" i="3"/>
  <c r="I35" i="3"/>
  <c r="W34" i="3"/>
  <c r="I34" i="3"/>
  <c r="W33" i="3"/>
  <c r="I33" i="3"/>
  <c r="W32" i="3"/>
  <c r="I32" i="3"/>
  <c r="W31" i="3"/>
  <c r="I31" i="3"/>
  <c r="W26" i="3"/>
  <c r="U21" i="3"/>
  <c r="T21" i="3"/>
  <c r="T23" i="3" s="1"/>
  <c r="S21" i="3"/>
  <c r="S23" i="3" s="1"/>
  <c r="R21" i="3"/>
  <c r="Q21" i="3"/>
  <c r="Q23" i="3" s="1"/>
  <c r="P21" i="3"/>
  <c r="P23" i="3" s="1"/>
  <c r="O21" i="3"/>
  <c r="O23" i="3" s="1"/>
  <c r="N21" i="3"/>
  <c r="M21" i="3"/>
  <c r="M23" i="3" s="1"/>
  <c r="L21" i="3"/>
  <c r="L23" i="3" s="1"/>
  <c r="K21" i="3"/>
  <c r="K23" i="3" s="1"/>
  <c r="J21" i="3"/>
  <c r="W17" i="3"/>
  <c r="W3" i="3"/>
  <c r="W55" i="1"/>
  <c r="W54" i="1"/>
  <c r="W53" i="1"/>
  <c r="W52" i="1"/>
  <c r="W51" i="1"/>
  <c r="W50" i="1"/>
  <c r="W49" i="1"/>
  <c r="W48" i="1"/>
  <c r="W47" i="1"/>
  <c r="W46" i="1"/>
  <c r="U57" i="1"/>
  <c r="T57" i="1"/>
  <c r="S57" i="1"/>
  <c r="R57" i="1"/>
  <c r="Q57" i="1"/>
  <c r="P57" i="1"/>
  <c r="O57" i="1"/>
  <c r="N57" i="1"/>
  <c r="M57" i="1"/>
  <c r="L57" i="1"/>
  <c r="K57" i="1"/>
  <c r="J57" i="1"/>
  <c r="I55" i="1"/>
  <c r="I54" i="1"/>
  <c r="I53" i="1"/>
  <c r="I52" i="1"/>
  <c r="I51" i="1"/>
  <c r="I50" i="1"/>
  <c r="I49" i="1"/>
  <c r="I48" i="1"/>
  <c r="I47" i="1"/>
  <c r="I46" i="1"/>
  <c r="I36" i="1"/>
  <c r="I35" i="1"/>
  <c r="I34" i="1"/>
  <c r="I33" i="1"/>
  <c r="I32" i="1"/>
  <c r="I31" i="1"/>
  <c r="I30" i="1"/>
  <c r="I29" i="1"/>
  <c r="I28" i="1"/>
  <c r="I27" i="1"/>
  <c r="U38" i="1"/>
  <c r="O19" i="4" s="1"/>
  <c r="T38" i="1"/>
  <c r="N19" i="4" s="1"/>
  <c r="S38" i="1"/>
  <c r="M19" i="4" s="1"/>
  <c r="R38" i="1"/>
  <c r="L19" i="4" s="1"/>
  <c r="Q38" i="1"/>
  <c r="K19" i="4" s="1"/>
  <c r="P38" i="1"/>
  <c r="J19" i="4" s="1"/>
  <c r="O38" i="1"/>
  <c r="N38" i="1"/>
  <c r="H19" i="4" s="1"/>
  <c r="M38" i="1"/>
  <c r="G19" i="4" s="1"/>
  <c r="L38" i="1"/>
  <c r="F19" i="4" s="1"/>
  <c r="K38" i="1"/>
  <c r="E19" i="4" s="1"/>
  <c r="J38" i="1"/>
  <c r="D19" i="4" s="1"/>
  <c r="W36" i="1"/>
  <c r="W35" i="1"/>
  <c r="W34" i="1"/>
  <c r="W33" i="1"/>
  <c r="W32" i="1"/>
  <c r="W31" i="1"/>
  <c r="W30" i="1"/>
  <c r="W29" i="1"/>
  <c r="W28" i="1"/>
  <c r="W27" i="1"/>
  <c r="W19" i="1"/>
  <c r="U23" i="1"/>
  <c r="O35" i="4" s="1"/>
  <c r="T23" i="1"/>
  <c r="N35" i="4" s="1"/>
  <c r="S23" i="1"/>
  <c r="M35" i="4" s="1"/>
  <c r="R23" i="1"/>
  <c r="L35" i="4" s="1"/>
  <c r="Q23" i="1"/>
  <c r="K35" i="4" s="1"/>
  <c r="P23" i="1"/>
  <c r="J35" i="4" s="1"/>
  <c r="O23" i="1"/>
  <c r="I35" i="4" s="1"/>
  <c r="N23" i="1"/>
  <c r="H35" i="4" s="1"/>
  <c r="M23" i="1"/>
  <c r="G35" i="4" s="1"/>
  <c r="L23" i="1"/>
  <c r="F35" i="4" s="1"/>
  <c r="K23" i="1"/>
  <c r="E35" i="4" s="1"/>
  <c r="J23" i="1"/>
  <c r="D35" i="4" s="1"/>
  <c r="W3" i="1"/>
  <c r="M28" i="4" l="1"/>
  <c r="S60" i="3"/>
  <c r="N28" i="4"/>
  <c r="T60" i="3"/>
  <c r="O28" i="4"/>
  <c r="U60" i="3"/>
  <c r="L28" i="4"/>
  <c r="R60" i="3"/>
  <c r="I28" i="4"/>
  <c r="O60" i="3"/>
  <c r="J28" i="4"/>
  <c r="P60" i="3"/>
  <c r="H28" i="4"/>
  <c r="H33" i="4" s="1"/>
  <c r="N60" i="3"/>
  <c r="G28" i="4"/>
  <c r="W58" i="3"/>
  <c r="M60" i="3"/>
  <c r="K28" i="4"/>
  <c r="Q28" i="4" s="1"/>
  <c r="S28" i="4" s="1"/>
  <c r="Q60" i="3"/>
  <c r="I27" i="4"/>
  <c r="O59" i="1"/>
  <c r="F27" i="4"/>
  <c r="L59" i="1"/>
  <c r="J27" i="4"/>
  <c r="P59" i="1"/>
  <c r="N27" i="4"/>
  <c r="T59" i="1"/>
  <c r="M27" i="4"/>
  <c r="S59" i="1"/>
  <c r="G27" i="4"/>
  <c r="G33" i="4" s="1"/>
  <c r="M59" i="1"/>
  <c r="K27" i="4"/>
  <c r="Q59" i="1"/>
  <c r="O27" i="4"/>
  <c r="O33" i="4" s="1"/>
  <c r="U59" i="1"/>
  <c r="E27" i="4"/>
  <c r="K59" i="1"/>
  <c r="D27" i="4"/>
  <c r="W57" i="1"/>
  <c r="J59" i="1"/>
  <c r="H27" i="4"/>
  <c r="N59" i="1"/>
  <c r="L27" i="4"/>
  <c r="L33" i="4" s="1"/>
  <c r="R59" i="1"/>
  <c r="L36" i="4"/>
  <c r="R23" i="3"/>
  <c r="R4" i="4"/>
  <c r="R9" i="4" s="1"/>
  <c r="W22" i="3"/>
  <c r="R36" i="4" s="1"/>
  <c r="R41" i="4" s="1"/>
  <c r="D36" i="4"/>
  <c r="J23" i="3"/>
  <c r="H36" i="4"/>
  <c r="N23" i="3"/>
  <c r="O36" i="4"/>
  <c r="U23" i="3"/>
  <c r="F33" i="4"/>
  <c r="N33" i="4"/>
  <c r="H17" i="4"/>
  <c r="G48" i="3"/>
  <c r="I48" i="3" s="1"/>
  <c r="G49" i="3"/>
  <c r="I49" i="3" s="1"/>
  <c r="U41" i="3"/>
  <c r="U43" i="3" s="1"/>
  <c r="L41" i="3"/>
  <c r="L43" i="3" s="1"/>
  <c r="T41" i="3"/>
  <c r="T43" i="3" s="1"/>
  <c r="P41" i="3"/>
  <c r="P43" i="3" s="1"/>
  <c r="H25" i="4"/>
  <c r="G25" i="4"/>
  <c r="J25" i="4"/>
  <c r="K25" i="4"/>
  <c r="I17" i="4"/>
  <c r="D25" i="4"/>
  <c r="L25" i="4"/>
  <c r="J17" i="4"/>
  <c r="E25" i="4"/>
  <c r="M25" i="4"/>
  <c r="K17" i="4"/>
  <c r="F25" i="4"/>
  <c r="N25" i="4"/>
  <c r="D17" i="4"/>
  <c r="L17" i="4"/>
  <c r="I33" i="4"/>
  <c r="J33" i="4"/>
  <c r="D33" i="4"/>
  <c r="E33" i="4"/>
  <c r="M33" i="4"/>
  <c r="Q41" i="3"/>
  <c r="Q43" i="3" s="1"/>
  <c r="O41" i="3"/>
  <c r="O43" i="3" s="1"/>
  <c r="M41" i="3"/>
  <c r="M43" i="3" s="1"/>
  <c r="K41" i="3"/>
  <c r="K43" i="3" s="1"/>
  <c r="E9" i="4"/>
  <c r="O41" i="4"/>
  <c r="F9" i="4"/>
  <c r="J9" i="4"/>
  <c r="N9" i="4"/>
  <c r="I9" i="4"/>
  <c r="M9" i="4"/>
  <c r="D41" i="4"/>
  <c r="H41" i="4"/>
  <c r="L41" i="4"/>
  <c r="G9" i="4"/>
  <c r="K9" i="4"/>
  <c r="O9" i="4"/>
  <c r="D9" i="4"/>
  <c r="H9" i="4"/>
  <c r="L9" i="4"/>
  <c r="S41" i="3"/>
  <c r="S43" i="3" s="1"/>
  <c r="W23" i="1"/>
  <c r="P42" i="1"/>
  <c r="J43" i="4" s="1"/>
  <c r="O42" i="1"/>
  <c r="O61" i="1" s="1"/>
  <c r="K42" i="1"/>
  <c r="K61" i="1" s="1"/>
  <c r="L42" i="1"/>
  <c r="F43" i="4" s="1"/>
  <c r="L62" i="3"/>
  <c r="L64" i="3" s="1"/>
  <c r="O20" i="4"/>
  <c r="O25" i="4" s="1"/>
  <c r="G36" i="4"/>
  <c r="G41" i="4" s="1"/>
  <c r="K36" i="4"/>
  <c r="K41" i="4" s="1"/>
  <c r="W21" i="3"/>
  <c r="Q4" i="4"/>
  <c r="N41" i="3"/>
  <c r="N43" i="3" s="1"/>
  <c r="R41" i="3"/>
  <c r="R43" i="3" s="1"/>
  <c r="E36" i="4"/>
  <c r="E41" i="4" s="1"/>
  <c r="I36" i="4"/>
  <c r="I41" i="4" s="1"/>
  <c r="M36" i="4"/>
  <c r="M41" i="4" s="1"/>
  <c r="F44" i="4"/>
  <c r="F36" i="4"/>
  <c r="F41" i="4" s="1"/>
  <c r="J36" i="4"/>
  <c r="J41" i="4" s="1"/>
  <c r="N36" i="4"/>
  <c r="N41" i="4" s="1"/>
  <c r="J41" i="3"/>
  <c r="J43" i="3" s="1"/>
  <c r="T42" i="1"/>
  <c r="N43" i="4" s="1"/>
  <c r="I19" i="4"/>
  <c r="I25" i="4" s="1"/>
  <c r="U42" i="1"/>
  <c r="O43" i="4" s="1"/>
  <c r="Q42" i="1"/>
  <c r="K43" i="4" s="1"/>
  <c r="M42" i="1"/>
  <c r="G43" i="4" s="1"/>
  <c r="S42" i="1"/>
  <c r="S61" i="1" s="1"/>
  <c r="N42" i="1"/>
  <c r="R42" i="1"/>
  <c r="Q3" i="4"/>
  <c r="Q12" i="4"/>
  <c r="Q35" i="4"/>
  <c r="Q11" i="4"/>
  <c r="W37" i="3"/>
  <c r="W38" i="1"/>
  <c r="J42" i="1"/>
  <c r="K33" i="4" l="1"/>
  <c r="W60" i="3"/>
  <c r="M51" i="4"/>
  <c r="S63" i="1"/>
  <c r="I51" i="4"/>
  <c r="O63" i="1"/>
  <c r="E51" i="4"/>
  <c r="K63" i="1"/>
  <c r="Q27" i="4"/>
  <c r="S27" i="4" s="1"/>
  <c r="S33" i="4" s="1"/>
  <c r="W59" i="1"/>
  <c r="W23" i="3"/>
  <c r="U62" i="3"/>
  <c r="U64" i="3" s="1"/>
  <c r="O44" i="4"/>
  <c r="O49" i="4" s="1"/>
  <c r="P62" i="3"/>
  <c r="P64" i="3" s="1"/>
  <c r="M62" i="3"/>
  <c r="M64" i="3" s="1"/>
  <c r="T62" i="3"/>
  <c r="T64" i="3" s="1"/>
  <c r="I44" i="4"/>
  <c r="S62" i="3"/>
  <c r="S64" i="3" s="1"/>
  <c r="K44" i="4"/>
  <c r="K49" i="4" s="1"/>
  <c r="E44" i="4"/>
  <c r="W43" i="3"/>
  <c r="F52" i="4"/>
  <c r="J44" i="4"/>
  <c r="J49" i="4" s="1"/>
  <c r="N44" i="4"/>
  <c r="N49" i="4" s="1"/>
  <c r="M44" i="4"/>
  <c r="Q17" i="4"/>
  <c r="O62" i="3"/>
  <c r="O64" i="3" s="1"/>
  <c r="Q62" i="3"/>
  <c r="Q64" i="3" s="1"/>
  <c r="Q33" i="4"/>
  <c r="K62" i="3"/>
  <c r="K64" i="3" s="1"/>
  <c r="G44" i="4"/>
  <c r="G49" i="4" s="1"/>
  <c r="I43" i="4"/>
  <c r="Q9" i="4"/>
  <c r="F49" i="4"/>
  <c r="U61" i="1"/>
  <c r="P61" i="1"/>
  <c r="Q19" i="4"/>
  <c r="Q20" i="4"/>
  <c r="E43" i="4"/>
  <c r="L61" i="1"/>
  <c r="T61" i="1"/>
  <c r="Q36" i="4"/>
  <c r="Q41" i="4" s="1"/>
  <c r="N62" i="3"/>
  <c r="N64" i="3" s="1"/>
  <c r="H44" i="4"/>
  <c r="L44" i="4"/>
  <c r="R62" i="3"/>
  <c r="R64" i="3" s="1"/>
  <c r="W41" i="3"/>
  <c r="J62" i="3"/>
  <c r="J64" i="3" s="1"/>
  <c r="D44" i="4"/>
  <c r="Q61" i="1"/>
  <c r="J61" i="1"/>
  <c r="D43" i="4"/>
  <c r="M43" i="4"/>
  <c r="M61" i="1"/>
  <c r="W42" i="1"/>
  <c r="L43" i="4"/>
  <c r="R61" i="1"/>
  <c r="H43" i="4"/>
  <c r="N61" i="1"/>
  <c r="N63" i="1" s="1"/>
  <c r="O52" i="4" l="1"/>
  <c r="N51" i="4"/>
  <c r="T63" i="1"/>
  <c r="J51" i="4"/>
  <c r="P63" i="1"/>
  <c r="O51" i="4"/>
  <c r="U63" i="1"/>
  <c r="L51" i="4"/>
  <c r="R63" i="1"/>
  <c r="F51" i="4"/>
  <c r="F57" i="4" s="1"/>
  <c r="L63" i="1"/>
  <c r="D51" i="4"/>
  <c r="J63" i="1"/>
  <c r="W63" i="1" s="1"/>
  <c r="G51" i="4"/>
  <c r="M63" i="1"/>
  <c r="K51" i="4"/>
  <c r="Q63" i="1"/>
  <c r="O57" i="4"/>
  <c r="I49" i="4"/>
  <c r="M49" i="4"/>
  <c r="E49" i="4"/>
  <c r="H52" i="4"/>
  <c r="L52" i="4"/>
  <c r="L57" i="4" s="1"/>
  <c r="I52" i="4"/>
  <c r="I57" i="4" s="1"/>
  <c r="M52" i="4"/>
  <c r="M57" i="4" s="1"/>
  <c r="N52" i="4"/>
  <c r="N57" i="4" s="1"/>
  <c r="J52" i="4"/>
  <c r="J57" i="4" s="1"/>
  <c r="K52" i="4"/>
  <c r="K57" i="4" s="1"/>
  <c r="G52" i="4"/>
  <c r="G57" i="4" s="1"/>
  <c r="E52" i="4"/>
  <c r="E57" i="4" s="1"/>
  <c r="Q25" i="4"/>
  <c r="D49" i="4"/>
  <c r="L49" i="4"/>
  <c r="H49" i="4"/>
  <c r="Q44" i="4"/>
  <c r="W62" i="3"/>
  <c r="D52" i="4"/>
  <c r="H51" i="4"/>
  <c r="W61" i="1"/>
  <c r="Q43" i="4"/>
  <c r="H57" i="4" l="1"/>
  <c r="W64" i="3"/>
  <c r="Q49" i="4"/>
  <c r="Q52" i="4"/>
  <c r="S52" i="4" s="1"/>
  <c r="D57" i="4"/>
  <c r="Q51" i="4"/>
  <c r="S51" i="4" s="1"/>
  <c r="S57" i="4" l="1"/>
  <c r="Q57" i="4"/>
</calcChain>
</file>

<file path=xl/sharedStrings.xml><?xml version="1.0" encoding="utf-8"?>
<sst xmlns="http://schemas.openxmlformats.org/spreadsheetml/2006/main" count="448" uniqueCount="120">
  <si>
    <t>Backlog</t>
  </si>
  <si>
    <t>Budget</t>
  </si>
  <si>
    <t>Total</t>
  </si>
  <si>
    <t>ML 1</t>
  </si>
  <si>
    <t>ML 2</t>
  </si>
  <si>
    <t>ML 3</t>
  </si>
  <si>
    <t>ML 4</t>
  </si>
  <si>
    <t>ML 5</t>
  </si>
  <si>
    <t>ML 6</t>
  </si>
  <si>
    <t>ML 7</t>
  </si>
  <si>
    <t>ML 8</t>
  </si>
  <si>
    <t>ML 9</t>
  </si>
  <si>
    <t>ML 10</t>
  </si>
  <si>
    <t>Budget (A)</t>
  </si>
  <si>
    <t>Backlog (B)</t>
  </si>
  <si>
    <t>Backlog - Budget (C = B-A)</t>
  </si>
  <si>
    <t>Total ML (D)</t>
  </si>
  <si>
    <t>ML+BL - Budget (E = D+C)</t>
  </si>
  <si>
    <t>Opportunity Name</t>
  </si>
  <si>
    <t>TCV</t>
  </si>
  <si>
    <t>Probability</t>
  </si>
  <si>
    <t>Expected Revenue</t>
  </si>
  <si>
    <t>Line items</t>
  </si>
  <si>
    <t>Qualified / UnQualified</t>
  </si>
  <si>
    <t>Opp / Upside 1</t>
  </si>
  <si>
    <t>Opp / Upside 2</t>
  </si>
  <si>
    <t>Opp / Upside 3</t>
  </si>
  <si>
    <t>Opp / Upside 4</t>
  </si>
  <si>
    <t>Opp / Upside 5</t>
  </si>
  <si>
    <t>Opp / Upside 6</t>
  </si>
  <si>
    <t>Opp / Upside 7</t>
  </si>
  <si>
    <t>Opp / Upside 8</t>
  </si>
  <si>
    <t>Opp / Upside 9</t>
  </si>
  <si>
    <t>Opp / Upside 10</t>
  </si>
  <si>
    <t>Total Upside (F)</t>
  </si>
  <si>
    <t>Gap (G = E + F)</t>
  </si>
  <si>
    <t>Qualified</t>
  </si>
  <si>
    <t>Opportunity Type
(Extension / Expansion / New Business)</t>
  </si>
  <si>
    <t>Extension</t>
  </si>
  <si>
    <t>Expansion</t>
  </si>
  <si>
    <t>New Business</t>
  </si>
  <si>
    <t>Un Qualified</t>
  </si>
  <si>
    <t>ML</t>
  </si>
  <si>
    <t>Opp / Upside</t>
  </si>
  <si>
    <t>BL - Budget</t>
  </si>
  <si>
    <t>BL + ML - Budget</t>
  </si>
  <si>
    <t xml:space="preserve"> Overall Gap (G = E + F)</t>
  </si>
  <si>
    <t>Overall Gap</t>
  </si>
  <si>
    <t>Winzone ID</t>
  </si>
  <si>
    <t>PepsiCo- NG IV ESSA Enhacement</t>
  </si>
  <si>
    <t>PepsiCo-SMART/MBA Enhancements</t>
  </si>
  <si>
    <t>NCS</t>
  </si>
  <si>
    <t>PepsiCo EDW Services</t>
  </si>
  <si>
    <t>PepsiCo MDM Services</t>
  </si>
  <si>
    <t>PepsICo Analytics Services</t>
  </si>
  <si>
    <t>PepsiCo-Conectados Rollout MX</t>
  </si>
  <si>
    <t>Pepsico-JDA Consultants-AUG 20</t>
  </si>
  <si>
    <t>Pepsico-D&amp;D FICO Consultants-A</t>
  </si>
  <si>
    <t>Pepsico-It Portfolio Admin D&amp;D</t>
  </si>
  <si>
    <t>Pepsico-IT Portfolio Admin SAP</t>
  </si>
  <si>
    <t>Pepsico-Consumables Staff Aug</t>
  </si>
  <si>
    <t>Pepsico-Staff Aug MX-JUL 2019</t>
  </si>
  <si>
    <t>PepsiCo-JDA Consultants BFD</t>
  </si>
  <si>
    <t>Mexico - Conectados Team 2021</t>
  </si>
  <si>
    <t>Opp / Upside 11</t>
  </si>
  <si>
    <t>TLM Pre-Prod Stabilization</t>
  </si>
  <si>
    <t>PepsiCo-EDW App Performance Tu</t>
  </si>
  <si>
    <t>PepsiCo-EIV Q1 2021-DEC 2020</t>
  </si>
  <si>
    <t>Customer Hierarchy</t>
  </si>
  <si>
    <t>FLNA PGT</t>
  </si>
  <si>
    <t>PepsiCo-PBNA SAP S4 Legacy Integration-JAN 2021</t>
  </si>
  <si>
    <t>PepsiCo-PBNA NIS UPGRADE-JAN 2021</t>
  </si>
  <si>
    <t>TCV from Mar to Dec as per winzone</t>
  </si>
  <si>
    <t>There is a potential ramp down of 1 FTE</t>
  </si>
  <si>
    <t>This is a manual entry, not available in WZ</t>
  </si>
  <si>
    <t>Not in WZ</t>
  </si>
  <si>
    <t>PepsiCo PBNA PGT Leg Int- Existing project with BL value. Ninish to check as this is created in Nov 2020, looks like duplicate</t>
  </si>
  <si>
    <t>50% probability of 197 KUSD</t>
  </si>
  <si>
    <t>1312109_PepsiCo Inc</t>
  </si>
  <si>
    <t>1312108_PepsiCo Inc</t>
  </si>
  <si>
    <t>1311384_PepsiCo</t>
  </si>
  <si>
    <t>1206045_PepsiCo_Inc</t>
  </si>
  <si>
    <t>1229928_PepsiCo_LatAm_Mexico</t>
  </si>
  <si>
    <t xml:space="preserve">Extension - crrent contract is there </t>
  </si>
  <si>
    <t xml:space="preserve">Expansion - new fte added to current contract </t>
  </si>
  <si>
    <t>PBNA PGT DATA</t>
  </si>
  <si>
    <t>PepsiCo PBNA PGT Leg Int</t>
  </si>
  <si>
    <t>PepsiCo-Masterfiles T&amp;M Suppor</t>
  </si>
  <si>
    <t>TFO - Trade Spend Portal</t>
  </si>
  <si>
    <t>TFO-Trade Claims Web Portal</t>
  </si>
  <si>
    <t>PepsiCo MDM Frontline services</t>
  </si>
  <si>
    <t>PepsiCo NAB ADM Services</t>
  </si>
  <si>
    <t>PepsiCo FLNA ADM Services</t>
  </si>
  <si>
    <t>PepsiCo PDNG Support</t>
  </si>
  <si>
    <t>PepsiCo PBC Masterfile Support</t>
  </si>
  <si>
    <t>PepsiCo-CDA Fixes-JUN 2020</t>
  </si>
  <si>
    <t>APP Remediation - GTM</t>
  </si>
  <si>
    <t>App Remediation - ASRS-VC-10X</t>
  </si>
  <si>
    <t>PepsiCo-PepsiCo PBNA PGT FIT E</t>
  </si>
  <si>
    <t>PepsiCo Conectados Scrum MX</t>
  </si>
  <si>
    <t>PepsiCo Horizon ProgAllocation</t>
  </si>
  <si>
    <t>Pepsico CARICAM Team</t>
  </si>
  <si>
    <t>Variance</t>
  </si>
  <si>
    <t>Backlog Variance</t>
  </si>
  <si>
    <t>Prev Total</t>
  </si>
  <si>
    <t>Prev Backlog - Budget</t>
  </si>
  <si>
    <t>Prev Backlog</t>
  </si>
  <si>
    <t>Prev Total ML (D)</t>
  </si>
  <si>
    <t>Backlog(B)</t>
  </si>
  <si>
    <t>Variance ML</t>
  </si>
  <si>
    <t>Previous ML+BL - Budget</t>
  </si>
  <si>
    <t>Prev Total Upside</t>
  </si>
  <si>
    <t>Previous Overall Gap</t>
  </si>
  <si>
    <t>ML4</t>
  </si>
  <si>
    <t>UPSIDE</t>
  </si>
  <si>
    <t>Comments</t>
  </si>
  <si>
    <t>Projects not materialized -
Pepsico-GES Program Manager-AP
Pepsico-PepsiCo - Legacies Migration 2021-JAN 2021</t>
  </si>
  <si>
    <t>Additional Opp:Mexico - Conectados Team 2021
PepsiCo Conectados Scrum MX
Not materialized :Pepsico-GES Program Manager-AP</t>
  </si>
  <si>
    <t>Not materialized</t>
  </si>
  <si>
    <t>FLNA PGT hasn’t materialized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</si>
</sst>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[$-409]mmm\-yy;@"/>
    <numFmt numFmtId="165" formatCode="_(&quot;$&quot;* #,##0_);_(&quot;$&quot;* \(#,##0\);_(&quot;$&quot;* &quot;-&quot;??_);_(@_)"/>
    <numFmt numFmtId="166" formatCode="_(&quot;$&quot;* #,##0.0_);_(&quot;$&quot;* \(#,##0.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</font>
    <font>
      <b/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/>
    <xf numFmtId="165" fontId="3" fillId="0" borderId="0" xfId="1" applyNumberFormat="1" applyFont="1"/>
    <xf numFmtId="0" fontId="3" fillId="0" borderId="1" xfId="0" applyFont="1" applyBorder="1"/>
    <xf numFmtId="165" fontId="3" fillId="0" borderId="1" xfId="1" applyNumberFormat="1" applyFont="1" applyBorder="1"/>
    <xf numFmtId="0" fontId="4" fillId="0" borderId="1" xfId="0" applyFont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165" fontId="4" fillId="0" borderId="1" xfId="1" applyNumberFormat="1" applyFont="1" applyBorder="1"/>
    <xf numFmtId="165" fontId="2" fillId="3" borderId="1" xfId="1" applyNumberFormat="1" applyFont="1" applyFill="1" applyBorder="1"/>
    <xf numFmtId="0" fontId="4" fillId="0" borderId="0" xfId="0" applyFont="1"/>
    <xf numFmtId="9" fontId="3" fillId="0" borderId="1" xfId="0" applyNumberFormat="1" applyFont="1" applyBorder="1"/>
    <xf numFmtId="165" fontId="3" fillId="0" borderId="1" xfId="0" applyNumberFormat="1" applyFont="1" applyBorder="1"/>
    <xf numFmtId="0" fontId="3" fillId="0" borderId="0" xfId="0" applyFont="1" applyBorder="1"/>
    <xf numFmtId="165" fontId="3" fillId="0" borderId="0" xfId="1" applyNumberFormat="1" applyFont="1" applyBorder="1"/>
    <xf numFmtId="0" fontId="4" fillId="2" borderId="1" xfId="0" applyFont="1" applyFill="1" applyBorder="1" applyAlignment="1">
      <alignment wrapText="1"/>
    </xf>
    <xf numFmtId="0" fontId="5" fillId="0" borderId="1" xfId="0" applyFont="1" applyFill="1" applyBorder="1"/>
    <xf numFmtId="44" fontId="3" fillId="0" borderId="1" xfId="0" applyNumberFormat="1" applyFont="1" applyBorder="1"/>
    <xf numFmtId="165" fontId="6" fillId="0" borderId="1" xfId="1" applyNumberFormat="1" applyFont="1" applyFill="1" applyBorder="1"/>
    <xf numFmtId="0" fontId="3" fillId="0" borderId="1" xfId="0" applyFont="1" applyFill="1" applyBorder="1"/>
    <xf numFmtId="0" fontId="5" fillId="0" borderId="1" xfId="0" applyFont="1" applyBorder="1"/>
    <xf numFmtId="0" fontId="7" fillId="3" borderId="1" xfId="0" applyFont="1" applyFill="1" applyBorder="1"/>
    <xf numFmtId="165" fontId="7" fillId="3" borderId="1" xfId="1" applyNumberFormat="1" applyFont="1" applyFill="1" applyBorder="1"/>
    <xf numFmtId="165" fontId="7" fillId="3" borderId="8" xfId="1" applyNumberFormat="1" applyFont="1" applyFill="1" applyBorder="1"/>
    <xf numFmtId="0" fontId="8" fillId="0" borderId="0" xfId="0" applyFont="1"/>
    <xf numFmtId="0" fontId="5" fillId="4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9" fontId="3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66" fontId="3" fillId="0" borderId="1" xfId="1" applyNumberFormat="1" applyFont="1" applyBorder="1"/>
    <xf numFmtId="166" fontId="3" fillId="0" borderId="1" xfId="1" applyNumberFormat="1" applyFont="1" applyFill="1" applyBorder="1"/>
    <xf numFmtId="166" fontId="3" fillId="0" borderId="4" xfId="1" applyNumberFormat="1" applyFont="1" applyFill="1" applyBorder="1"/>
    <xf numFmtId="166" fontId="3" fillId="0" borderId="4" xfId="1" applyNumberFormat="1" applyFont="1" applyBorder="1"/>
    <xf numFmtId="165" fontId="3" fillId="0" borderId="1" xfId="1" applyNumberFormat="1" applyFont="1" applyFill="1" applyBorder="1" applyAlignment="1">
      <alignment wrapText="1"/>
    </xf>
    <xf numFmtId="165" fontId="3" fillId="0" borderId="1" xfId="1" applyNumberFormat="1" applyFont="1" applyFill="1" applyBorder="1"/>
    <xf numFmtId="44" fontId="3" fillId="0" borderId="1" xfId="0" applyNumberFormat="1" applyFont="1" applyBorder="1" applyAlignment="1">
      <alignment horizontal="center"/>
    </xf>
    <xf numFmtId="0" fontId="3" fillId="0" borderId="0" xfId="0" applyFont="1" applyFill="1"/>
    <xf numFmtId="165" fontId="7" fillId="5" borderId="8" xfId="1" applyNumberFormat="1" applyFont="1" applyFill="1" applyBorder="1"/>
    <xf numFmtId="165" fontId="7" fillId="5" borderId="1" xfId="1" applyNumberFormat="1" applyFont="1" applyFill="1" applyBorder="1"/>
    <xf numFmtId="165" fontId="7" fillId="6" borderId="8" xfId="1" applyNumberFormat="1" applyFont="1" applyFill="1" applyBorder="1"/>
    <xf numFmtId="165" fontId="3" fillId="8" borderId="1" xfId="1" applyNumberFormat="1" applyFont="1" applyFill="1" applyBorder="1"/>
    <xf numFmtId="0" fontId="7" fillId="0" borderId="6" xfId="0" applyFont="1" applyFill="1" applyBorder="1" applyAlignment="1">
      <alignment horizontal="center"/>
    </xf>
    <xf numFmtId="165" fontId="7" fillId="0" borderId="6" xfId="1" applyNumberFormat="1" applyFont="1" applyFill="1" applyBorder="1"/>
    <xf numFmtId="0" fontId="8" fillId="0" borderId="0" xfId="0" applyFont="1" applyFill="1"/>
    <xf numFmtId="165" fontId="4" fillId="7" borderId="1" xfId="1" applyNumberFormat="1" applyFont="1" applyFill="1" applyBorder="1"/>
    <xf numFmtId="0" fontId="4" fillId="9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165" fontId="3" fillId="0" borderId="0" xfId="0" applyNumberFormat="1" applyFont="1"/>
    <xf numFmtId="0" fontId="5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71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7"/>
  <sheetViews>
    <sheetView showGridLines="0" tabSelected="1" workbookViewId="0"/>
  </sheetViews>
  <sheetFormatPr defaultRowHeight="12" x14ac:dyDescent="0.2"/>
  <cols>
    <col min="1" max="1" width="9.140625" style="1"/>
    <col min="2" max="2" width="13.5703125" style="1" bestFit="1" customWidth="1"/>
    <col min="3" max="3" width="26.42578125" style="1" bestFit="1" customWidth="1"/>
    <col min="4" max="15" width="11.5703125" style="1" bestFit="1" customWidth="1"/>
    <col min="16" max="16" width="9.140625" style="1"/>
    <col min="17" max="19" width="12.5703125" style="1" bestFit="1" customWidth="1"/>
    <col min="20" max="20" width="9.140625" style="1"/>
    <col min="21" max="21" width="48.140625" style="1" customWidth="1"/>
    <col min="22" max="16384" width="9.140625" style="1"/>
  </cols>
  <sheetData>
    <row r="2" spans="2:21" x14ac:dyDescent="0.2">
      <c r="B2" s="3"/>
      <c r="C2" s="3"/>
      <c r="D2" s="7">
        <v>44197</v>
      </c>
      <c r="E2" s="7">
        <v>44228</v>
      </c>
      <c r="F2" s="7">
        <v>44256</v>
      </c>
      <c r="G2" s="7">
        <v>44287</v>
      </c>
      <c r="H2" s="7">
        <v>44317</v>
      </c>
      <c r="I2" s="7">
        <v>44348</v>
      </c>
      <c r="J2" s="7">
        <v>44378</v>
      </c>
      <c r="K2" s="7">
        <v>44409</v>
      </c>
      <c r="L2" s="7">
        <v>44440</v>
      </c>
      <c r="M2" s="7">
        <v>44470</v>
      </c>
      <c r="N2" s="7">
        <v>44501</v>
      </c>
      <c r="O2" s="7">
        <v>44531</v>
      </c>
      <c r="P2" s="6"/>
      <c r="Q2" s="6" t="s">
        <v>2</v>
      </c>
      <c r="R2" s="6" t="s">
        <v>104</v>
      </c>
      <c r="S2" s="6" t="s">
        <v>102</v>
      </c>
      <c r="U2" s="1" t="s">
        <v>115</v>
      </c>
    </row>
    <row r="3" spans="2:21" x14ac:dyDescent="0.2">
      <c r="B3" s="55" t="s">
        <v>1</v>
      </c>
      <c r="C3" s="3" t="s">
        <v>81</v>
      </c>
      <c r="D3" s="4">
        <f>'1206045_PepsiCo_Inc'!J3</f>
        <v>394913.83039999998</v>
      </c>
      <c r="E3" s="4">
        <f>'1206045_PepsiCo_Inc'!K3</f>
        <v>441867.01439999999</v>
      </c>
      <c r="F3" s="4">
        <f>'1206045_PepsiCo_Inc'!L3</f>
        <v>445886.83199999999</v>
      </c>
      <c r="G3" s="4">
        <f>'1206045_PepsiCo_Inc'!M3</f>
        <v>457935.32381972147</v>
      </c>
      <c r="H3" s="4">
        <f>'1206045_PepsiCo_Inc'!N3</f>
        <v>442694.15261972148</v>
      </c>
      <c r="I3" s="4">
        <f>'1206045_PepsiCo_Inc'!O3</f>
        <v>412097.85181972152</v>
      </c>
      <c r="J3" s="4">
        <f>'1206045_PepsiCo_Inc'!P3</f>
        <v>422491.51261972147</v>
      </c>
      <c r="K3" s="4">
        <f>'1206045_PepsiCo_Inc'!Q3</f>
        <v>422152.99101972149</v>
      </c>
      <c r="L3" s="4">
        <f>'1206045_PepsiCo_Inc'!R3</f>
        <v>397505.65021972149</v>
      </c>
      <c r="M3" s="4">
        <f>'1206045_PepsiCo_Inc'!S3</f>
        <v>415584.57501972152</v>
      </c>
      <c r="N3" s="4">
        <f>'1206045_PepsiCo_Inc'!T3</f>
        <v>393768.93021972151</v>
      </c>
      <c r="O3" s="4">
        <f>'1206045_PepsiCo_Inc'!U3</f>
        <v>393172.78301972151</v>
      </c>
      <c r="P3" s="4"/>
      <c r="Q3" s="4">
        <f t="shared" ref="Q3:Q6" si="0">SUM(D3:O3)</f>
        <v>5040071.4471774939</v>
      </c>
      <c r="R3" s="4">
        <f>'1206045_PepsiCo_Inc'!W3</f>
        <v>5040071.4471774939</v>
      </c>
      <c r="S3" s="4">
        <f>Q3-R3</f>
        <v>0</v>
      </c>
    </row>
    <row r="4" spans="2:21" x14ac:dyDescent="0.2">
      <c r="B4" s="55"/>
      <c r="C4" s="3" t="s">
        <v>82</v>
      </c>
      <c r="D4" s="4">
        <f>'1229928_PepsiCo_LatAm_Mexico'!J3</f>
        <v>372486.48681797116</v>
      </c>
      <c r="E4" s="4">
        <f>'1229928_PepsiCo_LatAm_Mexico'!K3</f>
        <v>366687.31830597122</v>
      </c>
      <c r="F4" s="4">
        <f>'1229928_PepsiCo_LatAm_Mexico'!L3</f>
        <v>355130.53528230399</v>
      </c>
      <c r="G4" s="4">
        <f>'1229928_PepsiCo_LatAm_Mexico'!M3</f>
        <v>344634.3475181653</v>
      </c>
      <c r="H4" s="4">
        <f>'1229928_PepsiCo_LatAm_Mexico'!N3</f>
        <v>350551.18934037333</v>
      </c>
      <c r="I4" s="4">
        <f>'1229928_PepsiCo_LatAm_Mexico'!O3</f>
        <v>341606.1779785814</v>
      </c>
      <c r="J4" s="4">
        <f>'1229928_PepsiCo_LatAm_Mexico'!P3</f>
        <v>328789.34366946138</v>
      </c>
      <c r="K4" s="4">
        <f>'1229928_PepsiCo_LatAm_Mexico'!Q3</f>
        <v>328789.34366946138</v>
      </c>
      <c r="L4" s="4">
        <f>'1229928_PepsiCo_LatAm_Mexico'!R3</f>
        <v>328789.34366946138</v>
      </c>
      <c r="M4" s="4">
        <f>'1229928_PepsiCo_LatAm_Mexico'!S3</f>
        <v>189579.22981691733</v>
      </c>
      <c r="N4" s="4">
        <f>'1229928_PepsiCo_LatAm_Mexico'!T3</f>
        <v>189579.22981691733</v>
      </c>
      <c r="O4" s="4">
        <f>'1229928_PepsiCo_LatAm_Mexico'!U3</f>
        <v>189579.22981691733</v>
      </c>
      <c r="P4" s="4"/>
      <c r="Q4" s="4">
        <f t="shared" si="0"/>
        <v>3686201.775702503</v>
      </c>
      <c r="R4" s="4">
        <f>'1229928_PepsiCo_LatAm_Mexico'!W3</f>
        <v>3686201.775702503</v>
      </c>
      <c r="S4" s="4">
        <f t="shared" ref="S4:S7" si="1">Q4-R4</f>
        <v>0</v>
      </c>
    </row>
    <row r="5" spans="2:21" x14ac:dyDescent="0.2">
      <c r="B5" s="55"/>
      <c r="C5" s="3" t="s">
        <v>80</v>
      </c>
      <c r="D5" s="4">
        <f>'1311384_PepsiCo'!J3</f>
        <v>7053.7558399999998</v>
      </c>
      <c r="E5" s="4">
        <f>'1311384_PepsiCo'!K3</f>
        <v>6371.1376</v>
      </c>
      <c r="F5" s="4">
        <f>'1311384_PepsiCo'!L3</f>
        <v>7053.7558399999998</v>
      </c>
      <c r="G5" s="4">
        <f>'1311384_PepsiCo'!M3</f>
        <v>6826.2102399999994</v>
      </c>
      <c r="H5" s="4">
        <f>'1311384_PepsiCo'!N3</f>
        <v>7053.7558399999998</v>
      </c>
      <c r="I5" s="4">
        <f>'1311384_PepsiCo'!O3</f>
        <v>6826.2102399999994</v>
      </c>
      <c r="J5" s="4">
        <f>'1311384_PepsiCo'!P3</f>
        <v>7053.7558399999998</v>
      </c>
      <c r="K5" s="4">
        <f>'1311384_PepsiCo'!Q3</f>
        <v>7053.7558399999998</v>
      </c>
      <c r="L5" s="4">
        <f>'1311384_PepsiCo'!R3</f>
        <v>6826.2102399999994</v>
      </c>
      <c r="M5" s="4">
        <f>'1311384_PepsiCo'!S3</f>
        <v>7053.7558399999998</v>
      </c>
      <c r="N5" s="4">
        <f>'1311384_PepsiCo'!T3</f>
        <v>6826.2102399999994</v>
      </c>
      <c r="O5" s="4">
        <f>'1311384_PepsiCo'!U3</f>
        <v>7053.7744000000002</v>
      </c>
      <c r="P5" s="4"/>
      <c r="Q5" s="4">
        <f t="shared" si="0"/>
        <v>83052.287999999986</v>
      </c>
      <c r="R5" s="4">
        <f>'1311384_PepsiCo'!W3</f>
        <v>83052.287999999986</v>
      </c>
      <c r="S5" s="4">
        <f t="shared" si="1"/>
        <v>0</v>
      </c>
    </row>
    <row r="6" spans="2:21" x14ac:dyDescent="0.2">
      <c r="B6" s="55"/>
      <c r="C6" s="3" t="s">
        <v>79</v>
      </c>
      <c r="D6" s="4">
        <f>'1312108_PepsiCo Inc'!J3</f>
        <v>334811.85279999999</v>
      </c>
      <c r="E6" s="4">
        <f>'1312108_PepsiCo Inc'!K3</f>
        <v>439007.35904000001</v>
      </c>
      <c r="F6" s="4">
        <f>'1312108_PepsiCo Inc'!L3</f>
        <v>435435.41087999998</v>
      </c>
      <c r="G6" s="4">
        <f>'1312108_PepsiCo Inc'!M3</f>
        <v>398262.50858666666</v>
      </c>
      <c r="H6" s="4">
        <f>'1312108_PepsiCo Inc'!N3</f>
        <v>395384.1866666667</v>
      </c>
      <c r="I6" s="4">
        <f>'1312108_PepsiCo Inc'!O3</f>
        <v>397271.01482666668</v>
      </c>
      <c r="J6" s="4">
        <f>'1312108_PepsiCo Inc'!P3</f>
        <v>397271.01482666668</v>
      </c>
      <c r="K6" s="4">
        <f>'1312108_PepsiCo Inc'!Q3</f>
        <v>365486.34218666668</v>
      </c>
      <c r="L6" s="4">
        <f>'1312108_PepsiCo Inc'!R3</f>
        <v>364047.18122666667</v>
      </c>
      <c r="M6" s="4">
        <f>'1312108_PepsiCo Inc'!S3</f>
        <v>363823.34762666671</v>
      </c>
      <c r="N6" s="4">
        <f>'1312108_PepsiCo Inc'!T3</f>
        <v>361168.85930666671</v>
      </c>
      <c r="O6" s="4">
        <f>'1312108_PepsiCo Inc'!U3</f>
        <v>357619.1293866667</v>
      </c>
      <c r="P6" s="4"/>
      <c r="Q6" s="4">
        <f t="shared" si="0"/>
        <v>4609588.2073599994</v>
      </c>
      <c r="R6" s="4">
        <f>'1312108_PepsiCo Inc'!W3</f>
        <v>4609588.2073599994</v>
      </c>
      <c r="S6" s="4">
        <f t="shared" si="1"/>
        <v>0</v>
      </c>
    </row>
    <row r="7" spans="2:21" x14ac:dyDescent="0.2">
      <c r="B7" s="55"/>
      <c r="C7" s="3" t="s">
        <v>78</v>
      </c>
      <c r="D7" s="4">
        <f>'1312109_PepsiCo Inc'!J3</f>
        <v>5647.3068800000001</v>
      </c>
      <c r="E7" s="4">
        <f>'1312109_PepsiCo Inc'!K3</f>
        <v>6716.6784000000007</v>
      </c>
      <c r="F7" s="4">
        <f>'1312109_PepsiCo Inc'!L3</f>
        <v>7299.9820799999998</v>
      </c>
      <c r="G7" s="4">
        <f>'1312109_PepsiCo Inc'!M3</f>
        <v>6716.6784000000007</v>
      </c>
      <c r="H7" s="4">
        <f>'1312109_PepsiCo Inc'!N3</f>
        <v>6716.6784000000007</v>
      </c>
      <c r="I7" s="4">
        <f>'1312109_PepsiCo Inc'!O3</f>
        <v>7105.5475200000001</v>
      </c>
      <c r="J7" s="4">
        <f>'1312109_PepsiCo Inc'!P3</f>
        <v>7105.5475200000001</v>
      </c>
      <c r="K7" s="4">
        <f>'1312109_PepsiCo Inc'!Q3</f>
        <v>6911.1129600000004</v>
      </c>
      <c r="L7" s="4">
        <f>'1312109_PepsiCo Inc'!R3</f>
        <v>6911.1129600000004</v>
      </c>
      <c r="M7" s="4">
        <f>'1312109_PepsiCo Inc'!S3</f>
        <v>6716.6784000000007</v>
      </c>
      <c r="N7" s="4">
        <f>'1312109_PepsiCo Inc'!T3</f>
        <v>6911.1129600000004</v>
      </c>
      <c r="O7" s="4">
        <f>'1312109_PepsiCo Inc'!U3</f>
        <v>6327.8092799999995</v>
      </c>
      <c r="P7" s="4"/>
      <c r="Q7" s="4">
        <f>SUM(D7:O7)</f>
        <v>81086.245760000005</v>
      </c>
      <c r="R7" s="4">
        <f>'1312109_PepsiCo Inc'!W3</f>
        <v>81086.245760000005</v>
      </c>
      <c r="S7" s="4">
        <f t="shared" si="1"/>
        <v>0</v>
      </c>
    </row>
    <row r="8" spans="2:21" x14ac:dyDescent="0.2">
      <c r="B8" s="55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2:21" ht="15" x14ac:dyDescent="0.25">
      <c r="B9" s="55"/>
      <c r="C9" s="21" t="s">
        <v>2</v>
      </c>
      <c r="D9" s="22">
        <f t="shared" ref="D9:O9" si="2">SUM(D3:D7)</f>
        <v>1114913.2327379712</v>
      </c>
      <c r="E9" s="22">
        <f t="shared" si="2"/>
        <v>1260649.5077459714</v>
      </c>
      <c r="F9" s="22">
        <f t="shared" si="2"/>
        <v>1250806.5160823041</v>
      </c>
      <c r="G9" s="22">
        <f t="shared" si="2"/>
        <v>1214375.0685645535</v>
      </c>
      <c r="H9" s="22">
        <f t="shared" si="2"/>
        <v>1202399.9628667617</v>
      </c>
      <c r="I9" s="22">
        <f t="shared" si="2"/>
        <v>1164906.8023849698</v>
      </c>
      <c r="J9" s="22">
        <f t="shared" si="2"/>
        <v>1162711.1744758496</v>
      </c>
      <c r="K9" s="22">
        <f t="shared" si="2"/>
        <v>1130393.5456758495</v>
      </c>
      <c r="L9" s="22">
        <f t="shared" si="2"/>
        <v>1104079.4983158496</v>
      </c>
      <c r="M9" s="22">
        <f t="shared" si="2"/>
        <v>982757.58670330548</v>
      </c>
      <c r="N9" s="22">
        <f t="shared" si="2"/>
        <v>958254.3425433056</v>
      </c>
      <c r="O9" s="22">
        <f t="shared" si="2"/>
        <v>953752.72590330557</v>
      </c>
      <c r="P9" s="22"/>
      <c r="Q9" s="22">
        <f>SUM(Q3:Q7)</f>
        <v>13499999.963999996</v>
      </c>
      <c r="R9" s="22">
        <f>SUM(R3:R7)</f>
        <v>13499999.963999996</v>
      </c>
      <c r="S9" s="22">
        <f>SUM(S3:S7)</f>
        <v>0</v>
      </c>
    </row>
    <row r="10" spans="2:21" x14ac:dyDescent="0.2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2:21" x14ac:dyDescent="0.2">
      <c r="B11" s="55" t="s">
        <v>0</v>
      </c>
      <c r="C11" s="3" t="s">
        <v>81</v>
      </c>
      <c r="D11" s="4">
        <f>'1206045_PepsiCo_Inc'!J19</f>
        <v>374913.83039999998</v>
      </c>
      <c r="E11" s="4">
        <f>'1206045_PepsiCo_Inc'!K19</f>
        <v>327210.47039999999</v>
      </c>
      <c r="F11" s="4">
        <f>'1206045_PepsiCo_Inc'!L19</f>
        <v>327341.5968</v>
      </c>
      <c r="G11" s="4">
        <f>'1206045_PepsiCo_Inc'!M19</f>
        <v>147405.3664</v>
      </c>
      <c r="H11" s="4">
        <f>'1206045_PepsiCo_Inc'!N19</f>
        <v>112164.1952</v>
      </c>
      <c r="I11" s="4">
        <f>'1206045_PepsiCo_Inc'!O19</f>
        <v>81567.894400000005</v>
      </c>
      <c r="J11" s="4">
        <f>'1206045_PepsiCo_Inc'!P19</f>
        <v>77251.116800000003</v>
      </c>
      <c r="K11" s="4">
        <f>'1206045_PepsiCo_Inc'!Q19</f>
        <v>77912.595199999996</v>
      </c>
      <c r="L11" s="4">
        <f>'1206045_PepsiCo_Inc'!R19</f>
        <v>65265.254400000005</v>
      </c>
      <c r="M11" s="4">
        <f>'1206045_PepsiCo_Inc'!S19</f>
        <v>83344.179199999999</v>
      </c>
      <c r="N11" s="4">
        <f>'1206045_PepsiCo_Inc'!T19</f>
        <v>51528.534400000004</v>
      </c>
      <c r="O11" s="4">
        <f>'1206045_PepsiCo_Inc'!U19</f>
        <v>50932.387199999997</v>
      </c>
      <c r="P11" s="4"/>
      <c r="Q11" s="4">
        <f t="shared" ref="Q11:Q14" si="3">SUM(D11:O11)</f>
        <v>1776837.4208</v>
      </c>
      <c r="R11" s="4">
        <f>'1206045_PepsiCo_Inc'!W20</f>
        <v>1776837.4208</v>
      </c>
      <c r="S11" s="4">
        <f t="shared" ref="S11:S15" si="4">Q11-R11</f>
        <v>0</v>
      </c>
    </row>
    <row r="12" spans="2:21" x14ac:dyDescent="0.2">
      <c r="B12" s="55"/>
      <c r="C12" s="3" t="s">
        <v>82</v>
      </c>
      <c r="D12" s="4">
        <f>'1229928_PepsiCo_LatAm_Mexico'!J17</f>
        <v>372486.48681797116</v>
      </c>
      <c r="E12" s="4">
        <f>'1229928_PepsiCo_LatAm_Mexico'!K17</f>
        <v>366687.31830597122</v>
      </c>
      <c r="F12" s="4">
        <f>'1229928_PepsiCo_LatAm_Mexico'!L17</f>
        <v>346377.46853030397</v>
      </c>
      <c r="G12" s="4">
        <f>'1229928_PepsiCo_LatAm_Mexico'!M17</f>
        <v>116444.23965798401</v>
      </c>
      <c r="H12" s="4">
        <f>'1229928_PepsiCo_LatAm_Mexico'!N17</f>
        <v>122361.08148019201</v>
      </c>
      <c r="I12" s="4">
        <f>'1229928_PepsiCo_LatAm_Mexico'!O17</f>
        <v>99624.671616000007</v>
      </c>
      <c r="J12" s="4">
        <f>'1229928_PepsiCo_LatAm_Mexico'!P17</f>
        <v>0</v>
      </c>
      <c r="K12" s="4">
        <f>'1229928_PepsiCo_LatAm_Mexico'!Q17</f>
        <v>0</v>
      </c>
      <c r="L12" s="4">
        <f>'1229928_PepsiCo_LatAm_Mexico'!R17</f>
        <v>0</v>
      </c>
      <c r="M12" s="4">
        <f>'1229928_PepsiCo_LatAm_Mexico'!S17</f>
        <v>0</v>
      </c>
      <c r="N12" s="4">
        <f>'1229928_PepsiCo_LatAm_Mexico'!T17</f>
        <v>0</v>
      </c>
      <c r="O12" s="4">
        <f>'1229928_PepsiCo_LatAm_Mexico'!U17</f>
        <v>0</v>
      </c>
      <c r="P12" s="4"/>
      <c r="Q12" s="4">
        <f t="shared" si="3"/>
        <v>1423981.2664084225</v>
      </c>
      <c r="R12" s="4">
        <f>'1229928_PepsiCo_LatAm_Mexico'!W18</f>
        <v>736381.86238679045</v>
      </c>
      <c r="S12" s="4">
        <f t="shared" si="4"/>
        <v>687599.40402163204</v>
      </c>
    </row>
    <row r="13" spans="2:21" x14ac:dyDescent="0.2">
      <c r="B13" s="55"/>
      <c r="C13" s="3" t="s">
        <v>80</v>
      </c>
      <c r="D13" s="4">
        <f>'1311384_PepsiCo'!J6</f>
        <v>7053.7558399999998</v>
      </c>
      <c r="E13" s="4">
        <f>'1311384_PepsiCo'!K6</f>
        <v>6371.1376</v>
      </c>
      <c r="F13" s="4">
        <f>'1311384_PepsiCo'!L6</f>
        <v>7053.7558399999998</v>
      </c>
      <c r="G13" s="4">
        <f>'1311384_PepsiCo'!M6</f>
        <v>6826.2102399999994</v>
      </c>
      <c r="H13" s="4">
        <f>'1311384_PepsiCo'!N6</f>
        <v>7053.7558399999998</v>
      </c>
      <c r="I13" s="4">
        <f>'1311384_PepsiCo'!O6</f>
        <v>6826.2102399999994</v>
      </c>
      <c r="J13" s="4">
        <f>'1311384_PepsiCo'!P6</f>
        <v>7053.7558399999998</v>
      </c>
      <c r="K13" s="4">
        <f>'1311384_PepsiCo'!Q6</f>
        <v>7053.7558399999998</v>
      </c>
      <c r="L13" s="4">
        <f>'1311384_PepsiCo'!R6</f>
        <v>6826.2102399999994</v>
      </c>
      <c r="M13" s="4">
        <f>'1311384_PepsiCo'!S6</f>
        <v>7053.7558399999998</v>
      </c>
      <c r="N13" s="4">
        <f>'1311384_PepsiCo'!T6</f>
        <v>6826.2102399999994</v>
      </c>
      <c r="O13" s="4">
        <f>'1311384_PepsiCo'!U6</f>
        <v>7053.7744000000002</v>
      </c>
      <c r="P13" s="4"/>
      <c r="Q13" s="4">
        <f t="shared" si="3"/>
        <v>83052.287999999986</v>
      </c>
      <c r="R13" s="4">
        <f>'1311384_PepsiCo'!W7</f>
        <v>83052.287999999986</v>
      </c>
      <c r="S13" s="4">
        <f t="shared" si="4"/>
        <v>0</v>
      </c>
    </row>
    <row r="14" spans="2:21" x14ac:dyDescent="0.2">
      <c r="B14" s="55"/>
      <c r="C14" s="3" t="s">
        <v>79</v>
      </c>
      <c r="D14" s="4">
        <f>'1312108_PepsiCo Inc'!J9</f>
        <v>134811.85279999999</v>
      </c>
      <c r="E14" s="4">
        <f>'1312108_PepsiCo Inc'!K9</f>
        <v>133820.35904000001</v>
      </c>
      <c r="F14" s="4">
        <f>'1312108_PepsiCo Inc'!L9</f>
        <v>140248.41088000001</v>
      </c>
      <c r="G14" s="4">
        <f>'1312108_PepsiCo Inc'!M9</f>
        <v>138137.84192000001</v>
      </c>
      <c r="H14" s="4">
        <f>'1312108_PepsiCo Inc'!N9</f>
        <v>135259.52000000002</v>
      </c>
      <c r="I14" s="4">
        <f>'1312108_PepsiCo Inc'!O9</f>
        <v>137146.34815999999</v>
      </c>
      <c r="J14" s="4">
        <f>'1312108_PepsiCo Inc'!P9</f>
        <v>137146.34815999999</v>
      </c>
      <c r="K14" s="4">
        <f>'1312108_PepsiCo Inc'!Q9</f>
        <v>105361.67551999999</v>
      </c>
      <c r="L14" s="4">
        <f>'1312108_PepsiCo Inc'!R9</f>
        <v>103922.51456000001</v>
      </c>
      <c r="M14" s="4">
        <f>'1312108_PepsiCo Inc'!S9</f>
        <v>103698.68096</v>
      </c>
      <c r="N14" s="4">
        <f>'1312108_PepsiCo Inc'!T9</f>
        <v>101044.19263999999</v>
      </c>
      <c r="O14" s="4">
        <f>'1312108_PepsiCo Inc'!U9</f>
        <v>97494.46272000001</v>
      </c>
      <c r="P14" s="4"/>
      <c r="Q14" s="4">
        <f t="shared" si="3"/>
        <v>1468092.2073600001</v>
      </c>
      <c r="R14" s="4">
        <f>'1312108_PepsiCo Inc'!W10</f>
        <v>1468092.2073600001</v>
      </c>
      <c r="S14" s="4">
        <f t="shared" si="4"/>
        <v>0</v>
      </c>
    </row>
    <row r="15" spans="2:21" x14ac:dyDescent="0.2">
      <c r="B15" s="55"/>
      <c r="C15" s="3" t="s">
        <v>78</v>
      </c>
      <c r="D15" s="4">
        <f>'1312109_PepsiCo Inc'!J10</f>
        <v>5647.3068800000001</v>
      </c>
      <c r="E15" s="4">
        <f>'1312109_PepsiCo Inc'!K10</f>
        <v>6716.6784000000007</v>
      </c>
      <c r="F15" s="4">
        <f>'1312109_PepsiCo Inc'!L10</f>
        <v>7299.9820799999998</v>
      </c>
      <c r="G15" s="4">
        <f>'1312109_PepsiCo Inc'!M10</f>
        <v>0</v>
      </c>
      <c r="H15" s="4">
        <f>'1312109_PepsiCo Inc'!N10</f>
        <v>0</v>
      </c>
      <c r="I15" s="4">
        <f>'1312109_PepsiCo Inc'!O10</f>
        <v>0</v>
      </c>
      <c r="J15" s="4">
        <f>'1312109_PepsiCo Inc'!P10</f>
        <v>0</v>
      </c>
      <c r="K15" s="4">
        <f>'1312109_PepsiCo Inc'!Q10</f>
        <v>0</v>
      </c>
      <c r="L15" s="4">
        <f>'1312109_PepsiCo Inc'!R10</f>
        <v>0</v>
      </c>
      <c r="M15" s="4">
        <f>'1312109_PepsiCo Inc'!S10</f>
        <v>0</v>
      </c>
      <c r="N15" s="4">
        <f>'1312109_PepsiCo Inc'!T10</f>
        <v>0</v>
      </c>
      <c r="O15" s="4">
        <f>'1312109_PepsiCo Inc'!U10</f>
        <v>0</v>
      </c>
      <c r="P15" s="4"/>
      <c r="Q15" s="4">
        <f>SUM(D15:O15)</f>
        <v>19663.967360000002</v>
      </c>
      <c r="R15" s="4">
        <f>'1312109_PepsiCo Inc'!W11</f>
        <v>19663.967360000002</v>
      </c>
      <c r="S15" s="4">
        <f t="shared" si="4"/>
        <v>0</v>
      </c>
    </row>
    <row r="16" spans="2:21" x14ac:dyDescent="0.2">
      <c r="B16" s="55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2:21" ht="15" x14ac:dyDescent="0.25">
      <c r="B17" s="55"/>
      <c r="C17" s="21" t="s">
        <v>2</v>
      </c>
      <c r="D17" s="22">
        <f t="shared" ref="D17:O17" si="5">SUM(D11:D15)</f>
        <v>894913.23273797124</v>
      </c>
      <c r="E17" s="22">
        <f t="shared" si="5"/>
        <v>840805.96374597121</v>
      </c>
      <c r="F17" s="22">
        <f t="shared" si="5"/>
        <v>828321.21413030394</v>
      </c>
      <c r="G17" s="22">
        <f t="shared" si="5"/>
        <v>408813.65821798402</v>
      </c>
      <c r="H17" s="22">
        <f t="shared" si="5"/>
        <v>376838.552520192</v>
      </c>
      <c r="I17" s="22">
        <f t="shared" si="5"/>
        <v>325165.12441599998</v>
      </c>
      <c r="J17" s="22">
        <f t="shared" si="5"/>
        <v>221451.22080000001</v>
      </c>
      <c r="K17" s="22">
        <f t="shared" si="5"/>
        <v>190328.02655999997</v>
      </c>
      <c r="L17" s="22">
        <f t="shared" si="5"/>
        <v>176013.9792</v>
      </c>
      <c r="M17" s="22">
        <f t="shared" si="5"/>
        <v>194096.61599999998</v>
      </c>
      <c r="N17" s="22">
        <f t="shared" si="5"/>
        <v>159398.93728000001</v>
      </c>
      <c r="O17" s="22">
        <f t="shared" si="5"/>
        <v>155480.62432</v>
      </c>
      <c r="P17" s="9"/>
      <c r="Q17" s="22">
        <f>SUM(Q11:Q15)</f>
        <v>4771627.1499284226</v>
      </c>
      <c r="R17" s="22">
        <f>SUM(R11:R15)</f>
        <v>4084027.7459067907</v>
      </c>
      <c r="S17" s="22">
        <f>SUM(S11:S15)</f>
        <v>687599.40402163204</v>
      </c>
    </row>
    <row r="18" spans="2:21" x14ac:dyDescent="0.2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2:21" x14ac:dyDescent="0.2">
      <c r="B19" s="55" t="s">
        <v>42</v>
      </c>
      <c r="C19" s="3" t="s">
        <v>81</v>
      </c>
      <c r="D19" s="4">
        <f>'1206045_PepsiCo_Inc'!J38</f>
        <v>20000</v>
      </c>
      <c r="E19" s="4">
        <f>'1206045_PepsiCo_Inc'!K38</f>
        <v>74656.543999999994</v>
      </c>
      <c r="F19" s="4">
        <f>'1206045_PepsiCo_Inc'!L38</f>
        <v>74656.543999999994</v>
      </c>
      <c r="G19" s="4">
        <f>'1206045_PepsiCo_Inc'!M38</f>
        <v>74656.543999999994</v>
      </c>
      <c r="H19" s="4">
        <f>'1206045_PepsiCo_Inc'!N38</f>
        <v>36656.544000000002</v>
      </c>
      <c r="I19" s="4">
        <f>'1206045_PepsiCo_Inc'!O38</f>
        <v>36656.544000000002</v>
      </c>
      <c r="J19" s="4">
        <f>'1206045_PepsiCo_Inc'!P38</f>
        <v>29656.544000000002</v>
      </c>
      <c r="K19" s="4">
        <f>'1206045_PepsiCo_Inc'!Q38</f>
        <v>12000</v>
      </c>
      <c r="L19" s="4">
        <f>'1206045_PepsiCo_Inc'!R38</f>
        <v>0</v>
      </c>
      <c r="M19" s="4">
        <f>'1206045_PepsiCo_Inc'!S38</f>
        <v>0</v>
      </c>
      <c r="N19" s="4">
        <f>'1206045_PepsiCo_Inc'!T38</f>
        <v>0</v>
      </c>
      <c r="O19" s="4">
        <f>'1206045_PepsiCo_Inc'!U38</f>
        <v>0</v>
      </c>
      <c r="P19" s="4"/>
      <c r="Q19" s="4">
        <f t="shared" ref="Q19:Q22" si="6">SUM(D19:O19)</f>
        <v>358939.26399999997</v>
      </c>
      <c r="R19" s="4">
        <f>'1206045_PepsiCo_Inc'!W39</f>
        <v>358939.26399999997</v>
      </c>
      <c r="S19" s="4">
        <f t="shared" ref="S19:S23" si="7">Q19-R19</f>
        <v>0</v>
      </c>
    </row>
    <row r="20" spans="2:21" ht="38.25" x14ac:dyDescent="0.2">
      <c r="B20" s="55"/>
      <c r="C20" s="3" t="s">
        <v>82</v>
      </c>
      <c r="D20" s="4">
        <f>'1229928_PepsiCo_LatAm_Mexico'!J37</f>
        <v>0</v>
      </c>
      <c r="E20" s="4">
        <f>'1229928_PepsiCo_LatAm_Mexico'!K37</f>
        <v>0</v>
      </c>
      <c r="F20" s="4">
        <f>'1229928_PepsiCo_LatAm_Mexico'!L37</f>
        <v>0</v>
      </c>
      <c r="G20" s="4">
        <f>'1229928_PepsiCo_LatAm_Mexico'!M37</f>
        <v>0</v>
      </c>
      <c r="H20" s="4">
        <f>'1229928_PepsiCo_LatAm_Mexico'!N37</f>
        <v>0</v>
      </c>
      <c r="I20" s="4">
        <f>'1229928_PepsiCo_LatAm_Mexico'!O37</f>
        <v>0</v>
      </c>
      <c r="J20" s="4">
        <f>'1229928_PepsiCo_LatAm_Mexico'!P37</f>
        <v>0</v>
      </c>
      <c r="K20" s="4">
        <f>'1229928_PepsiCo_LatAm_Mexico'!Q37</f>
        <v>0</v>
      </c>
      <c r="L20" s="4">
        <f>'1229928_PepsiCo_LatAm_Mexico'!R37</f>
        <v>0</v>
      </c>
      <c r="M20" s="4">
        <f>'1229928_PepsiCo_LatAm_Mexico'!S37</f>
        <v>0</v>
      </c>
      <c r="N20" s="4">
        <f>'1229928_PepsiCo_LatAm_Mexico'!T37</f>
        <v>0</v>
      </c>
      <c r="O20" s="4">
        <f>'1229928_PepsiCo_LatAm_Mexico'!U37</f>
        <v>0</v>
      </c>
      <c r="P20" s="4"/>
      <c r="Q20" s="4">
        <f t="shared" si="6"/>
        <v>0</v>
      </c>
      <c r="R20" s="4">
        <f>'1229928_PepsiCo_LatAm_Mexico'!W38</f>
        <v>809928.76799999992</v>
      </c>
      <c r="S20" s="4">
        <f t="shared" si="7"/>
        <v>-809928.76799999992</v>
      </c>
      <c r="T20" s="51">
        <f>R20-S17</f>
        <v>122329.36397836788</v>
      </c>
      <c r="U20" s="52" t="s">
        <v>116</v>
      </c>
    </row>
    <row r="21" spans="2:21" x14ac:dyDescent="0.2">
      <c r="B21" s="55"/>
      <c r="C21" s="3" t="s">
        <v>80</v>
      </c>
      <c r="D21" s="4">
        <f>'1311384_PepsiCo'!J25</f>
        <v>0</v>
      </c>
      <c r="E21" s="4">
        <f>'1311384_PepsiCo'!K25</f>
        <v>0</v>
      </c>
      <c r="F21" s="4">
        <f>'1311384_PepsiCo'!L25</f>
        <v>0</v>
      </c>
      <c r="G21" s="4">
        <f>'1311384_PepsiCo'!M25</f>
        <v>0</v>
      </c>
      <c r="H21" s="4">
        <f>'1311384_PepsiCo'!N25</f>
        <v>0</v>
      </c>
      <c r="I21" s="4">
        <f>'1311384_PepsiCo'!O25</f>
        <v>0</v>
      </c>
      <c r="J21" s="4">
        <f>'1311384_PepsiCo'!P25</f>
        <v>0</v>
      </c>
      <c r="K21" s="4">
        <f>'1311384_PepsiCo'!Q25</f>
        <v>0</v>
      </c>
      <c r="L21" s="4">
        <f>'1311384_PepsiCo'!R25</f>
        <v>0</v>
      </c>
      <c r="M21" s="4">
        <f>'1311384_PepsiCo'!S25</f>
        <v>0</v>
      </c>
      <c r="N21" s="4">
        <f>'1311384_PepsiCo'!T25</f>
        <v>0</v>
      </c>
      <c r="O21" s="4">
        <f>'1311384_PepsiCo'!U25</f>
        <v>0</v>
      </c>
      <c r="P21" s="4"/>
      <c r="Q21" s="4">
        <f t="shared" si="6"/>
        <v>0</v>
      </c>
      <c r="R21" s="4">
        <f>'1311384_PepsiCo'!W26</f>
        <v>0</v>
      </c>
      <c r="S21" s="4">
        <f t="shared" si="7"/>
        <v>0</v>
      </c>
    </row>
    <row r="22" spans="2:21" x14ac:dyDescent="0.2">
      <c r="B22" s="55"/>
      <c r="C22" s="3" t="s">
        <v>79</v>
      </c>
      <c r="D22" s="4">
        <f>'1312108_PepsiCo Inc'!J28</f>
        <v>200000</v>
      </c>
      <c r="E22" s="4">
        <f>'1312108_PepsiCo Inc'!K28</f>
        <v>200000</v>
      </c>
      <c r="F22" s="4">
        <f>'1312108_PepsiCo Inc'!L28</f>
        <v>190000</v>
      </c>
      <c r="G22" s="4">
        <f>'1312108_PepsiCo Inc'!M28</f>
        <v>190000</v>
      </c>
      <c r="H22" s="4">
        <f>'1312108_PepsiCo Inc'!N28</f>
        <v>190000</v>
      </c>
      <c r="I22" s="4">
        <f>'1312108_PepsiCo Inc'!O28</f>
        <v>190000</v>
      </c>
      <c r="J22" s="4">
        <f>'1312108_PepsiCo Inc'!P28</f>
        <v>190000</v>
      </c>
      <c r="K22" s="4">
        <f>'1312108_PepsiCo Inc'!Q28</f>
        <v>190000</v>
      </c>
      <c r="L22" s="4">
        <f>'1312108_PepsiCo Inc'!R28</f>
        <v>190000</v>
      </c>
      <c r="M22" s="4">
        <f>'1312108_PepsiCo Inc'!S28</f>
        <v>190000</v>
      </c>
      <c r="N22" s="4">
        <f>'1312108_PepsiCo Inc'!T28</f>
        <v>190000</v>
      </c>
      <c r="O22" s="4">
        <f>'1312108_PepsiCo Inc'!U28</f>
        <v>190000</v>
      </c>
      <c r="P22" s="4"/>
      <c r="Q22" s="4">
        <f t="shared" si="6"/>
        <v>2300000</v>
      </c>
      <c r="R22" s="4">
        <f>'1312108_PepsiCo Inc'!W29</f>
        <v>3141495.9999999995</v>
      </c>
      <c r="S22" s="4">
        <f t="shared" si="7"/>
        <v>-841495.99999999953</v>
      </c>
    </row>
    <row r="23" spans="2:21" x14ac:dyDescent="0.2">
      <c r="B23" s="55"/>
      <c r="C23" s="3" t="s">
        <v>78</v>
      </c>
      <c r="D23" s="4">
        <f>'1312109_PepsiCo Inc'!J29</f>
        <v>0</v>
      </c>
      <c r="E23" s="4">
        <f>'1312109_PepsiCo Inc'!K29</f>
        <v>0</v>
      </c>
      <c r="F23" s="4">
        <f>'1312109_PepsiCo Inc'!L29</f>
        <v>0</v>
      </c>
      <c r="G23" s="4">
        <f>'1312109_PepsiCo Inc'!M29</f>
        <v>6716.6784000000007</v>
      </c>
      <c r="H23" s="4">
        <f>'1312109_PepsiCo Inc'!N29</f>
        <v>6716.6784000000007</v>
      </c>
      <c r="I23" s="4">
        <f>'1312109_PepsiCo Inc'!O29</f>
        <v>7105.5475200000001</v>
      </c>
      <c r="J23" s="4">
        <f>'1312109_PepsiCo Inc'!P29</f>
        <v>7105.5475200000001</v>
      </c>
      <c r="K23" s="4">
        <f>'1312109_PepsiCo Inc'!Q29</f>
        <v>6911.1129600000004</v>
      </c>
      <c r="L23" s="4">
        <f>'1312109_PepsiCo Inc'!R29</f>
        <v>6911.1129600000004</v>
      </c>
      <c r="M23" s="4">
        <f>'1312109_PepsiCo Inc'!S29</f>
        <v>6716.6784000000007</v>
      </c>
      <c r="N23" s="4">
        <f>'1312109_PepsiCo Inc'!T29</f>
        <v>6911.1129600000004</v>
      </c>
      <c r="O23" s="4">
        <f>'1312109_PepsiCo Inc'!U29</f>
        <v>6327.8092799999995</v>
      </c>
      <c r="P23" s="4"/>
      <c r="Q23" s="4">
        <f>SUM(D23:O23)</f>
        <v>61422.278399999996</v>
      </c>
      <c r="R23" s="4">
        <f>'1312109_PepsiCo Inc'!W30</f>
        <v>61422.278399999996</v>
      </c>
      <c r="S23" s="4">
        <f t="shared" si="7"/>
        <v>0</v>
      </c>
    </row>
    <row r="24" spans="2:21" x14ac:dyDescent="0.2">
      <c r="B24" s="55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2:21" ht="15" x14ac:dyDescent="0.25">
      <c r="B25" s="55"/>
      <c r="C25" s="21" t="s">
        <v>2</v>
      </c>
      <c r="D25" s="22">
        <f t="shared" ref="D25:O25" si="8">SUM(D19:D23)</f>
        <v>220000</v>
      </c>
      <c r="E25" s="22">
        <f t="shared" si="8"/>
        <v>274656.54399999999</v>
      </c>
      <c r="F25" s="22">
        <f t="shared" si="8"/>
        <v>264656.54399999999</v>
      </c>
      <c r="G25" s="22">
        <f t="shared" si="8"/>
        <v>271373.22239999997</v>
      </c>
      <c r="H25" s="22">
        <f t="shared" si="8"/>
        <v>233373.2224</v>
      </c>
      <c r="I25" s="22">
        <f t="shared" si="8"/>
        <v>233762.09151999999</v>
      </c>
      <c r="J25" s="22">
        <f t="shared" si="8"/>
        <v>226762.09151999999</v>
      </c>
      <c r="K25" s="22">
        <f t="shared" si="8"/>
        <v>208911.11296</v>
      </c>
      <c r="L25" s="22">
        <f t="shared" si="8"/>
        <v>196911.11296</v>
      </c>
      <c r="M25" s="22">
        <f t="shared" si="8"/>
        <v>196716.6784</v>
      </c>
      <c r="N25" s="22">
        <f t="shared" si="8"/>
        <v>196911.11296</v>
      </c>
      <c r="O25" s="22">
        <f t="shared" si="8"/>
        <v>196327.80927999999</v>
      </c>
      <c r="P25" s="9"/>
      <c r="Q25" s="22">
        <f>SUM(Q19:Q23)</f>
        <v>2720361.5424000002</v>
      </c>
      <c r="R25" s="22">
        <f>SUM(R19:R23)</f>
        <v>4371786.3103999998</v>
      </c>
      <c r="S25" s="22">
        <f>SUM(S19:S23)</f>
        <v>-1651424.7679999995</v>
      </c>
    </row>
    <row r="26" spans="2:21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2:21" x14ac:dyDescent="0.2">
      <c r="B27" s="54" t="s">
        <v>43</v>
      </c>
      <c r="C27" s="3" t="s">
        <v>81</v>
      </c>
      <c r="D27" s="4">
        <f>'1206045_PepsiCo_Inc'!J57</f>
        <v>0</v>
      </c>
      <c r="E27" s="4">
        <f>'1206045_PepsiCo_Inc'!K57</f>
        <v>40000</v>
      </c>
      <c r="F27" s="4">
        <f>'1206045_PepsiCo_Inc'!L57</f>
        <v>43888.691200000001</v>
      </c>
      <c r="G27" s="4">
        <f>'1206045_PepsiCo_Inc'!M57</f>
        <v>84875.967999999993</v>
      </c>
      <c r="H27" s="4">
        <f>'1206045_PepsiCo_Inc'!N57</f>
        <v>132875.96799999999</v>
      </c>
      <c r="I27" s="4">
        <f>'1206045_PepsiCo_Inc'!O57</f>
        <v>132875.96799999999</v>
      </c>
      <c r="J27" s="4">
        <f>'1206045_PepsiCo_Inc'!P57</f>
        <v>154586.40640000001</v>
      </c>
      <c r="K27" s="4">
        <f>'1206045_PepsiCo_Inc'!Q57</f>
        <v>161242.9504</v>
      </c>
      <c r="L27" s="4">
        <f>'1206045_PepsiCo_Inc'!R57</f>
        <v>161242.9504</v>
      </c>
      <c r="M27" s="4">
        <f>'1206045_PepsiCo_Inc'!S57</f>
        <v>161242.9504</v>
      </c>
      <c r="N27" s="4">
        <f>'1206045_PepsiCo_Inc'!T57</f>
        <v>161242.9504</v>
      </c>
      <c r="O27" s="4">
        <f>'1206045_PepsiCo_Inc'!U57</f>
        <v>161242.9504</v>
      </c>
      <c r="P27" s="4"/>
      <c r="Q27" s="4">
        <f t="shared" ref="Q27:Q31" si="9">SUM(D27:O27)</f>
        <v>1395317.7535999999</v>
      </c>
      <c r="R27" s="4">
        <f>'1206045_PepsiCo_Inc'!W58</f>
        <v>1905317.7535999999</v>
      </c>
      <c r="S27" s="4">
        <f t="shared" ref="S27:S31" si="10">Q27-R27</f>
        <v>-510000</v>
      </c>
      <c r="U27" s="1" t="s">
        <v>119</v>
      </c>
    </row>
    <row r="28" spans="2:21" ht="36" x14ac:dyDescent="0.2">
      <c r="B28" s="54"/>
      <c r="C28" s="3" t="s">
        <v>82</v>
      </c>
      <c r="D28" s="4">
        <f>'1229928_PepsiCo_LatAm_Mexico'!J58</f>
        <v>0</v>
      </c>
      <c r="E28" s="4">
        <f>'1229928_PepsiCo_LatAm_Mexico'!K58</f>
        <v>0</v>
      </c>
      <c r="F28" s="4">
        <f>'1229928_PepsiCo_LatAm_Mexico'!L58</f>
        <v>8753.0667520000006</v>
      </c>
      <c r="G28" s="4">
        <f>'1229928_PepsiCo_LatAm_Mexico'!M58</f>
        <v>8753.0667520000006</v>
      </c>
      <c r="H28" s="4">
        <f>'1229928_PepsiCo_LatAm_Mexico'!N58</f>
        <v>8753.0667520000006</v>
      </c>
      <c r="I28" s="4">
        <f>'1229928_PepsiCo_LatAm_Mexico'!O58</f>
        <v>22544.465254400006</v>
      </c>
      <c r="J28" s="4">
        <f>'1229928_PepsiCo_LatAm_Mexico'!P58</f>
        <v>109352.30256128</v>
      </c>
      <c r="K28" s="4">
        <f>'1229928_PepsiCo_LatAm_Mexico'!Q58</f>
        <v>109352.30256128</v>
      </c>
      <c r="L28" s="4">
        <f>'1229928_PepsiCo_LatAm_Mexico'!R58</f>
        <v>109352.30256128</v>
      </c>
      <c r="M28" s="4">
        <f>'1229928_PepsiCo_LatAm_Mexico'!S58</f>
        <v>109352.30256128</v>
      </c>
      <c r="N28" s="4">
        <f>'1229928_PepsiCo_LatAm_Mexico'!T58</f>
        <v>109352.30256128</v>
      </c>
      <c r="O28" s="4">
        <f>'1229928_PepsiCo_LatAm_Mexico'!U58</f>
        <v>109352.30256128</v>
      </c>
      <c r="P28" s="4"/>
      <c r="Q28" s="4">
        <f t="shared" si="9"/>
        <v>704917.48087807989</v>
      </c>
      <c r="R28" s="4">
        <f>'1229928_PepsiCo_LatAm_Mexico'!W59</f>
        <v>530627.94487808004</v>
      </c>
      <c r="S28" s="4">
        <f t="shared" si="10"/>
        <v>174289.53599999985</v>
      </c>
      <c r="U28" s="53" t="s">
        <v>117</v>
      </c>
    </row>
    <row r="29" spans="2:21" x14ac:dyDescent="0.2">
      <c r="B29" s="54"/>
      <c r="C29" s="3" t="s">
        <v>80</v>
      </c>
      <c r="D29" s="4">
        <f>'1311384_PepsiCo'!J44</f>
        <v>0</v>
      </c>
      <c r="E29" s="4">
        <f>'1311384_PepsiCo'!K44</f>
        <v>0</v>
      </c>
      <c r="F29" s="4">
        <f>'1311384_PepsiCo'!L44</f>
        <v>0</v>
      </c>
      <c r="G29" s="4">
        <f>'1311384_PepsiCo'!M44</f>
        <v>0</v>
      </c>
      <c r="H29" s="4">
        <f>'1311384_PepsiCo'!N44</f>
        <v>0</v>
      </c>
      <c r="I29" s="4">
        <f>'1311384_PepsiCo'!O44</f>
        <v>0</v>
      </c>
      <c r="J29" s="4">
        <f>'1311384_PepsiCo'!P44</f>
        <v>0</v>
      </c>
      <c r="K29" s="4">
        <f>'1311384_PepsiCo'!Q44</f>
        <v>0</v>
      </c>
      <c r="L29" s="4">
        <f>'1311384_PepsiCo'!R44</f>
        <v>0</v>
      </c>
      <c r="M29" s="4">
        <f>'1311384_PepsiCo'!S44</f>
        <v>0</v>
      </c>
      <c r="N29" s="4">
        <f>'1311384_PepsiCo'!T44</f>
        <v>0</v>
      </c>
      <c r="O29" s="4">
        <f>'1311384_PepsiCo'!U44</f>
        <v>0</v>
      </c>
      <c r="P29" s="4"/>
      <c r="Q29" s="4">
        <f t="shared" si="9"/>
        <v>0</v>
      </c>
      <c r="R29" s="4">
        <f>'1311384_PepsiCo'!W45</f>
        <v>0</v>
      </c>
      <c r="S29" s="4">
        <f t="shared" si="10"/>
        <v>0</v>
      </c>
    </row>
    <row r="30" spans="2:21" x14ac:dyDescent="0.2">
      <c r="B30" s="54"/>
      <c r="C30" s="3" t="s">
        <v>79</v>
      </c>
      <c r="D30" s="4">
        <f>'1312108_PepsiCo Inc'!J47</f>
        <v>0</v>
      </c>
      <c r="E30" s="4">
        <f>'1312108_PepsiCo Inc'!K47</f>
        <v>0</v>
      </c>
      <c r="F30" s="4">
        <f>'1312108_PepsiCo Inc'!L47</f>
        <v>0</v>
      </c>
      <c r="G30" s="4">
        <f>'1312108_PepsiCo Inc'!M47</f>
        <v>0</v>
      </c>
      <c r="H30" s="4">
        <f>'1312108_PepsiCo Inc'!N47</f>
        <v>0</v>
      </c>
      <c r="I30" s="4">
        <f>'1312108_PepsiCo Inc'!O47</f>
        <v>0</v>
      </c>
      <c r="J30" s="4">
        <f>'1312108_PepsiCo Inc'!P47</f>
        <v>0</v>
      </c>
      <c r="K30" s="4">
        <f>'1312108_PepsiCo Inc'!Q47</f>
        <v>0</v>
      </c>
      <c r="L30" s="4">
        <f>'1312108_PepsiCo Inc'!R47</f>
        <v>0</v>
      </c>
      <c r="M30" s="4">
        <f>'1312108_PepsiCo Inc'!S47</f>
        <v>0</v>
      </c>
      <c r="N30" s="4">
        <f>'1312108_PepsiCo Inc'!T47</f>
        <v>0</v>
      </c>
      <c r="O30" s="4">
        <f>'1312108_PepsiCo Inc'!U47</f>
        <v>0</v>
      </c>
      <c r="P30" s="4"/>
      <c r="Q30" s="4">
        <f t="shared" si="9"/>
        <v>0</v>
      </c>
      <c r="R30" s="4">
        <f>'1312108_PepsiCo Inc'!W48</f>
        <v>0</v>
      </c>
      <c r="S30" s="4">
        <f t="shared" si="10"/>
        <v>0</v>
      </c>
    </row>
    <row r="31" spans="2:21" x14ac:dyDescent="0.2">
      <c r="B31" s="54"/>
      <c r="C31" s="3" t="s">
        <v>78</v>
      </c>
      <c r="D31" s="4">
        <f>'1312109_PepsiCo Inc'!J48</f>
        <v>0</v>
      </c>
      <c r="E31" s="4">
        <f>'1312109_PepsiCo Inc'!K48</f>
        <v>0</v>
      </c>
      <c r="F31" s="4">
        <f>'1312109_PepsiCo Inc'!L48</f>
        <v>0</v>
      </c>
      <c r="G31" s="4">
        <f>'1312109_PepsiCo Inc'!M48</f>
        <v>0</v>
      </c>
      <c r="H31" s="4">
        <f>'1312109_PepsiCo Inc'!N48</f>
        <v>0</v>
      </c>
      <c r="I31" s="4">
        <f>'1312109_PepsiCo Inc'!O48</f>
        <v>0</v>
      </c>
      <c r="J31" s="4">
        <f>'1312109_PepsiCo Inc'!P48</f>
        <v>0</v>
      </c>
      <c r="K31" s="4">
        <f>'1312109_PepsiCo Inc'!Q48</f>
        <v>0</v>
      </c>
      <c r="L31" s="4">
        <f>'1312109_PepsiCo Inc'!R48</f>
        <v>0</v>
      </c>
      <c r="M31" s="4">
        <f>'1312109_PepsiCo Inc'!S48</f>
        <v>0</v>
      </c>
      <c r="N31" s="4">
        <f>'1312109_PepsiCo Inc'!T48</f>
        <v>0</v>
      </c>
      <c r="O31" s="4">
        <f>'1312109_PepsiCo Inc'!U48</f>
        <v>0</v>
      </c>
      <c r="P31" s="4"/>
      <c r="Q31" s="4">
        <f t="shared" si="9"/>
        <v>0</v>
      </c>
      <c r="R31" s="4">
        <f>'1312109_PepsiCo Inc'!W49</f>
        <v>0</v>
      </c>
      <c r="S31" s="4">
        <f t="shared" si="10"/>
        <v>0</v>
      </c>
    </row>
    <row r="32" spans="2:21" x14ac:dyDescent="0.2">
      <c r="B32" s="54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2:19" ht="15" x14ac:dyDescent="0.25">
      <c r="B33" s="54"/>
      <c r="C33" s="21" t="s">
        <v>2</v>
      </c>
      <c r="D33" s="22">
        <f>SUM(D27:D31)</f>
        <v>0</v>
      </c>
      <c r="E33" s="22">
        <f t="shared" ref="E33:Q33" si="11">SUM(E27:E31)</f>
        <v>40000</v>
      </c>
      <c r="F33" s="22">
        <f t="shared" si="11"/>
        <v>52641.757952</v>
      </c>
      <c r="G33" s="22">
        <f t="shared" si="11"/>
        <v>93629.034751999992</v>
      </c>
      <c r="H33" s="22">
        <f t="shared" si="11"/>
        <v>141629.03475200001</v>
      </c>
      <c r="I33" s="22">
        <f t="shared" si="11"/>
        <v>155420.43325440001</v>
      </c>
      <c r="J33" s="22">
        <f t="shared" si="11"/>
        <v>263938.70896128</v>
      </c>
      <c r="K33" s="22">
        <f t="shared" si="11"/>
        <v>270595.25296128</v>
      </c>
      <c r="L33" s="22">
        <f t="shared" si="11"/>
        <v>270595.25296128</v>
      </c>
      <c r="M33" s="22">
        <f t="shared" si="11"/>
        <v>270595.25296128</v>
      </c>
      <c r="N33" s="22">
        <f t="shared" si="11"/>
        <v>270595.25296128</v>
      </c>
      <c r="O33" s="22">
        <f t="shared" si="11"/>
        <v>270595.25296128</v>
      </c>
      <c r="P33" s="9"/>
      <c r="Q33" s="22">
        <f t="shared" si="11"/>
        <v>2100235.2344780797</v>
      </c>
      <c r="R33" s="22">
        <f>SUM(R27:R31)</f>
        <v>2435945.6984780799</v>
      </c>
      <c r="S33" s="22">
        <f>SUM(S27:S31)</f>
        <v>-335710.46400000015</v>
      </c>
    </row>
    <row r="34" spans="2:19" x14ac:dyDescent="0.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2:19" x14ac:dyDescent="0.2">
      <c r="B35" s="54" t="s">
        <v>44</v>
      </c>
      <c r="C35" s="3" t="s">
        <v>81</v>
      </c>
      <c r="D35" s="4">
        <f>'1206045_PepsiCo_Inc'!J23</f>
        <v>-20000</v>
      </c>
      <c r="E35" s="4">
        <f>'1206045_PepsiCo_Inc'!K23</f>
        <v>-114656.54399999999</v>
      </c>
      <c r="F35" s="4">
        <f>'1206045_PepsiCo_Inc'!L23</f>
        <v>-118545.2352</v>
      </c>
      <c r="G35" s="4">
        <f>'1206045_PepsiCo_Inc'!M23</f>
        <v>-310529.95741972147</v>
      </c>
      <c r="H35" s="4">
        <f>'1206045_PepsiCo_Inc'!N23</f>
        <v>-330529.95741972147</v>
      </c>
      <c r="I35" s="4">
        <f>'1206045_PepsiCo_Inc'!O23</f>
        <v>-330529.95741972153</v>
      </c>
      <c r="J35" s="4">
        <f>'1206045_PepsiCo_Inc'!P23</f>
        <v>-345240.39581972145</v>
      </c>
      <c r="K35" s="4">
        <f>'1206045_PepsiCo_Inc'!Q23</f>
        <v>-344240.39581972151</v>
      </c>
      <c r="L35" s="4">
        <f>'1206045_PepsiCo_Inc'!R23</f>
        <v>-332240.39581972151</v>
      </c>
      <c r="M35" s="4">
        <f>'1206045_PepsiCo_Inc'!S23</f>
        <v>-332240.39581972151</v>
      </c>
      <c r="N35" s="4">
        <f>'1206045_PepsiCo_Inc'!T23</f>
        <v>-342240.39581972151</v>
      </c>
      <c r="O35" s="4">
        <f>'1206045_PepsiCo_Inc'!U23</f>
        <v>-342240.39581972151</v>
      </c>
      <c r="P35" s="4"/>
      <c r="Q35" s="4">
        <f t="shared" ref="Q35:Q39" si="12">SUM(D35:O35)</f>
        <v>-3263234.0263774944</v>
      </c>
      <c r="R35" s="4">
        <f>'1206045_PepsiCo_Inc'!W24</f>
        <v>-3263234.026377494</v>
      </c>
      <c r="S35" s="4">
        <f t="shared" ref="S35:S39" si="13">Q35-R35</f>
        <v>0</v>
      </c>
    </row>
    <row r="36" spans="2:19" x14ac:dyDescent="0.2">
      <c r="B36" s="54"/>
      <c r="C36" s="3" t="s">
        <v>82</v>
      </c>
      <c r="D36" s="4">
        <f>'1229928_PepsiCo_LatAm_Mexico'!J21</f>
        <v>0</v>
      </c>
      <c r="E36" s="4">
        <f>'1229928_PepsiCo_LatAm_Mexico'!K21</f>
        <v>0</v>
      </c>
      <c r="F36" s="4">
        <f>'1229928_PepsiCo_LatAm_Mexico'!L21</f>
        <v>-8753.0667520000134</v>
      </c>
      <c r="G36" s="4">
        <f>'1229928_PepsiCo_LatAm_Mexico'!M21</f>
        <v>-228190.10786018131</v>
      </c>
      <c r="H36" s="4">
        <f>'1229928_PepsiCo_LatAm_Mexico'!N21</f>
        <v>-228190.10786018131</v>
      </c>
      <c r="I36" s="4">
        <f>'1229928_PepsiCo_LatAm_Mexico'!O21</f>
        <v>-241981.50636258139</v>
      </c>
      <c r="J36" s="4">
        <f>'1229928_PepsiCo_LatAm_Mexico'!P21</f>
        <v>-328789.34366946138</v>
      </c>
      <c r="K36" s="4">
        <f>'1229928_PepsiCo_LatAm_Mexico'!Q21</f>
        <v>-328789.34366946138</v>
      </c>
      <c r="L36" s="4">
        <f>'1229928_PepsiCo_LatAm_Mexico'!R21</f>
        <v>-328789.34366946138</v>
      </c>
      <c r="M36" s="4">
        <f>'1229928_PepsiCo_LatAm_Mexico'!S21</f>
        <v>-189579.22981691733</v>
      </c>
      <c r="N36" s="4">
        <f>'1229928_PepsiCo_LatAm_Mexico'!T21</f>
        <v>-189579.22981691733</v>
      </c>
      <c r="O36" s="4">
        <f>'1229928_PepsiCo_LatAm_Mexico'!U21</f>
        <v>-189579.22981691733</v>
      </c>
      <c r="P36" s="4"/>
      <c r="Q36" s="4">
        <f t="shared" si="12"/>
        <v>-2262220.5092940801</v>
      </c>
      <c r="R36" s="4">
        <f>'1229928_PepsiCo_LatAm_Mexico'!W22</f>
        <v>-2949819.9133157125</v>
      </c>
      <c r="S36" s="4">
        <f t="shared" si="13"/>
        <v>687599.40402163239</v>
      </c>
    </row>
    <row r="37" spans="2:19" x14ac:dyDescent="0.2">
      <c r="B37" s="54"/>
      <c r="C37" s="3" t="s">
        <v>80</v>
      </c>
      <c r="D37" s="4">
        <f>'1311384_PepsiCo'!J10</f>
        <v>0</v>
      </c>
      <c r="E37" s="4">
        <f>'1311384_PepsiCo'!K10</f>
        <v>0</v>
      </c>
      <c r="F37" s="4">
        <f>'1311384_PepsiCo'!L10</f>
        <v>0</v>
      </c>
      <c r="G37" s="4">
        <f>'1311384_PepsiCo'!M10</f>
        <v>0</v>
      </c>
      <c r="H37" s="4">
        <f>'1311384_PepsiCo'!N10</f>
        <v>0</v>
      </c>
      <c r="I37" s="4">
        <f>'1311384_PepsiCo'!O10</f>
        <v>0</v>
      </c>
      <c r="J37" s="4">
        <f>'1311384_PepsiCo'!P10</f>
        <v>0</v>
      </c>
      <c r="K37" s="4">
        <f>'1311384_PepsiCo'!Q10</f>
        <v>0</v>
      </c>
      <c r="L37" s="4">
        <f>'1311384_PepsiCo'!R10</f>
        <v>0</v>
      </c>
      <c r="M37" s="4">
        <f>'1311384_PepsiCo'!S10</f>
        <v>0</v>
      </c>
      <c r="N37" s="4">
        <f>'1311384_PepsiCo'!T10</f>
        <v>0</v>
      </c>
      <c r="O37" s="4">
        <f>'1311384_PepsiCo'!U10</f>
        <v>0</v>
      </c>
      <c r="P37" s="4"/>
      <c r="Q37" s="4">
        <f t="shared" si="12"/>
        <v>0</v>
      </c>
      <c r="R37" s="4">
        <f>'1311384_PepsiCo'!W11</f>
        <v>0</v>
      </c>
      <c r="S37" s="4">
        <f t="shared" si="13"/>
        <v>0</v>
      </c>
    </row>
    <row r="38" spans="2:19" x14ac:dyDescent="0.2">
      <c r="B38" s="54"/>
      <c r="C38" s="3" t="s">
        <v>79</v>
      </c>
      <c r="D38" s="4">
        <f>'1312108_PepsiCo Inc'!J13</f>
        <v>-200000</v>
      </c>
      <c r="E38" s="4">
        <f>'1312108_PepsiCo Inc'!K13</f>
        <v>-305187</v>
      </c>
      <c r="F38" s="4">
        <f>'1312108_PepsiCo Inc'!L13</f>
        <v>-295187</v>
      </c>
      <c r="G38" s="4">
        <f>'1312108_PepsiCo Inc'!M13</f>
        <v>-260124.66666666666</v>
      </c>
      <c r="H38" s="4">
        <f>'1312108_PepsiCo Inc'!N13</f>
        <v>-260124.66666666669</v>
      </c>
      <c r="I38" s="4">
        <f>'1312108_PepsiCo Inc'!O13</f>
        <v>-260124.66666666669</v>
      </c>
      <c r="J38" s="4">
        <f>'1312108_PepsiCo Inc'!P13</f>
        <v>-260124.66666666669</v>
      </c>
      <c r="K38" s="4">
        <f>'1312108_PepsiCo Inc'!Q13</f>
        <v>-260124.66666666669</v>
      </c>
      <c r="L38" s="4">
        <f>'1312108_PepsiCo Inc'!R13</f>
        <v>-260124.66666666666</v>
      </c>
      <c r="M38" s="4">
        <f>'1312108_PepsiCo Inc'!S13</f>
        <v>-260124.66666666672</v>
      </c>
      <c r="N38" s="4">
        <f>'1312108_PepsiCo Inc'!T13</f>
        <v>-260124.66666666672</v>
      </c>
      <c r="O38" s="4">
        <f>'1312108_PepsiCo Inc'!U13</f>
        <v>-260124.66666666669</v>
      </c>
      <c r="P38" s="4"/>
      <c r="Q38" s="4">
        <f t="shared" si="12"/>
        <v>-3141495.9999999995</v>
      </c>
      <c r="R38" s="4">
        <f>'1312108_PepsiCo Inc'!W14</f>
        <v>-3141495.9999999991</v>
      </c>
      <c r="S38" s="4">
        <f t="shared" si="13"/>
        <v>0</v>
      </c>
    </row>
    <row r="39" spans="2:19" x14ac:dyDescent="0.2">
      <c r="B39" s="54"/>
      <c r="C39" s="3" t="s">
        <v>78</v>
      </c>
      <c r="D39" s="4">
        <f>'1312109_PepsiCo Inc'!J14</f>
        <v>0</v>
      </c>
      <c r="E39" s="4">
        <f>'1312109_PepsiCo Inc'!K14</f>
        <v>0</v>
      </c>
      <c r="F39" s="4">
        <f>'1312109_PepsiCo Inc'!L14</f>
        <v>0</v>
      </c>
      <c r="G39" s="4">
        <f>'1312109_PepsiCo Inc'!M14</f>
        <v>-6716.6784000000007</v>
      </c>
      <c r="H39" s="4">
        <f>'1312109_PepsiCo Inc'!N14</f>
        <v>-6716.6784000000007</v>
      </c>
      <c r="I39" s="4">
        <f>'1312109_PepsiCo Inc'!O14</f>
        <v>-7105.5475200000001</v>
      </c>
      <c r="J39" s="4">
        <f>'1312109_PepsiCo Inc'!P14</f>
        <v>-7105.5475200000001</v>
      </c>
      <c r="K39" s="4">
        <f>'1312109_PepsiCo Inc'!Q14</f>
        <v>-6911.1129600000004</v>
      </c>
      <c r="L39" s="4">
        <f>'1312109_PepsiCo Inc'!R14</f>
        <v>-6911.1129600000004</v>
      </c>
      <c r="M39" s="4">
        <f>'1312109_PepsiCo Inc'!S14</f>
        <v>-6716.6784000000007</v>
      </c>
      <c r="N39" s="4">
        <f>'1312109_PepsiCo Inc'!T14</f>
        <v>-6911.1129600000004</v>
      </c>
      <c r="O39" s="4">
        <f>'1312109_PepsiCo Inc'!U14</f>
        <v>-6327.8092799999995</v>
      </c>
      <c r="P39" s="4"/>
      <c r="Q39" s="4">
        <f t="shared" si="12"/>
        <v>-61422.278399999996</v>
      </c>
      <c r="R39" s="4">
        <f>'1312109_PepsiCo Inc'!W15</f>
        <v>-61422.278400000003</v>
      </c>
      <c r="S39" s="4">
        <f t="shared" si="13"/>
        <v>0</v>
      </c>
    </row>
    <row r="40" spans="2:19" x14ac:dyDescent="0.2">
      <c r="B40" s="54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2:19" ht="15" x14ac:dyDescent="0.25">
      <c r="B41" s="54"/>
      <c r="C41" s="21" t="s">
        <v>2</v>
      </c>
      <c r="D41" s="22">
        <f>SUM(D35:D39)</f>
        <v>-220000</v>
      </c>
      <c r="E41" s="22">
        <f t="shared" ref="E41:Q41" si="14">SUM(E35:E39)</f>
        <v>-419843.54399999999</v>
      </c>
      <c r="F41" s="22">
        <f t="shared" si="14"/>
        <v>-422485.30195200001</v>
      </c>
      <c r="G41" s="22">
        <f t="shared" si="14"/>
        <v>-805561.41034656938</v>
      </c>
      <c r="H41" s="22">
        <f t="shared" si="14"/>
        <v>-825561.41034656938</v>
      </c>
      <c r="I41" s="22">
        <f t="shared" si="14"/>
        <v>-839741.67796896957</v>
      </c>
      <c r="J41" s="22">
        <f t="shared" si="14"/>
        <v>-941259.9536758496</v>
      </c>
      <c r="K41" s="22">
        <f t="shared" si="14"/>
        <v>-940065.51911584963</v>
      </c>
      <c r="L41" s="22">
        <f t="shared" si="14"/>
        <v>-928065.51911584951</v>
      </c>
      <c r="M41" s="22">
        <f t="shared" si="14"/>
        <v>-788660.97070330556</v>
      </c>
      <c r="N41" s="22">
        <f t="shared" si="14"/>
        <v>-798855.40526330564</v>
      </c>
      <c r="O41" s="22">
        <f t="shared" si="14"/>
        <v>-798272.10158330563</v>
      </c>
      <c r="P41" s="9"/>
      <c r="Q41" s="22">
        <f t="shared" si="14"/>
        <v>-8728372.8140715752</v>
      </c>
      <c r="R41" s="22">
        <f>SUM(R35:R39)</f>
        <v>-9415972.2180932052</v>
      </c>
      <c r="S41" s="22">
        <f>SUM(S35:S39)</f>
        <v>687599.40402163239</v>
      </c>
    </row>
    <row r="42" spans="2:19" x14ac:dyDescent="0.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2:19" x14ac:dyDescent="0.2">
      <c r="B43" s="54" t="s">
        <v>45</v>
      </c>
      <c r="C43" s="3" t="s">
        <v>81</v>
      </c>
      <c r="D43" s="4">
        <f>'1206045_PepsiCo_Inc'!J42</f>
        <v>0</v>
      </c>
      <c r="E43" s="4">
        <f>'1206045_PepsiCo_Inc'!K42</f>
        <v>-40000</v>
      </c>
      <c r="F43" s="4">
        <f>'1206045_PepsiCo_Inc'!L42</f>
        <v>-43888.691200000001</v>
      </c>
      <c r="G43" s="4">
        <f>'1206045_PepsiCo_Inc'!M42</f>
        <v>-235873.41341972147</v>
      </c>
      <c r="H43" s="4">
        <f>'1206045_PepsiCo_Inc'!N42</f>
        <v>-293873.41341972147</v>
      </c>
      <c r="I43" s="4">
        <f>'1206045_PepsiCo_Inc'!O42</f>
        <v>-293873.41341972153</v>
      </c>
      <c r="J43" s="4">
        <f>'1206045_PepsiCo_Inc'!P42</f>
        <v>-315583.85181972146</v>
      </c>
      <c r="K43" s="4">
        <f>'1206045_PepsiCo_Inc'!Q42</f>
        <v>-332240.39581972151</v>
      </c>
      <c r="L43" s="4">
        <f>'1206045_PepsiCo_Inc'!R42</f>
        <v>-332240.39581972151</v>
      </c>
      <c r="M43" s="4">
        <f>'1206045_PepsiCo_Inc'!S42</f>
        <v>-332240.39581972151</v>
      </c>
      <c r="N43" s="4">
        <f>'1206045_PepsiCo_Inc'!T42</f>
        <v>-342240.39581972151</v>
      </c>
      <c r="O43" s="4">
        <f>'1206045_PepsiCo_Inc'!U42</f>
        <v>-342240.39581972151</v>
      </c>
      <c r="P43" s="4"/>
      <c r="Q43" s="4">
        <f t="shared" ref="Q43:Q47" si="15">SUM(D43:O43)</f>
        <v>-2904294.762377494</v>
      </c>
      <c r="R43" s="4">
        <f>'1206045_PepsiCo_Inc'!W43</f>
        <v>-2904294.762377494</v>
      </c>
      <c r="S43" s="4">
        <f>Q43-R43</f>
        <v>0</v>
      </c>
    </row>
    <row r="44" spans="2:19" x14ac:dyDescent="0.2">
      <c r="B44" s="54"/>
      <c r="C44" s="3" t="s">
        <v>82</v>
      </c>
      <c r="D44" s="4">
        <f>'1229928_PepsiCo_LatAm_Mexico'!J41</f>
        <v>0</v>
      </c>
      <c r="E44" s="4">
        <f>'1229928_PepsiCo_LatAm_Mexico'!K41</f>
        <v>0</v>
      </c>
      <c r="F44" s="4">
        <f>'1229928_PepsiCo_LatAm_Mexico'!L41</f>
        <v>-8753.0667520000134</v>
      </c>
      <c r="G44" s="4">
        <f>'1229928_PepsiCo_LatAm_Mexico'!M41</f>
        <v>-228190.10786018131</v>
      </c>
      <c r="H44" s="4">
        <f>'1229928_PepsiCo_LatAm_Mexico'!N41</f>
        <v>-228190.10786018131</v>
      </c>
      <c r="I44" s="4">
        <f>'1229928_PepsiCo_LatAm_Mexico'!O41</f>
        <v>-241981.50636258139</v>
      </c>
      <c r="J44" s="4">
        <f>'1229928_PepsiCo_LatAm_Mexico'!P41</f>
        <v>-328789.34366946138</v>
      </c>
      <c r="K44" s="4">
        <f>'1229928_PepsiCo_LatAm_Mexico'!Q41</f>
        <v>-328789.34366946138</v>
      </c>
      <c r="L44" s="4">
        <f>'1229928_PepsiCo_LatAm_Mexico'!R41</f>
        <v>-328789.34366946138</v>
      </c>
      <c r="M44" s="4">
        <f>'1229928_PepsiCo_LatAm_Mexico'!S41</f>
        <v>-189579.22981691733</v>
      </c>
      <c r="N44" s="4">
        <f>'1229928_PepsiCo_LatAm_Mexico'!T41</f>
        <v>-189579.22981691733</v>
      </c>
      <c r="O44" s="4">
        <f>'1229928_PepsiCo_LatAm_Mexico'!U41</f>
        <v>-189579.22981691733</v>
      </c>
      <c r="P44" s="4"/>
      <c r="Q44" s="4">
        <f t="shared" si="15"/>
        <v>-2262220.5092940801</v>
      </c>
      <c r="R44" s="4">
        <f>'1229928_PepsiCo_LatAm_Mexico'!W42</f>
        <v>-2139891.1453157123</v>
      </c>
      <c r="S44" s="4">
        <f t="shared" ref="S44:S47" si="16">Q44-R44</f>
        <v>-122329.36397836776</v>
      </c>
    </row>
    <row r="45" spans="2:19" x14ac:dyDescent="0.2">
      <c r="B45" s="54"/>
      <c r="C45" s="3" t="s">
        <v>80</v>
      </c>
      <c r="D45" s="4">
        <f>'1311384_PepsiCo'!J29</f>
        <v>0</v>
      </c>
      <c r="E45" s="4">
        <f>'1311384_PepsiCo'!K29</f>
        <v>0</v>
      </c>
      <c r="F45" s="4">
        <f>'1311384_PepsiCo'!L29</f>
        <v>0</v>
      </c>
      <c r="G45" s="4">
        <f>'1311384_PepsiCo'!M29</f>
        <v>0</v>
      </c>
      <c r="H45" s="4">
        <f>'1311384_PepsiCo'!N29</f>
        <v>0</v>
      </c>
      <c r="I45" s="4">
        <f>'1311384_PepsiCo'!O29</f>
        <v>0</v>
      </c>
      <c r="J45" s="4">
        <f>'1311384_PepsiCo'!P29</f>
        <v>0</v>
      </c>
      <c r="K45" s="4">
        <f>'1311384_PepsiCo'!Q29</f>
        <v>0</v>
      </c>
      <c r="L45" s="4">
        <f>'1311384_PepsiCo'!R29</f>
        <v>0</v>
      </c>
      <c r="M45" s="4">
        <f>'1311384_PepsiCo'!S29</f>
        <v>0</v>
      </c>
      <c r="N45" s="4">
        <f>'1311384_PepsiCo'!T29</f>
        <v>0</v>
      </c>
      <c r="O45" s="4">
        <f>'1311384_PepsiCo'!U29</f>
        <v>0</v>
      </c>
      <c r="P45" s="4"/>
      <c r="Q45" s="4">
        <f t="shared" si="15"/>
        <v>0</v>
      </c>
      <c r="R45" s="4">
        <f>'1311384_PepsiCo'!W30</f>
        <v>0</v>
      </c>
      <c r="S45" s="4">
        <f t="shared" si="16"/>
        <v>0</v>
      </c>
    </row>
    <row r="46" spans="2:19" x14ac:dyDescent="0.2">
      <c r="B46" s="54"/>
      <c r="C46" s="3" t="s">
        <v>79</v>
      </c>
      <c r="D46" s="4">
        <f>'1312108_PepsiCo Inc'!J32</f>
        <v>0</v>
      </c>
      <c r="E46" s="4">
        <f>'1312108_PepsiCo Inc'!K32</f>
        <v>-105187</v>
      </c>
      <c r="F46" s="4">
        <f>'1312108_PepsiCo Inc'!L32</f>
        <v>-105187</v>
      </c>
      <c r="G46" s="4">
        <f>'1312108_PepsiCo Inc'!M32</f>
        <v>-70124.666666666657</v>
      </c>
      <c r="H46" s="4">
        <f>'1312108_PepsiCo Inc'!N32</f>
        <v>-70124.666666666686</v>
      </c>
      <c r="I46" s="4">
        <f>'1312108_PepsiCo Inc'!O32</f>
        <v>-70124.666666666686</v>
      </c>
      <c r="J46" s="4">
        <f>'1312108_PepsiCo Inc'!P32</f>
        <v>-70124.666666666686</v>
      </c>
      <c r="K46" s="4">
        <f>'1312108_PepsiCo Inc'!Q32</f>
        <v>-70124.666666666686</v>
      </c>
      <c r="L46" s="4">
        <f>'1312108_PepsiCo Inc'!R32</f>
        <v>-70124.666666666657</v>
      </c>
      <c r="M46" s="4">
        <f>'1312108_PepsiCo Inc'!S32</f>
        <v>-70124.666666666715</v>
      </c>
      <c r="N46" s="4">
        <f>'1312108_PepsiCo Inc'!T32</f>
        <v>-70124.666666666715</v>
      </c>
      <c r="O46" s="4">
        <f>'1312108_PepsiCo Inc'!U32</f>
        <v>-70124.666666666686</v>
      </c>
      <c r="P46" s="4"/>
      <c r="Q46" s="4">
        <f t="shared" si="15"/>
        <v>-841496.00000000023</v>
      </c>
      <c r="R46" s="4">
        <f>'1312108_PepsiCo Inc'!W33</f>
        <v>0</v>
      </c>
      <c r="S46" s="4">
        <f t="shared" si="16"/>
        <v>-841496.00000000023</v>
      </c>
    </row>
    <row r="47" spans="2:19" x14ac:dyDescent="0.2">
      <c r="B47" s="54"/>
      <c r="C47" s="3" t="s">
        <v>78</v>
      </c>
      <c r="D47" s="4">
        <f>'1312109_PepsiCo Inc'!J33</f>
        <v>0</v>
      </c>
      <c r="E47" s="4">
        <f>'1312109_PepsiCo Inc'!K33</f>
        <v>0</v>
      </c>
      <c r="F47" s="4">
        <f>'1312109_PepsiCo Inc'!L33</f>
        <v>0</v>
      </c>
      <c r="G47" s="4">
        <f>'1312109_PepsiCo Inc'!M33</f>
        <v>0</v>
      </c>
      <c r="H47" s="4">
        <f>'1312109_PepsiCo Inc'!N33</f>
        <v>0</v>
      </c>
      <c r="I47" s="4">
        <f>'1312109_PepsiCo Inc'!O33</f>
        <v>0</v>
      </c>
      <c r="J47" s="4">
        <f>'1312109_PepsiCo Inc'!P33</f>
        <v>0</v>
      </c>
      <c r="K47" s="4">
        <f>'1312109_PepsiCo Inc'!Q33</f>
        <v>0</v>
      </c>
      <c r="L47" s="4">
        <f>'1312109_PepsiCo Inc'!R33</f>
        <v>0</v>
      </c>
      <c r="M47" s="4">
        <f>'1312109_PepsiCo Inc'!S33</f>
        <v>0</v>
      </c>
      <c r="N47" s="4">
        <f>'1312109_PepsiCo Inc'!T33</f>
        <v>0</v>
      </c>
      <c r="O47" s="4">
        <f>'1312109_PepsiCo Inc'!U33</f>
        <v>0</v>
      </c>
      <c r="P47" s="4"/>
      <c r="Q47" s="4">
        <f t="shared" si="15"/>
        <v>0</v>
      </c>
      <c r="R47" s="4">
        <f>'1312109_PepsiCo Inc'!W34</f>
        <v>0</v>
      </c>
      <c r="S47" s="4">
        <f t="shared" si="16"/>
        <v>0</v>
      </c>
    </row>
    <row r="48" spans="2:19" x14ac:dyDescent="0.2">
      <c r="B48" s="54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2:19" ht="15" x14ac:dyDescent="0.25">
      <c r="B49" s="54"/>
      <c r="C49" s="21" t="s">
        <v>2</v>
      </c>
      <c r="D49" s="22">
        <f>SUM(D43:D47)</f>
        <v>0</v>
      </c>
      <c r="E49" s="22">
        <f t="shared" ref="E49:Q49" si="17">SUM(E43:E47)</f>
        <v>-145187</v>
      </c>
      <c r="F49" s="22">
        <f t="shared" si="17"/>
        <v>-157828.75795200001</v>
      </c>
      <c r="G49" s="22">
        <f t="shared" si="17"/>
        <v>-534188.18794656941</v>
      </c>
      <c r="H49" s="22">
        <f t="shared" si="17"/>
        <v>-592188.18794656941</v>
      </c>
      <c r="I49" s="22">
        <f t="shared" si="17"/>
        <v>-605979.58644896955</v>
      </c>
      <c r="J49" s="22">
        <f t="shared" si="17"/>
        <v>-714497.86215584958</v>
      </c>
      <c r="K49" s="22">
        <f t="shared" si="17"/>
        <v>-731154.40615584957</v>
      </c>
      <c r="L49" s="22">
        <f t="shared" si="17"/>
        <v>-731154.40615584946</v>
      </c>
      <c r="M49" s="22">
        <f t="shared" si="17"/>
        <v>-591944.29230330558</v>
      </c>
      <c r="N49" s="22">
        <f t="shared" si="17"/>
        <v>-601944.29230330558</v>
      </c>
      <c r="O49" s="22">
        <f t="shared" si="17"/>
        <v>-601944.29230330558</v>
      </c>
      <c r="P49" s="9"/>
      <c r="Q49" s="22">
        <f t="shared" si="17"/>
        <v>-6008011.2716715746</v>
      </c>
      <c r="R49" s="22">
        <f>SUM(R43:R47)</f>
        <v>-5044185.9076932063</v>
      </c>
      <c r="S49" s="22">
        <f>SUM(S43:S47)</f>
        <v>-963825.363978368</v>
      </c>
    </row>
    <row r="51" spans="2:19" x14ac:dyDescent="0.2">
      <c r="B51" s="54" t="s">
        <v>47</v>
      </c>
      <c r="C51" s="3" t="s">
        <v>81</v>
      </c>
      <c r="D51" s="4">
        <f>'1206045_PepsiCo_Inc'!J61</f>
        <v>0</v>
      </c>
      <c r="E51" s="4">
        <f>'1206045_PepsiCo_Inc'!K61</f>
        <v>0</v>
      </c>
      <c r="F51" s="4">
        <f>'1206045_PepsiCo_Inc'!L61</f>
        <v>0</v>
      </c>
      <c r="G51" s="4">
        <f>'1206045_PepsiCo_Inc'!M61</f>
        <v>-150997.44541972148</v>
      </c>
      <c r="H51" s="4">
        <f>'1206045_PepsiCo_Inc'!N61</f>
        <v>-160997.44541972148</v>
      </c>
      <c r="I51" s="4">
        <f>'1206045_PepsiCo_Inc'!O61</f>
        <v>-160997.44541972154</v>
      </c>
      <c r="J51" s="4">
        <f>'1206045_PepsiCo_Inc'!P61</f>
        <v>-160997.44541972145</v>
      </c>
      <c r="K51" s="4">
        <f>'1206045_PepsiCo_Inc'!Q61</f>
        <v>-170997.44541972151</v>
      </c>
      <c r="L51" s="4">
        <f>'1206045_PepsiCo_Inc'!R61</f>
        <v>-170997.44541972151</v>
      </c>
      <c r="M51" s="4">
        <f>'1206045_PepsiCo_Inc'!S61</f>
        <v>-170997.44541972151</v>
      </c>
      <c r="N51" s="4">
        <f>'1206045_PepsiCo_Inc'!T61</f>
        <v>-180997.44541972151</v>
      </c>
      <c r="O51" s="4">
        <f>'1206045_PepsiCo_Inc'!U61</f>
        <v>-180997.44541972151</v>
      </c>
      <c r="P51" s="4"/>
      <c r="Q51" s="4">
        <f t="shared" ref="Q51:Q55" si="18">SUM(D51:O51)</f>
        <v>-1508977.0087774936</v>
      </c>
      <c r="R51" s="4">
        <f>'1206045_PepsiCo_Inc'!W62</f>
        <v>-998977.00877749361</v>
      </c>
      <c r="S51" s="4">
        <f t="shared" ref="S51:S55" si="19">Q51-R51</f>
        <v>-510000</v>
      </c>
    </row>
    <row r="52" spans="2:19" x14ac:dyDescent="0.2">
      <c r="B52" s="54"/>
      <c r="C52" s="3" t="s">
        <v>82</v>
      </c>
      <c r="D52" s="4">
        <f>'1229928_PepsiCo_LatAm_Mexico'!J62</f>
        <v>0</v>
      </c>
      <c r="E52" s="4">
        <f>'1229928_PepsiCo_LatAm_Mexico'!K62</f>
        <v>0</v>
      </c>
      <c r="F52" s="4">
        <f>'1229928_PepsiCo_LatAm_Mexico'!L62</f>
        <v>0</v>
      </c>
      <c r="G52" s="4">
        <f>'1229928_PepsiCo_LatAm_Mexico'!M62</f>
        <v>-219437.04110818129</v>
      </c>
      <c r="H52" s="4">
        <f>'1229928_PepsiCo_LatAm_Mexico'!N62</f>
        <v>-219437.04110818129</v>
      </c>
      <c r="I52" s="4">
        <f>'1229928_PepsiCo_LatAm_Mexico'!O62</f>
        <v>-219437.04110818138</v>
      </c>
      <c r="J52" s="4">
        <f>'1229928_PepsiCo_LatAm_Mexico'!P62</f>
        <v>-219437.04110818138</v>
      </c>
      <c r="K52" s="4">
        <f>'1229928_PepsiCo_LatAm_Mexico'!Q62</f>
        <v>-219437.04110818138</v>
      </c>
      <c r="L52" s="4">
        <f>'1229928_PepsiCo_LatAm_Mexico'!R62</f>
        <v>-219437.04110818138</v>
      </c>
      <c r="M52" s="4">
        <f>'1229928_PepsiCo_LatAm_Mexico'!S62</f>
        <v>-80226.927255637333</v>
      </c>
      <c r="N52" s="4">
        <f>'1229928_PepsiCo_LatAm_Mexico'!T62</f>
        <v>-80226.927255637333</v>
      </c>
      <c r="O52" s="4">
        <f>'1229928_PepsiCo_LatAm_Mexico'!U62</f>
        <v>-80226.927255637333</v>
      </c>
      <c r="P52" s="4"/>
      <c r="Q52" s="4">
        <f t="shared" si="18"/>
        <v>-1557303.0284159998</v>
      </c>
      <c r="R52" s="4">
        <f>'1229928_PepsiCo_LatAm_Mexico'!W63</f>
        <v>-1609263.2004376319</v>
      </c>
      <c r="S52" s="4">
        <f t="shared" si="19"/>
        <v>51960.172021632083</v>
      </c>
    </row>
    <row r="53" spans="2:19" x14ac:dyDescent="0.2">
      <c r="B53" s="54"/>
      <c r="C53" s="3" t="s">
        <v>80</v>
      </c>
      <c r="D53" s="4">
        <f>'1311384_PepsiCo'!J48</f>
        <v>0</v>
      </c>
      <c r="E53" s="4">
        <f>'1311384_PepsiCo'!K48</f>
        <v>0</v>
      </c>
      <c r="F53" s="4">
        <f>'1311384_PepsiCo'!L48</f>
        <v>0</v>
      </c>
      <c r="G53" s="4">
        <f>'1311384_PepsiCo'!M48</f>
        <v>0</v>
      </c>
      <c r="H53" s="4">
        <f>'1311384_PepsiCo'!N48</f>
        <v>0</v>
      </c>
      <c r="I53" s="4">
        <f>'1311384_PepsiCo'!O48</f>
        <v>0</v>
      </c>
      <c r="J53" s="4">
        <f>'1311384_PepsiCo'!P48</f>
        <v>0</v>
      </c>
      <c r="K53" s="4">
        <f>'1311384_PepsiCo'!Q48</f>
        <v>0</v>
      </c>
      <c r="L53" s="4">
        <f>'1311384_PepsiCo'!R48</f>
        <v>0</v>
      </c>
      <c r="M53" s="4">
        <f>'1311384_PepsiCo'!S48</f>
        <v>0</v>
      </c>
      <c r="N53" s="4">
        <f>'1311384_PepsiCo'!T48</f>
        <v>0</v>
      </c>
      <c r="O53" s="4">
        <f>'1311384_PepsiCo'!U48</f>
        <v>0</v>
      </c>
      <c r="P53" s="4"/>
      <c r="Q53" s="4">
        <f t="shared" si="18"/>
        <v>0</v>
      </c>
      <c r="R53" s="4">
        <f>'1311384_PepsiCo'!W49</f>
        <v>0</v>
      </c>
      <c r="S53" s="4">
        <f t="shared" si="19"/>
        <v>0</v>
      </c>
    </row>
    <row r="54" spans="2:19" x14ac:dyDescent="0.2">
      <c r="B54" s="54"/>
      <c r="C54" s="3" t="s">
        <v>79</v>
      </c>
      <c r="D54" s="4">
        <f>'1312108_PepsiCo Inc'!J51</f>
        <v>0</v>
      </c>
      <c r="E54" s="4">
        <f>'1312108_PepsiCo Inc'!K51</f>
        <v>-105187</v>
      </c>
      <c r="F54" s="4">
        <f>'1312108_PepsiCo Inc'!L51</f>
        <v>-105187</v>
      </c>
      <c r="G54" s="4">
        <f>'1312108_PepsiCo Inc'!M51</f>
        <v>-70124.666666666657</v>
      </c>
      <c r="H54" s="4">
        <f>'1312108_PepsiCo Inc'!N51</f>
        <v>-70124.666666666686</v>
      </c>
      <c r="I54" s="4">
        <f>'1312108_PepsiCo Inc'!O51</f>
        <v>-70124.666666666686</v>
      </c>
      <c r="J54" s="4">
        <f>'1312108_PepsiCo Inc'!P51</f>
        <v>-70124.666666666686</v>
      </c>
      <c r="K54" s="4">
        <f>'1312108_PepsiCo Inc'!Q51</f>
        <v>-70124.666666666686</v>
      </c>
      <c r="L54" s="4">
        <f>'1312108_PepsiCo Inc'!R51</f>
        <v>-70124.666666666657</v>
      </c>
      <c r="M54" s="4">
        <f>'1312108_PepsiCo Inc'!S51</f>
        <v>-70124.666666666715</v>
      </c>
      <c r="N54" s="4">
        <f>'1312108_PepsiCo Inc'!T51</f>
        <v>-70124.666666666715</v>
      </c>
      <c r="O54" s="4">
        <f>'1312108_PepsiCo Inc'!U51</f>
        <v>-70124.666666666686</v>
      </c>
      <c r="P54" s="4"/>
      <c r="Q54" s="4">
        <f t="shared" si="18"/>
        <v>-841496.00000000023</v>
      </c>
      <c r="R54" s="4">
        <f>'1312108_PepsiCo Inc'!W52</f>
        <v>0</v>
      </c>
      <c r="S54" s="4">
        <f t="shared" si="19"/>
        <v>-841496.00000000023</v>
      </c>
    </row>
    <row r="55" spans="2:19" x14ac:dyDescent="0.2">
      <c r="B55" s="54"/>
      <c r="C55" s="3" t="s">
        <v>78</v>
      </c>
      <c r="D55" s="4">
        <f>'1312109_PepsiCo Inc'!J52</f>
        <v>0</v>
      </c>
      <c r="E55" s="4">
        <f>'1312109_PepsiCo Inc'!K52</f>
        <v>0</v>
      </c>
      <c r="F55" s="4">
        <f>'1312109_PepsiCo Inc'!L52</f>
        <v>0</v>
      </c>
      <c r="G55" s="4">
        <f>'1312109_PepsiCo Inc'!M52</f>
        <v>0</v>
      </c>
      <c r="H55" s="4">
        <f>'1312109_PepsiCo Inc'!N52</f>
        <v>0</v>
      </c>
      <c r="I55" s="4">
        <f>'1312109_PepsiCo Inc'!O52</f>
        <v>0</v>
      </c>
      <c r="J55" s="4">
        <f>'1312109_PepsiCo Inc'!P52</f>
        <v>0</v>
      </c>
      <c r="K55" s="4">
        <f>'1312109_PepsiCo Inc'!Q52</f>
        <v>0</v>
      </c>
      <c r="L55" s="4">
        <f>'1312109_PepsiCo Inc'!R52</f>
        <v>0</v>
      </c>
      <c r="M55" s="4">
        <f>'1312109_PepsiCo Inc'!S52</f>
        <v>0</v>
      </c>
      <c r="N55" s="4">
        <f>'1312109_PepsiCo Inc'!T52</f>
        <v>0</v>
      </c>
      <c r="O55" s="4">
        <f>'1312109_PepsiCo Inc'!U52</f>
        <v>0</v>
      </c>
      <c r="P55" s="4"/>
      <c r="Q55" s="4">
        <f t="shared" si="18"/>
        <v>0</v>
      </c>
      <c r="R55" s="4">
        <f>'1312109_PepsiCo Inc'!W53</f>
        <v>0</v>
      </c>
      <c r="S55" s="4">
        <f t="shared" si="19"/>
        <v>0</v>
      </c>
    </row>
    <row r="56" spans="2:19" x14ac:dyDescent="0.2">
      <c r="B56" s="54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2:19" ht="15" x14ac:dyDescent="0.25">
      <c r="B57" s="54"/>
      <c r="C57" s="21" t="s">
        <v>2</v>
      </c>
      <c r="D57" s="22">
        <f>SUM(D51:D55)</f>
        <v>0</v>
      </c>
      <c r="E57" s="22">
        <f t="shared" ref="E57:Q57" si="20">SUM(E51:E55)</f>
        <v>-105187</v>
      </c>
      <c r="F57" s="22">
        <f t="shared" si="20"/>
        <v>-105187</v>
      </c>
      <c r="G57" s="22">
        <f t="shared" si="20"/>
        <v>-440559.1531945694</v>
      </c>
      <c r="H57" s="22">
        <f t="shared" si="20"/>
        <v>-450559.15319456946</v>
      </c>
      <c r="I57" s="22">
        <f t="shared" si="20"/>
        <v>-450559.15319456958</v>
      </c>
      <c r="J57" s="22">
        <f t="shared" si="20"/>
        <v>-450559.15319456952</v>
      </c>
      <c r="K57" s="22">
        <f t="shared" si="20"/>
        <v>-460559.15319456958</v>
      </c>
      <c r="L57" s="22">
        <f t="shared" si="20"/>
        <v>-460559.15319456952</v>
      </c>
      <c r="M57" s="22">
        <f t="shared" si="20"/>
        <v>-321349.03934202553</v>
      </c>
      <c r="N57" s="22">
        <f t="shared" si="20"/>
        <v>-331349.03934202553</v>
      </c>
      <c r="O57" s="22">
        <f t="shared" si="20"/>
        <v>-331349.03934202553</v>
      </c>
      <c r="P57" s="9"/>
      <c r="Q57" s="22">
        <f t="shared" si="20"/>
        <v>-3907776.0371934939</v>
      </c>
      <c r="R57" s="22">
        <f>SUM(R51:R55)</f>
        <v>-2608240.2092151255</v>
      </c>
      <c r="S57" s="22">
        <f>SUM(S51:S55)</f>
        <v>-1299535.8279783682</v>
      </c>
    </row>
  </sheetData>
  <mergeCells count="7">
    <mergeCell ref="B43:B49"/>
    <mergeCell ref="B51:B57"/>
    <mergeCell ref="B3:B9"/>
    <mergeCell ref="B11:B17"/>
    <mergeCell ref="B19:B25"/>
    <mergeCell ref="B27:B33"/>
    <mergeCell ref="B35:B41"/>
  </mergeCells>
  <conditionalFormatting sqref="D51:O52">
    <cfRule type="cellIs" dxfId="70" priority="11" operator="lessThan">
      <formula>0</formula>
    </cfRule>
    <cfRule type="cellIs" dxfId="69" priority="12" operator="greaterThan">
      <formula>0</formula>
    </cfRule>
  </conditionalFormatting>
  <conditionalFormatting sqref="D53:O56">
    <cfRule type="cellIs" dxfId="68" priority="9" operator="lessThan">
      <formula>0</formula>
    </cfRule>
    <cfRule type="cellIs" dxfId="67" priority="10" operator="greaterThan">
      <formula>0</formula>
    </cfRule>
  </conditionalFormatting>
  <conditionalFormatting sqref="R51:R52">
    <cfRule type="cellIs" dxfId="66" priority="7" operator="lessThan">
      <formula>0</formula>
    </cfRule>
    <cfRule type="cellIs" dxfId="65" priority="8" operator="greaterThan">
      <formula>0</formula>
    </cfRule>
  </conditionalFormatting>
  <conditionalFormatting sqref="R53:R55">
    <cfRule type="cellIs" dxfId="64" priority="5" operator="lessThan">
      <formula>0</formula>
    </cfRule>
    <cfRule type="cellIs" dxfId="63" priority="6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3"/>
  <sheetViews>
    <sheetView showGridLines="0" topLeftCell="A49" workbookViewId="0">
      <selection activeCell="E51" sqref="E51"/>
    </sheetView>
  </sheetViews>
  <sheetFormatPr defaultRowHeight="12" x14ac:dyDescent="0.2"/>
  <cols>
    <col min="1" max="1" width="9.140625" style="1"/>
    <col min="2" max="2" width="13.5703125" style="1" bestFit="1" customWidth="1"/>
    <col min="3" max="3" width="13.5703125" style="1" customWidth="1"/>
    <col min="4" max="4" width="15.5703125" style="1" customWidth="1"/>
    <col min="5" max="5" width="14.28515625" style="1" bestFit="1" customWidth="1"/>
    <col min="6" max="6" width="18.5703125" style="1" bestFit="1" customWidth="1"/>
    <col min="7" max="7" width="9.85546875" style="1" bestFit="1" customWidth="1"/>
    <col min="8" max="8" width="8.5703125" style="1" bestFit="1" customWidth="1"/>
    <col min="9" max="9" width="14.140625" style="1" bestFit="1" customWidth="1"/>
    <col min="10" max="10" width="9.7109375" style="1" bestFit="1" customWidth="1"/>
    <col min="11" max="11" width="10.7109375" style="1" bestFit="1" customWidth="1"/>
    <col min="12" max="12" width="11.5703125" style="1" bestFit="1" customWidth="1"/>
    <col min="13" max="15" width="10.7109375" style="1" bestFit="1" customWidth="1"/>
    <col min="16" max="21" width="11.5703125" style="1" bestFit="1" customWidth="1"/>
    <col min="22" max="22" width="5.28515625" style="1" bestFit="1" customWidth="1"/>
    <col min="23" max="23" width="12.28515625" style="1" bestFit="1" customWidth="1"/>
    <col min="24" max="25" width="9.140625" style="1"/>
    <col min="26" max="26" width="12" style="1" bestFit="1" customWidth="1"/>
    <col min="27" max="16384" width="9.140625" style="1"/>
  </cols>
  <sheetData>
    <row r="2" spans="2:23" ht="36" x14ac:dyDescent="0.2">
      <c r="B2" s="6" t="s">
        <v>22</v>
      </c>
      <c r="C2" s="6" t="s">
        <v>48</v>
      </c>
      <c r="D2" s="6" t="s">
        <v>23</v>
      </c>
      <c r="E2" s="6" t="s">
        <v>18</v>
      </c>
      <c r="F2" s="15" t="s">
        <v>37</v>
      </c>
      <c r="G2" s="6" t="s">
        <v>19</v>
      </c>
      <c r="H2" s="6" t="s">
        <v>20</v>
      </c>
      <c r="I2" s="6" t="s">
        <v>21</v>
      </c>
      <c r="J2" s="7">
        <v>44197</v>
      </c>
      <c r="K2" s="7">
        <v>44228</v>
      </c>
      <c r="L2" s="7">
        <v>44256</v>
      </c>
      <c r="M2" s="7">
        <v>44287</v>
      </c>
      <c r="N2" s="7">
        <v>44317</v>
      </c>
      <c r="O2" s="7">
        <v>44348</v>
      </c>
      <c r="P2" s="7">
        <v>44378</v>
      </c>
      <c r="Q2" s="7">
        <v>44409</v>
      </c>
      <c r="R2" s="7">
        <v>44440</v>
      </c>
      <c r="S2" s="7">
        <v>44470</v>
      </c>
      <c r="T2" s="7">
        <v>44501</v>
      </c>
      <c r="U2" s="7">
        <v>44531</v>
      </c>
      <c r="V2" s="6"/>
      <c r="W2" s="6" t="s">
        <v>2</v>
      </c>
    </row>
    <row r="3" spans="2:23" x14ac:dyDescent="0.2">
      <c r="B3" s="56" t="s">
        <v>13</v>
      </c>
      <c r="C3" s="57"/>
      <c r="D3" s="57"/>
      <c r="E3" s="57"/>
      <c r="F3" s="57"/>
      <c r="G3" s="57"/>
      <c r="H3" s="57"/>
      <c r="I3" s="58"/>
      <c r="J3" s="18">
        <v>394913.83039999998</v>
      </c>
      <c r="K3" s="18">
        <v>441867.01439999999</v>
      </c>
      <c r="L3" s="18">
        <v>445886.83199999999</v>
      </c>
      <c r="M3" s="18">
        <v>457935.32381972147</v>
      </c>
      <c r="N3" s="18">
        <v>442694.15261972148</v>
      </c>
      <c r="O3" s="18">
        <v>412097.85181972152</v>
      </c>
      <c r="P3" s="18">
        <v>422491.51261972147</v>
      </c>
      <c r="Q3" s="18">
        <v>422152.99101972149</v>
      </c>
      <c r="R3" s="18">
        <v>397505.65021972149</v>
      </c>
      <c r="S3" s="18">
        <v>415584.57501972152</v>
      </c>
      <c r="T3" s="18">
        <v>393768.93021972151</v>
      </c>
      <c r="U3" s="18">
        <v>393172.78301972151</v>
      </c>
      <c r="V3" s="4"/>
      <c r="W3" s="4">
        <f>SUM(J3:U3)</f>
        <v>5040071.4471774939</v>
      </c>
    </row>
    <row r="4" spans="2:23" x14ac:dyDescent="0.2">
      <c r="B4" s="26"/>
      <c r="C4" s="32">
        <v>1000178276</v>
      </c>
      <c r="D4" s="19"/>
      <c r="E4" s="19" t="s">
        <v>52</v>
      </c>
      <c r="F4" s="26"/>
      <c r="G4" s="30">
        <f>W4</f>
        <v>67758.847999999998</v>
      </c>
      <c r="H4" s="31">
        <v>1</v>
      </c>
      <c r="I4" s="30">
        <f t="shared" ref="I4:I17" si="0">G4*H4</f>
        <v>67758.847999999998</v>
      </c>
      <c r="J4" s="33">
        <v>23985.459199999998</v>
      </c>
      <c r="K4" s="33">
        <v>22786.111999999997</v>
      </c>
      <c r="L4" s="33">
        <v>20987.2768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5">
        <v>0</v>
      </c>
      <c r="V4" s="4"/>
      <c r="W4" s="4">
        <f t="shared" ref="W4:W18" si="1">SUM(J4:U4)</f>
        <v>67758.847999999998</v>
      </c>
    </row>
    <row r="5" spans="2:23" x14ac:dyDescent="0.2">
      <c r="B5" s="26"/>
      <c r="C5" s="32">
        <v>1000178296</v>
      </c>
      <c r="D5" s="19"/>
      <c r="E5" s="19" t="s">
        <v>53</v>
      </c>
      <c r="F5" s="26"/>
      <c r="G5" s="30">
        <f t="shared" ref="G5:G17" si="2">W5</f>
        <v>101109.86880000003</v>
      </c>
      <c r="H5" s="31">
        <v>1</v>
      </c>
      <c r="I5" s="30">
        <f t="shared" si="0"/>
        <v>101109.86880000003</v>
      </c>
      <c r="J5" s="33">
        <v>31936.655999999995</v>
      </c>
      <c r="K5" s="33">
        <v>26710.438400000003</v>
      </c>
      <c r="L5" s="33">
        <v>30297.344000000005</v>
      </c>
      <c r="M5" s="33">
        <v>3924.3263999999999</v>
      </c>
      <c r="N5" s="33">
        <v>3924.3263999999999</v>
      </c>
      <c r="O5" s="33">
        <v>4316.7776000000003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5">
        <v>0</v>
      </c>
      <c r="V5" s="4"/>
      <c r="W5" s="4">
        <f t="shared" si="1"/>
        <v>101109.86880000003</v>
      </c>
    </row>
    <row r="6" spans="2:23" x14ac:dyDescent="0.2">
      <c r="B6" s="26"/>
      <c r="C6" s="32">
        <v>1000178297</v>
      </c>
      <c r="D6" s="19"/>
      <c r="E6" s="19" t="s">
        <v>54</v>
      </c>
      <c r="F6" s="26"/>
      <c r="G6" s="30">
        <f t="shared" si="2"/>
        <v>7388.5504000000001</v>
      </c>
      <c r="H6" s="31">
        <v>1</v>
      </c>
      <c r="I6" s="30">
        <f t="shared" si="0"/>
        <v>7388.5504000000001</v>
      </c>
      <c r="J6" s="33">
        <v>3499.8591999999999</v>
      </c>
      <c r="K6" s="33">
        <v>3888.6912000000002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5">
        <v>0</v>
      </c>
      <c r="V6" s="4"/>
      <c r="W6" s="4">
        <f t="shared" si="1"/>
        <v>7388.5504000000001</v>
      </c>
    </row>
    <row r="7" spans="2:23" x14ac:dyDescent="0.2">
      <c r="B7" s="26"/>
      <c r="C7" s="32">
        <v>1000178298</v>
      </c>
      <c r="D7" s="19"/>
      <c r="E7" s="19" t="s">
        <v>90</v>
      </c>
      <c r="F7" s="26"/>
      <c r="G7" s="30">
        <f t="shared" si="2"/>
        <v>27658.761599999998</v>
      </c>
      <c r="H7" s="31">
        <v>1</v>
      </c>
      <c r="I7" s="30">
        <f t="shared" si="0"/>
        <v>27658.761599999998</v>
      </c>
      <c r="J7" s="33">
        <v>8922.1631999999991</v>
      </c>
      <c r="K7" s="33">
        <v>8476.0735999999997</v>
      </c>
      <c r="L7" s="33">
        <v>10260.524799999999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5">
        <v>0</v>
      </c>
      <c r="V7" s="4"/>
      <c r="W7" s="4">
        <f t="shared" si="1"/>
        <v>27658.761599999998</v>
      </c>
    </row>
    <row r="8" spans="2:23" x14ac:dyDescent="0.2">
      <c r="B8" s="26"/>
      <c r="C8" s="32">
        <v>1000178551</v>
      </c>
      <c r="D8" s="19"/>
      <c r="E8" s="19" t="s">
        <v>91</v>
      </c>
      <c r="F8" s="26"/>
      <c r="G8" s="30">
        <f t="shared" si="2"/>
        <v>387088.19520000002</v>
      </c>
      <c r="H8" s="31">
        <v>1</v>
      </c>
      <c r="I8" s="30">
        <f t="shared" si="0"/>
        <v>387088.19520000002</v>
      </c>
      <c r="J8" s="33">
        <v>64063.552000000003</v>
      </c>
      <c r="K8" s="33">
        <v>54513.04</v>
      </c>
      <c r="L8" s="33">
        <v>52201.948799999998</v>
      </c>
      <c r="M8" s="33">
        <v>46663.459200000005</v>
      </c>
      <c r="N8" s="33">
        <v>42738.483200000002</v>
      </c>
      <c r="O8" s="33">
        <v>29022.921600000001</v>
      </c>
      <c r="P8" s="33">
        <v>29022.921600000001</v>
      </c>
      <c r="Q8" s="33">
        <v>30047.804800000002</v>
      </c>
      <c r="R8" s="33">
        <v>17400.464</v>
      </c>
      <c r="S8" s="33">
        <v>14609.504000000001</v>
      </c>
      <c r="T8" s="33">
        <v>3663.7440000000001</v>
      </c>
      <c r="U8" s="36">
        <v>3140.3519999999999</v>
      </c>
      <c r="V8" s="4"/>
      <c r="W8" s="4">
        <f t="shared" si="1"/>
        <v>387088.19520000002</v>
      </c>
    </row>
    <row r="9" spans="2:23" x14ac:dyDescent="0.2">
      <c r="B9" s="26"/>
      <c r="C9" s="32">
        <v>1000178553</v>
      </c>
      <c r="D9" s="19"/>
      <c r="E9" s="19" t="s">
        <v>92</v>
      </c>
      <c r="F9" s="26"/>
      <c r="G9" s="30">
        <f t="shared" si="2"/>
        <v>261017.35359999994</v>
      </c>
      <c r="H9" s="31">
        <v>1</v>
      </c>
      <c r="I9" s="30">
        <f t="shared" si="0"/>
        <v>261017.35359999994</v>
      </c>
      <c r="J9" s="33">
        <v>62243.372799999983</v>
      </c>
      <c r="K9" s="33">
        <v>60775.276799999985</v>
      </c>
      <c r="L9" s="33">
        <v>69751.356799999994</v>
      </c>
      <c r="M9" s="33">
        <v>7268.0960000000005</v>
      </c>
      <c r="N9" s="33">
        <v>7268.0960000000005</v>
      </c>
      <c r="O9" s="33">
        <v>7994.9056</v>
      </c>
      <c r="P9" s="33">
        <v>7994.9056</v>
      </c>
      <c r="Q9" s="33">
        <v>7631.5007999999998</v>
      </c>
      <c r="R9" s="33">
        <v>7631.5007999999998</v>
      </c>
      <c r="S9" s="33">
        <v>7268.0960000000005</v>
      </c>
      <c r="T9" s="33">
        <v>7631.5007999999998</v>
      </c>
      <c r="U9" s="36">
        <v>7558.7455999999993</v>
      </c>
      <c r="V9" s="4"/>
      <c r="W9" s="4">
        <f t="shared" si="1"/>
        <v>261017.35359999994</v>
      </c>
    </row>
    <row r="10" spans="2:23" x14ac:dyDescent="0.2">
      <c r="B10" s="26"/>
      <c r="C10" s="32">
        <v>1000198020</v>
      </c>
      <c r="D10" s="19"/>
      <c r="E10" s="19" t="s">
        <v>93</v>
      </c>
      <c r="F10" s="26"/>
      <c r="G10" s="30">
        <f t="shared" si="2"/>
        <v>24000</v>
      </c>
      <c r="H10" s="31">
        <v>1</v>
      </c>
      <c r="I10" s="30">
        <f t="shared" si="0"/>
        <v>24000</v>
      </c>
      <c r="J10" s="34">
        <v>2000</v>
      </c>
      <c r="K10" s="34">
        <v>2000</v>
      </c>
      <c r="L10" s="34">
        <v>2000</v>
      </c>
      <c r="M10" s="34">
        <v>2000</v>
      </c>
      <c r="N10" s="34">
        <v>2000</v>
      </c>
      <c r="O10" s="34">
        <v>2000</v>
      </c>
      <c r="P10" s="34">
        <v>2000</v>
      </c>
      <c r="Q10" s="34">
        <v>2000</v>
      </c>
      <c r="R10" s="34">
        <v>2000</v>
      </c>
      <c r="S10" s="34">
        <v>2000</v>
      </c>
      <c r="T10" s="34">
        <v>2000</v>
      </c>
      <c r="U10" s="35">
        <v>2000</v>
      </c>
      <c r="V10" s="4"/>
      <c r="W10" s="4">
        <f t="shared" si="1"/>
        <v>24000</v>
      </c>
    </row>
    <row r="11" spans="2:23" x14ac:dyDescent="0.2">
      <c r="B11" s="26"/>
      <c r="C11" s="32">
        <v>1000213902</v>
      </c>
      <c r="D11" s="19"/>
      <c r="E11" s="19" t="s">
        <v>94</v>
      </c>
      <c r="F11" s="26"/>
      <c r="G11" s="30">
        <f t="shared" si="2"/>
        <v>275766.61439999996</v>
      </c>
      <c r="H11" s="31">
        <v>1</v>
      </c>
      <c r="I11" s="30">
        <f t="shared" si="0"/>
        <v>275766.61439999996</v>
      </c>
      <c r="J11" s="34">
        <v>20967.139199999998</v>
      </c>
      <c r="K11" s="34">
        <v>21233.2896</v>
      </c>
      <c r="L11" s="34">
        <v>21233.2896</v>
      </c>
      <c r="M11" s="34">
        <v>21233.2896</v>
      </c>
      <c r="N11" s="34">
        <v>21233.2896</v>
      </c>
      <c r="O11" s="34">
        <v>21233.2896</v>
      </c>
      <c r="P11" s="34">
        <v>21233.2896</v>
      </c>
      <c r="Q11" s="34">
        <v>21233.2896</v>
      </c>
      <c r="R11" s="34">
        <v>21233.2896</v>
      </c>
      <c r="S11" s="34">
        <v>42466.5792</v>
      </c>
      <c r="T11" s="34">
        <v>21233.2896</v>
      </c>
      <c r="U11" s="35">
        <v>21233.2896</v>
      </c>
      <c r="V11" s="4"/>
      <c r="W11" s="4">
        <f t="shared" si="1"/>
        <v>275766.61439999996</v>
      </c>
    </row>
    <row r="12" spans="2:23" x14ac:dyDescent="0.2">
      <c r="B12" s="26"/>
      <c r="C12" s="32">
        <v>1000259516</v>
      </c>
      <c r="D12" s="19"/>
      <c r="E12" s="19" t="s">
        <v>49</v>
      </c>
      <c r="F12" s="26"/>
      <c r="G12" s="30">
        <f t="shared" si="2"/>
        <v>23000</v>
      </c>
      <c r="H12" s="31">
        <v>1</v>
      </c>
      <c r="I12" s="30">
        <f t="shared" si="0"/>
        <v>23000</v>
      </c>
      <c r="J12" s="34">
        <v>23000</v>
      </c>
      <c r="K12" s="34"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5">
        <v>0</v>
      </c>
      <c r="V12" s="4"/>
      <c r="W12" s="4">
        <f t="shared" si="1"/>
        <v>23000</v>
      </c>
    </row>
    <row r="13" spans="2:23" x14ac:dyDescent="0.2">
      <c r="B13" s="26"/>
      <c r="C13" s="32">
        <v>1000296409</v>
      </c>
      <c r="D13" s="19"/>
      <c r="E13" s="19" t="s">
        <v>95</v>
      </c>
      <c r="F13" s="26"/>
      <c r="G13" s="30">
        <f t="shared" si="2"/>
        <v>21992.1152</v>
      </c>
      <c r="H13" s="31">
        <v>1</v>
      </c>
      <c r="I13" s="30">
        <f t="shared" si="0"/>
        <v>21992.1152</v>
      </c>
      <c r="J13" s="34">
        <v>21992.1152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5">
        <v>0</v>
      </c>
      <c r="V13" s="4"/>
      <c r="W13" s="4">
        <f t="shared" si="1"/>
        <v>21992.1152</v>
      </c>
    </row>
    <row r="14" spans="2:23" x14ac:dyDescent="0.2">
      <c r="B14" s="26"/>
      <c r="C14" s="32">
        <v>1000297448</v>
      </c>
      <c r="D14" s="19"/>
      <c r="E14" s="19" t="s">
        <v>96</v>
      </c>
      <c r="F14" s="26"/>
      <c r="G14" s="30">
        <f t="shared" si="2"/>
        <v>146528.60160000002</v>
      </c>
      <c r="H14" s="31">
        <v>1</v>
      </c>
      <c r="I14" s="30">
        <f t="shared" si="0"/>
        <v>146528.60160000002</v>
      </c>
      <c r="J14" s="34">
        <v>41902.076800000003</v>
      </c>
      <c r="K14" s="34">
        <v>49142.703999999998</v>
      </c>
      <c r="L14" s="34">
        <v>55483.820800000009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5">
        <v>0</v>
      </c>
      <c r="V14" s="4"/>
      <c r="W14" s="4">
        <f t="shared" si="1"/>
        <v>146528.60160000002</v>
      </c>
    </row>
    <row r="15" spans="2:23" x14ac:dyDescent="0.2">
      <c r="B15" s="26"/>
      <c r="C15" s="32">
        <v>1000297504</v>
      </c>
      <c r="D15" s="19"/>
      <c r="E15" s="19" t="s">
        <v>97</v>
      </c>
      <c r="F15" s="26"/>
      <c r="G15" s="30">
        <f t="shared" si="2"/>
        <v>132871.96799999999</v>
      </c>
      <c r="H15" s="31">
        <v>1</v>
      </c>
      <c r="I15" s="30">
        <f t="shared" si="0"/>
        <v>132871.96799999999</v>
      </c>
      <c r="J15" s="34">
        <v>28744.892800000005</v>
      </c>
      <c r="K15" s="34">
        <v>42684.844799999999</v>
      </c>
      <c r="L15" s="34">
        <v>30126.035200000002</v>
      </c>
      <c r="M15" s="34">
        <v>31316.195199999995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5">
        <v>0</v>
      </c>
      <c r="V15" s="4"/>
      <c r="W15" s="4">
        <f t="shared" si="1"/>
        <v>132871.96799999999</v>
      </c>
    </row>
    <row r="16" spans="2:23" x14ac:dyDescent="0.2">
      <c r="B16" s="26"/>
      <c r="C16" s="32">
        <v>1000302930</v>
      </c>
      <c r="D16" s="19"/>
      <c r="E16" s="19" t="s">
        <v>98</v>
      </c>
      <c r="F16" s="26"/>
      <c r="G16" s="30">
        <f t="shared" si="2"/>
        <v>294000</v>
      </c>
      <c r="H16" s="31">
        <v>1</v>
      </c>
      <c r="I16" s="30">
        <f t="shared" si="0"/>
        <v>294000</v>
      </c>
      <c r="J16" s="34">
        <v>35000</v>
      </c>
      <c r="K16" s="34">
        <v>35000</v>
      </c>
      <c r="L16" s="34">
        <v>35000</v>
      </c>
      <c r="M16" s="34">
        <v>35000</v>
      </c>
      <c r="N16" s="34">
        <v>35000</v>
      </c>
      <c r="O16" s="34">
        <v>17000</v>
      </c>
      <c r="P16" s="34">
        <v>17000</v>
      </c>
      <c r="Q16" s="34">
        <v>17000</v>
      </c>
      <c r="R16" s="34">
        <v>17000</v>
      </c>
      <c r="S16" s="34">
        <v>17000</v>
      </c>
      <c r="T16" s="34">
        <v>17000</v>
      </c>
      <c r="U16" s="35">
        <v>17000</v>
      </c>
      <c r="V16" s="4"/>
      <c r="W16" s="4">
        <f t="shared" si="1"/>
        <v>294000</v>
      </c>
    </row>
    <row r="17" spans="2:26" x14ac:dyDescent="0.2">
      <c r="B17" s="26"/>
      <c r="C17" s="32">
        <v>1000307127</v>
      </c>
      <c r="D17" s="19"/>
      <c r="E17" s="19" t="s">
        <v>50</v>
      </c>
      <c r="F17" s="26"/>
      <c r="G17" s="30">
        <f t="shared" si="2"/>
        <v>6656.5440000000008</v>
      </c>
      <c r="H17" s="31">
        <v>1</v>
      </c>
      <c r="I17" s="30">
        <f t="shared" si="0"/>
        <v>6656.5440000000008</v>
      </c>
      <c r="J17" s="34">
        <v>6656.5440000000008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5">
        <v>0</v>
      </c>
      <c r="V17" s="4"/>
      <c r="W17" s="4">
        <f t="shared" si="1"/>
        <v>6656.5440000000008</v>
      </c>
    </row>
    <row r="18" spans="2:26" x14ac:dyDescent="0.2">
      <c r="B18" s="26"/>
      <c r="C18" s="26"/>
      <c r="D18" s="26"/>
      <c r="E18" s="26"/>
      <c r="F18" s="26"/>
      <c r="G18" s="26"/>
      <c r="H18" s="26"/>
      <c r="I18" s="26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4"/>
      <c r="W18" s="4">
        <f t="shared" si="1"/>
        <v>0</v>
      </c>
    </row>
    <row r="19" spans="2:26" x14ac:dyDescent="0.2">
      <c r="B19" s="59" t="s">
        <v>14</v>
      </c>
      <c r="C19" s="59"/>
      <c r="D19" s="59"/>
      <c r="E19" s="59"/>
      <c r="F19" s="59"/>
      <c r="G19" s="59"/>
      <c r="H19" s="59"/>
      <c r="I19" s="59"/>
      <c r="J19" s="4">
        <f>SUM(J4:J18)</f>
        <v>374913.83039999998</v>
      </c>
      <c r="K19" s="4">
        <f t="shared" ref="K19:U19" si="3">SUM(K4:K18)</f>
        <v>327210.47039999999</v>
      </c>
      <c r="L19" s="4">
        <f t="shared" si="3"/>
        <v>327341.5968</v>
      </c>
      <c r="M19" s="4">
        <f t="shared" si="3"/>
        <v>147405.3664</v>
      </c>
      <c r="N19" s="4">
        <f t="shared" si="3"/>
        <v>112164.1952</v>
      </c>
      <c r="O19" s="4">
        <f t="shared" si="3"/>
        <v>81567.894400000005</v>
      </c>
      <c r="P19" s="4">
        <f t="shared" si="3"/>
        <v>77251.116800000003</v>
      </c>
      <c r="Q19" s="4">
        <f t="shared" si="3"/>
        <v>77912.595199999996</v>
      </c>
      <c r="R19" s="4">
        <f t="shared" si="3"/>
        <v>65265.254400000005</v>
      </c>
      <c r="S19" s="4">
        <f t="shared" si="3"/>
        <v>83344.179199999999</v>
      </c>
      <c r="T19" s="4">
        <f t="shared" si="3"/>
        <v>51528.534400000004</v>
      </c>
      <c r="U19" s="4">
        <f t="shared" si="3"/>
        <v>50932.387199999997</v>
      </c>
      <c r="V19" s="4"/>
      <c r="W19" s="4">
        <f>SUM(J19:U19)</f>
        <v>1776837.4208</v>
      </c>
    </row>
    <row r="20" spans="2:26" x14ac:dyDescent="0.2">
      <c r="B20" s="59" t="s">
        <v>106</v>
      </c>
      <c r="C20" s="59"/>
      <c r="D20" s="59"/>
      <c r="E20" s="59"/>
      <c r="F20" s="59"/>
      <c r="G20" s="59"/>
      <c r="H20" s="59"/>
      <c r="I20" s="59"/>
      <c r="J20" s="4">
        <v>374913.83039999998</v>
      </c>
      <c r="K20" s="4">
        <v>327210.47039999999</v>
      </c>
      <c r="L20" s="4">
        <v>327341.5968</v>
      </c>
      <c r="M20" s="4">
        <v>147405.3664</v>
      </c>
      <c r="N20" s="4">
        <v>112164.1952</v>
      </c>
      <c r="O20" s="4">
        <v>81567.894400000005</v>
      </c>
      <c r="P20" s="4">
        <v>77251.116800000003</v>
      </c>
      <c r="Q20" s="4">
        <v>77912.595199999996</v>
      </c>
      <c r="R20" s="4">
        <v>65265.254400000005</v>
      </c>
      <c r="S20" s="4">
        <v>83344.179199999999</v>
      </c>
      <c r="T20" s="4">
        <v>51528.534400000004</v>
      </c>
      <c r="U20" s="4">
        <v>50932.387199999997</v>
      </c>
      <c r="V20" s="4"/>
      <c r="W20" s="4">
        <f>SUM(J20:U20)</f>
        <v>1776837.4208</v>
      </c>
    </row>
    <row r="21" spans="2:26" s="40" customFormat="1" x14ac:dyDescent="0.2">
      <c r="B21" s="72" t="s">
        <v>103</v>
      </c>
      <c r="C21" s="72"/>
      <c r="D21" s="72"/>
      <c r="E21" s="72"/>
      <c r="F21" s="72"/>
      <c r="G21" s="72"/>
      <c r="H21" s="72"/>
      <c r="I21" s="72"/>
      <c r="J21" s="38">
        <f>J19-J20</f>
        <v>0</v>
      </c>
      <c r="K21" s="38">
        <f t="shared" ref="K21:U21" si="4">K19-K20</f>
        <v>0</v>
      </c>
      <c r="L21" s="38">
        <f t="shared" si="4"/>
        <v>0</v>
      </c>
      <c r="M21" s="38">
        <f t="shared" si="4"/>
        <v>0</v>
      </c>
      <c r="N21" s="38">
        <f t="shared" si="4"/>
        <v>0</v>
      </c>
      <c r="O21" s="38">
        <f t="shared" si="4"/>
        <v>0</v>
      </c>
      <c r="P21" s="38">
        <f t="shared" si="4"/>
        <v>0</v>
      </c>
      <c r="Q21" s="38">
        <f t="shared" si="4"/>
        <v>0</v>
      </c>
      <c r="R21" s="38">
        <f t="shared" si="4"/>
        <v>0</v>
      </c>
      <c r="S21" s="38">
        <f t="shared" si="4"/>
        <v>0</v>
      </c>
      <c r="T21" s="38">
        <f t="shared" si="4"/>
        <v>0</v>
      </c>
      <c r="U21" s="38">
        <f t="shared" si="4"/>
        <v>0</v>
      </c>
      <c r="V21" s="38"/>
      <c r="W21" s="38">
        <f>SUM(J21:U21)</f>
        <v>0</v>
      </c>
    </row>
    <row r="22" spans="2:26" x14ac:dyDescent="0.2">
      <c r="B22" s="13"/>
      <c r="C22" s="13"/>
      <c r="D22" s="13"/>
      <c r="E22" s="13"/>
      <c r="F22" s="13"/>
      <c r="G22" s="13"/>
      <c r="H22" s="13"/>
      <c r="I22" s="13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2:26" s="24" customFormat="1" ht="15" x14ac:dyDescent="0.25">
      <c r="B23" s="60" t="s">
        <v>15</v>
      </c>
      <c r="C23" s="61"/>
      <c r="D23" s="61"/>
      <c r="E23" s="61"/>
      <c r="F23" s="61"/>
      <c r="G23" s="61"/>
      <c r="H23" s="61"/>
      <c r="I23" s="62"/>
      <c r="J23" s="23">
        <f t="shared" ref="J23:U23" si="5">J19-J3</f>
        <v>-20000</v>
      </c>
      <c r="K23" s="23">
        <f t="shared" si="5"/>
        <v>-114656.54399999999</v>
      </c>
      <c r="L23" s="23">
        <f t="shared" si="5"/>
        <v>-118545.2352</v>
      </c>
      <c r="M23" s="23">
        <f t="shared" si="5"/>
        <v>-310529.95741972147</v>
      </c>
      <c r="N23" s="23">
        <f t="shared" si="5"/>
        <v>-330529.95741972147</v>
      </c>
      <c r="O23" s="23">
        <f t="shared" si="5"/>
        <v>-330529.95741972153</v>
      </c>
      <c r="P23" s="23">
        <f t="shared" si="5"/>
        <v>-345240.39581972145</v>
      </c>
      <c r="Q23" s="23">
        <f t="shared" si="5"/>
        <v>-344240.39581972151</v>
      </c>
      <c r="R23" s="23">
        <f t="shared" si="5"/>
        <v>-332240.39581972151</v>
      </c>
      <c r="S23" s="23">
        <f t="shared" si="5"/>
        <v>-332240.39581972151</v>
      </c>
      <c r="T23" s="23">
        <f t="shared" si="5"/>
        <v>-342240.39581972151</v>
      </c>
      <c r="U23" s="23">
        <f t="shared" si="5"/>
        <v>-342240.39581972151</v>
      </c>
      <c r="V23" s="23"/>
      <c r="W23" s="23">
        <f>W19-W3</f>
        <v>-3263234.026377494</v>
      </c>
    </row>
    <row r="24" spans="2:26" s="24" customFormat="1" ht="14.25" customHeight="1" x14ac:dyDescent="0.25">
      <c r="B24" s="69" t="s">
        <v>105</v>
      </c>
      <c r="C24" s="70"/>
      <c r="D24" s="70"/>
      <c r="E24" s="70"/>
      <c r="F24" s="70"/>
      <c r="G24" s="70"/>
      <c r="H24" s="70"/>
      <c r="I24" s="71"/>
      <c r="J24" s="41">
        <f>J20-J3</f>
        <v>-20000</v>
      </c>
      <c r="K24" s="41">
        <f t="shared" ref="K24:W24" si="6">K20-K3</f>
        <v>-114656.54399999999</v>
      </c>
      <c r="L24" s="41">
        <f t="shared" si="6"/>
        <v>-118545.2352</v>
      </c>
      <c r="M24" s="41">
        <f t="shared" si="6"/>
        <v>-310529.95741972147</v>
      </c>
      <c r="N24" s="41">
        <f t="shared" si="6"/>
        <v>-330529.95741972147</v>
      </c>
      <c r="O24" s="41">
        <f t="shared" si="6"/>
        <v>-330529.95741972153</v>
      </c>
      <c r="P24" s="41">
        <f t="shared" si="6"/>
        <v>-345240.39581972145</v>
      </c>
      <c r="Q24" s="41">
        <f t="shared" si="6"/>
        <v>-344240.39581972151</v>
      </c>
      <c r="R24" s="41">
        <f t="shared" si="6"/>
        <v>-332240.39581972151</v>
      </c>
      <c r="S24" s="41">
        <f t="shared" si="6"/>
        <v>-332240.39581972151</v>
      </c>
      <c r="T24" s="41">
        <f t="shared" si="6"/>
        <v>-342240.39581972151</v>
      </c>
      <c r="U24" s="41">
        <f t="shared" si="6"/>
        <v>-342240.39581972151</v>
      </c>
      <c r="V24" s="41"/>
      <c r="W24" s="41">
        <f t="shared" si="6"/>
        <v>-3263234.026377494</v>
      </c>
    </row>
    <row r="25" spans="2:26" s="24" customFormat="1" ht="14.25" customHeight="1" x14ac:dyDescent="0.25">
      <c r="B25" s="69" t="s">
        <v>102</v>
      </c>
      <c r="C25" s="70"/>
      <c r="D25" s="70"/>
      <c r="E25" s="70" t="s">
        <v>102</v>
      </c>
      <c r="F25" s="70"/>
      <c r="G25" s="70"/>
      <c r="H25" s="70"/>
      <c r="I25" s="71"/>
      <c r="J25" s="41">
        <f>J23-J24</f>
        <v>0</v>
      </c>
      <c r="K25" s="41">
        <f t="shared" ref="K25:U25" si="7">K23-K24</f>
        <v>0</v>
      </c>
      <c r="L25" s="41">
        <f t="shared" si="7"/>
        <v>0</v>
      </c>
      <c r="M25" s="41">
        <f t="shared" si="7"/>
        <v>0</v>
      </c>
      <c r="N25" s="41">
        <f t="shared" si="7"/>
        <v>0</v>
      </c>
      <c r="O25" s="41">
        <f t="shared" si="7"/>
        <v>0</v>
      </c>
      <c r="P25" s="41">
        <f t="shared" si="7"/>
        <v>0</v>
      </c>
      <c r="Q25" s="41">
        <f t="shared" si="7"/>
        <v>0</v>
      </c>
      <c r="R25" s="41">
        <f t="shared" si="7"/>
        <v>0</v>
      </c>
      <c r="S25" s="41">
        <f t="shared" si="7"/>
        <v>0</v>
      </c>
      <c r="T25" s="41">
        <f t="shared" si="7"/>
        <v>0</v>
      </c>
      <c r="U25" s="41">
        <f t="shared" si="7"/>
        <v>0</v>
      </c>
      <c r="V25" s="41"/>
      <c r="W25" s="41">
        <f>W23-W24</f>
        <v>0</v>
      </c>
    </row>
    <row r="26" spans="2:26" x14ac:dyDescent="0.2"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6" ht="12.75" x14ac:dyDescent="0.2">
      <c r="B27" s="3" t="s">
        <v>3</v>
      </c>
      <c r="C27" s="3"/>
      <c r="D27" s="3" t="s">
        <v>36</v>
      </c>
      <c r="E27" s="16" t="s">
        <v>49</v>
      </c>
      <c r="F27" s="3" t="s">
        <v>38</v>
      </c>
      <c r="G27" s="4">
        <v>114000</v>
      </c>
      <c r="H27" s="11">
        <v>1</v>
      </c>
      <c r="I27" s="12">
        <f>G27*H27</f>
        <v>114000</v>
      </c>
      <c r="J27" s="4">
        <v>0</v>
      </c>
      <c r="K27" s="4">
        <v>38000</v>
      </c>
      <c r="L27" s="4">
        <v>38000</v>
      </c>
      <c r="M27" s="4">
        <v>38000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/>
      <c r="W27" s="4">
        <f t="shared" ref="W27:W36" si="8">SUM(J27:U27)</f>
        <v>114000</v>
      </c>
      <c r="Z27" s="1" t="s">
        <v>38</v>
      </c>
    </row>
    <row r="28" spans="2:26" ht="12.75" x14ac:dyDescent="0.2">
      <c r="B28" s="3" t="s">
        <v>4</v>
      </c>
      <c r="C28" s="3"/>
      <c r="D28" s="3" t="s">
        <v>36</v>
      </c>
      <c r="E28" s="16" t="s">
        <v>50</v>
      </c>
      <c r="F28" s="3" t="s">
        <v>38</v>
      </c>
      <c r="G28" s="4">
        <v>39939</v>
      </c>
      <c r="H28" s="11">
        <v>1</v>
      </c>
      <c r="I28" s="12">
        <f t="shared" ref="I28:I36" si="9">G28*H28</f>
        <v>39939</v>
      </c>
      <c r="J28" s="4">
        <v>0</v>
      </c>
      <c r="K28" s="4">
        <v>6656.5440000000008</v>
      </c>
      <c r="L28" s="4">
        <v>6656.5440000000008</v>
      </c>
      <c r="M28" s="4">
        <v>6656.5440000000008</v>
      </c>
      <c r="N28" s="4">
        <v>6656.5440000000008</v>
      </c>
      <c r="O28" s="4">
        <v>6656.5440000000008</v>
      </c>
      <c r="P28" s="4">
        <v>6656.5440000000008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/>
      <c r="W28" s="4">
        <f t="shared" si="8"/>
        <v>39939.264000000003</v>
      </c>
      <c r="Z28" s="1" t="s">
        <v>39</v>
      </c>
    </row>
    <row r="29" spans="2:26" x14ac:dyDescent="0.2">
      <c r="B29" s="3" t="s">
        <v>5</v>
      </c>
      <c r="C29" s="3"/>
      <c r="D29" s="3" t="s">
        <v>36</v>
      </c>
      <c r="E29" s="3" t="s">
        <v>51</v>
      </c>
      <c r="F29" s="3" t="s">
        <v>40</v>
      </c>
      <c r="G29" s="4">
        <v>205000</v>
      </c>
      <c r="H29" s="11">
        <v>1</v>
      </c>
      <c r="I29" s="12">
        <f t="shared" si="9"/>
        <v>205000</v>
      </c>
      <c r="J29" s="4">
        <v>20000</v>
      </c>
      <c r="K29" s="4">
        <v>30000</v>
      </c>
      <c r="L29" s="4">
        <v>30000</v>
      </c>
      <c r="M29" s="4">
        <v>30000</v>
      </c>
      <c r="N29" s="4">
        <v>30000</v>
      </c>
      <c r="O29" s="4">
        <v>30000</v>
      </c>
      <c r="P29" s="4">
        <v>23000</v>
      </c>
      <c r="Q29" s="4">
        <v>12000</v>
      </c>
      <c r="R29" s="4">
        <v>0</v>
      </c>
      <c r="S29" s="4">
        <v>0</v>
      </c>
      <c r="T29" s="4">
        <v>0</v>
      </c>
      <c r="U29" s="4">
        <v>0</v>
      </c>
      <c r="V29" s="4"/>
      <c r="W29" s="4">
        <f t="shared" si="8"/>
        <v>205000</v>
      </c>
      <c r="Z29" s="1" t="s">
        <v>40</v>
      </c>
    </row>
    <row r="30" spans="2:26" x14ac:dyDescent="0.2">
      <c r="B30" s="3" t="s">
        <v>6</v>
      </c>
      <c r="C30" s="3"/>
      <c r="D30" s="3"/>
      <c r="E30" s="3"/>
      <c r="F30" s="3"/>
      <c r="G30" s="4"/>
      <c r="H30" s="3"/>
      <c r="I30" s="12">
        <f t="shared" si="9"/>
        <v>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>
        <f t="shared" si="8"/>
        <v>0</v>
      </c>
    </row>
    <row r="31" spans="2:26" x14ac:dyDescent="0.2">
      <c r="B31" s="3" t="s">
        <v>7</v>
      </c>
      <c r="C31" s="3"/>
      <c r="D31" s="3"/>
      <c r="E31" s="3"/>
      <c r="F31" s="3"/>
      <c r="G31" s="4"/>
      <c r="H31" s="3"/>
      <c r="I31" s="12">
        <f t="shared" si="9"/>
        <v>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>
        <f t="shared" si="8"/>
        <v>0</v>
      </c>
    </row>
    <row r="32" spans="2:26" x14ac:dyDescent="0.2">
      <c r="B32" s="3" t="s">
        <v>8</v>
      </c>
      <c r="C32" s="3"/>
      <c r="D32" s="3"/>
      <c r="E32" s="3"/>
      <c r="F32" s="3"/>
      <c r="G32" s="4"/>
      <c r="H32" s="3"/>
      <c r="I32" s="12">
        <f t="shared" si="9"/>
        <v>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>
        <f t="shared" si="8"/>
        <v>0</v>
      </c>
    </row>
    <row r="33" spans="2:23" x14ac:dyDescent="0.2">
      <c r="B33" s="3" t="s">
        <v>9</v>
      </c>
      <c r="C33" s="3"/>
      <c r="D33" s="3"/>
      <c r="E33" s="3"/>
      <c r="F33" s="3"/>
      <c r="G33" s="4"/>
      <c r="H33" s="3"/>
      <c r="I33" s="12">
        <f t="shared" si="9"/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>
        <f t="shared" si="8"/>
        <v>0</v>
      </c>
    </row>
    <row r="34" spans="2:23" x14ac:dyDescent="0.2">
      <c r="B34" s="3" t="s">
        <v>10</v>
      </c>
      <c r="C34" s="3"/>
      <c r="D34" s="3"/>
      <c r="E34" s="3"/>
      <c r="F34" s="3"/>
      <c r="G34" s="4"/>
      <c r="H34" s="3"/>
      <c r="I34" s="12">
        <f t="shared" si="9"/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>
        <f t="shared" si="8"/>
        <v>0</v>
      </c>
    </row>
    <row r="35" spans="2:23" x14ac:dyDescent="0.2">
      <c r="B35" s="3" t="s">
        <v>11</v>
      </c>
      <c r="C35" s="3"/>
      <c r="D35" s="3"/>
      <c r="E35" s="3"/>
      <c r="F35" s="3"/>
      <c r="G35" s="4"/>
      <c r="H35" s="3"/>
      <c r="I35" s="12">
        <f t="shared" si="9"/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>
        <f t="shared" si="8"/>
        <v>0</v>
      </c>
    </row>
    <row r="36" spans="2:23" x14ac:dyDescent="0.2">
      <c r="B36" s="3" t="s">
        <v>12</v>
      </c>
      <c r="C36" s="3"/>
      <c r="D36" s="3"/>
      <c r="E36" s="3"/>
      <c r="F36" s="3"/>
      <c r="G36" s="4"/>
      <c r="H36" s="3"/>
      <c r="I36" s="12">
        <f t="shared" si="9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>
        <f t="shared" si="8"/>
        <v>0</v>
      </c>
    </row>
    <row r="37" spans="2:23" x14ac:dyDescent="0.2">
      <c r="G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2:23" s="10" customFormat="1" x14ac:dyDescent="0.2">
      <c r="B38" s="5" t="s">
        <v>16</v>
      </c>
      <c r="C38" s="5"/>
      <c r="D38" s="5"/>
      <c r="E38" s="5"/>
      <c r="F38" s="5"/>
      <c r="G38" s="4"/>
      <c r="H38" s="5"/>
      <c r="I38" s="5"/>
      <c r="J38" s="8">
        <f>SUM(J27:J36)</f>
        <v>20000</v>
      </c>
      <c r="K38" s="8">
        <f t="shared" ref="K38:U38" si="10">SUM(K27:K36)</f>
        <v>74656.543999999994</v>
      </c>
      <c r="L38" s="8">
        <f t="shared" si="10"/>
        <v>74656.543999999994</v>
      </c>
      <c r="M38" s="8">
        <f t="shared" si="10"/>
        <v>74656.543999999994</v>
      </c>
      <c r="N38" s="8">
        <f t="shared" si="10"/>
        <v>36656.544000000002</v>
      </c>
      <c r="O38" s="8">
        <f t="shared" si="10"/>
        <v>36656.544000000002</v>
      </c>
      <c r="P38" s="8">
        <f t="shared" si="10"/>
        <v>29656.544000000002</v>
      </c>
      <c r="Q38" s="8">
        <f t="shared" si="10"/>
        <v>12000</v>
      </c>
      <c r="R38" s="8">
        <f t="shared" si="10"/>
        <v>0</v>
      </c>
      <c r="S38" s="8">
        <f t="shared" si="10"/>
        <v>0</v>
      </c>
      <c r="T38" s="8">
        <f t="shared" si="10"/>
        <v>0</v>
      </c>
      <c r="U38" s="8">
        <f t="shared" si="10"/>
        <v>0</v>
      </c>
      <c r="V38" s="8"/>
      <c r="W38" s="8">
        <f>SUM(J38:U38)</f>
        <v>358939.26399999997</v>
      </c>
    </row>
    <row r="39" spans="2:23" s="10" customFormat="1" x14ac:dyDescent="0.2">
      <c r="B39" s="66" t="s">
        <v>107</v>
      </c>
      <c r="C39" s="67"/>
      <c r="D39" s="67"/>
      <c r="E39" s="67"/>
      <c r="F39" s="67"/>
      <c r="G39" s="67"/>
      <c r="H39" s="67"/>
      <c r="I39" s="68"/>
      <c r="J39" s="8">
        <v>20000</v>
      </c>
      <c r="K39" s="8">
        <v>74656.543999999994</v>
      </c>
      <c r="L39" s="8">
        <v>74656.543999999994</v>
      </c>
      <c r="M39" s="8">
        <v>74656.543999999994</v>
      </c>
      <c r="N39" s="8">
        <v>36656.544000000002</v>
      </c>
      <c r="O39" s="8">
        <v>36656.544000000002</v>
      </c>
      <c r="P39" s="8">
        <v>29656.544000000002</v>
      </c>
      <c r="Q39" s="8">
        <v>12000</v>
      </c>
      <c r="R39" s="8">
        <v>0</v>
      </c>
      <c r="S39" s="8">
        <v>0</v>
      </c>
      <c r="T39" s="8">
        <v>0</v>
      </c>
      <c r="U39" s="8">
        <v>0</v>
      </c>
      <c r="V39" s="8"/>
      <c r="W39" s="8">
        <f>SUM(J39:U39)</f>
        <v>358939.26399999997</v>
      </c>
    </row>
    <row r="40" spans="2:23" s="10" customFormat="1" x14ac:dyDescent="0.2">
      <c r="B40" s="66" t="s">
        <v>109</v>
      </c>
      <c r="C40" s="67"/>
      <c r="D40" s="67"/>
      <c r="E40" s="67"/>
      <c r="F40" s="67"/>
      <c r="G40" s="67"/>
      <c r="H40" s="67"/>
      <c r="I40" s="68"/>
      <c r="J40" s="8">
        <f>J38-J39</f>
        <v>0</v>
      </c>
      <c r="K40" s="8">
        <f t="shared" ref="K40:U40" si="11">K38-K39</f>
        <v>0</v>
      </c>
      <c r="L40" s="8">
        <f t="shared" si="11"/>
        <v>0</v>
      </c>
      <c r="M40" s="8">
        <f t="shared" si="11"/>
        <v>0</v>
      </c>
      <c r="N40" s="8">
        <f t="shared" si="11"/>
        <v>0</v>
      </c>
      <c r="O40" s="8">
        <f t="shared" si="11"/>
        <v>0</v>
      </c>
      <c r="P40" s="8">
        <f t="shared" si="11"/>
        <v>0</v>
      </c>
      <c r="Q40" s="8">
        <f t="shared" si="11"/>
        <v>0</v>
      </c>
      <c r="R40" s="8">
        <f t="shared" si="11"/>
        <v>0</v>
      </c>
      <c r="S40" s="8">
        <f t="shared" si="11"/>
        <v>0</v>
      </c>
      <c r="T40" s="8">
        <f t="shared" si="11"/>
        <v>0</v>
      </c>
      <c r="U40" s="8">
        <f t="shared" si="11"/>
        <v>0</v>
      </c>
      <c r="V40" s="8"/>
      <c r="W40" s="8">
        <f>SUM(J40:U40)</f>
        <v>0</v>
      </c>
    </row>
    <row r="41" spans="2:23" x14ac:dyDescent="0.2"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2:23" s="24" customFormat="1" ht="15" x14ac:dyDescent="0.25">
      <c r="B42" s="63" t="s">
        <v>17</v>
      </c>
      <c r="C42" s="64"/>
      <c r="D42" s="64"/>
      <c r="E42" s="64"/>
      <c r="F42" s="64"/>
      <c r="G42" s="64"/>
      <c r="H42" s="64"/>
      <c r="I42" s="65"/>
      <c r="J42" s="22">
        <f>J23+J38</f>
        <v>0</v>
      </c>
      <c r="K42" s="22">
        <f t="shared" ref="K42:U42" si="12">K23+K38</f>
        <v>-40000</v>
      </c>
      <c r="L42" s="22">
        <f t="shared" si="12"/>
        <v>-43888.691200000001</v>
      </c>
      <c r="M42" s="22">
        <f t="shared" si="12"/>
        <v>-235873.41341972147</v>
      </c>
      <c r="N42" s="22">
        <f t="shared" si="12"/>
        <v>-293873.41341972147</v>
      </c>
      <c r="O42" s="22">
        <f t="shared" si="12"/>
        <v>-293873.41341972153</v>
      </c>
      <c r="P42" s="22">
        <f t="shared" si="12"/>
        <v>-315583.85181972146</v>
      </c>
      <c r="Q42" s="22">
        <f t="shared" si="12"/>
        <v>-332240.39581972151</v>
      </c>
      <c r="R42" s="22">
        <f t="shared" si="12"/>
        <v>-332240.39581972151</v>
      </c>
      <c r="S42" s="22">
        <f t="shared" si="12"/>
        <v>-332240.39581972151</v>
      </c>
      <c r="T42" s="22">
        <f t="shared" si="12"/>
        <v>-342240.39581972151</v>
      </c>
      <c r="U42" s="22">
        <f t="shared" si="12"/>
        <v>-342240.39581972151</v>
      </c>
      <c r="V42" s="22"/>
      <c r="W42" s="22">
        <f>SUM(J42:U42)</f>
        <v>-2904294.762377494</v>
      </c>
    </row>
    <row r="43" spans="2:23" s="24" customFormat="1" ht="15" x14ac:dyDescent="0.25">
      <c r="B43" s="69" t="s">
        <v>110</v>
      </c>
      <c r="C43" s="70"/>
      <c r="D43" s="70"/>
      <c r="E43" s="70"/>
      <c r="F43" s="70"/>
      <c r="G43" s="70"/>
      <c r="H43" s="70"/>
      <c r="I43" s="71"/>
      <c r="J43" s="42">
        <f>J24+J39</f>
        <v>0</v>
      </c>
      <c r="K43" s="42">
        <f t="shared" ref="K43:U43" si="13">K24+K39</f>
        <v>-40000</v>
      </c>
      <c r="L43" s="42">
        <f t="shared" si="13"/>
        <v>-43888.691200000001</v>
      </c>
      <c r="M43" s="42">
        <f t="shared" si="13"/>
        <v>-235873.41341972147</v>
      </c>
      <c r="N43" s="42">
        <f t="shared" si="13"/>
        <v>-293873.41341972147</v>
      </c>
      <c r="O43" s="42">
        <f t="shared" si="13"/>
        <v>-293873.41341972153</v>
      </c>
      <c r="P43" s="42">
        <f t="shared" si="13"/>
        <v>-315583.85181972146</v>
      </c>
      <c r="Q43" s="42">
        <f t="shared" si="13"/>
        <v>-332240.39581972151</v>
      </c>
      <c r="R43" s="42">
        <f t="shared" si="13"/>
        <v>-332240.39581972151</v>
      </c>
      <c r="S43" s="42">
        <f t="shared" si="13"/>
        <v>-332240.39581972151</v>
      </c>
      <c r="T43" s="42">
        <f t="shared" si="13"/>
        <v>-342240.39581972151</v>
      </c>
      <c r="U43" s="42">
        <f t="shared" si="13"/>
        <v>-342240.39581972151</v>
      </c>
      <c r="V43" s="41"/>
      <c r="W43" s="41">
        <f t="shared" ref="W43:W44" si="14">SUM(J43:U43)</f>
        <v>-2904294.762377494</v>
      </c>
    </row>
    <row r="44" spans="2:23" s="24" customFormat="1" ht="15" x14ac:dyDescent="0.25">
      <c r="B44" s="69" t="s">
        <v>102</v>
      </c>
      <c r="C44" s="70"/>
      <c r="D44" s="70"/>
      <c r="E44" s="70"/>
      <c r="F44" s="70"/>
      <c r="G44" s="70"/>
      <c r="H44" s="70"/>
      <c r="I44" s="71"/>
      <c r="J44" s="41">
        <f>J42-J43</f>
        <v>0</v>
      </c>
      <c r="K44" s="41">
        <f t="shared" ref="K44:U44" si="15">K42-K43</f>
        <v>0</v>
      </c>
      <c r="L44" s="41">
        <f t="shared" si="15"/>
        <v>0</v>
      </c>
      <c r="M44" s="41">
        <f t="shared" si="15"/>
        <v>0</v>
      </c>
      <c r="N44" s="41">
        <f t="shared" si="15"/>
        <v>0</v>
      </c>
      <c r="O44" s="41">
        <f t="shared" si="15"/>
        <v>0</v>
      </c>
      <c r="P44" s="41">
        <f t="shared" si="15"/>
        <v>0</v>
      </c>
      <c r="Q44" s="41">
        <f t="shared" si="15"/>
        <v>0</v>
      </c>
      <c r="R44" s="41">
        <f t="shared" si="15"/>
        <v>0</v>
      </c>
      <c r="S44" s="41">
        <f t="shared" si="15"/>
        <v>0</v>
      </c>
      <c r="T44" s="41">
        <f t="shared" si="15"/>
        <v>0</v>
      </c>
      <c r="U44" s="41">
        <f t="shared" si="15"/>
        <v>0</v>
      </c>
      <c r="V44" s="41"/>
      <c r="W44" s="41">
        <f t="shared" si="14"/>
        <v>0</v>
      </c>
    </row>
    <row r="46" spans="2:23" ht="12.75" x14ac:dyDescent="0.2">
      <c r="B46" s="3" t="s">
        <v>24</v>
      </c>
      <c r="C46" s="3"/>
      <c r="D46" s="3" t="s">
        <v>36</v>
      </c>
      <c r="E46" s="16" t="s">
        <v>52</v>
      </c>
      <c r="F46" s="3" t="s">
        <v>38</v>
      </c>
      <c r="G46" s="4">
        <v>188885.49119999996</v>
      </c>
      <c r="H46" s="11">
        <v>0.5</v>
      </c>
      <c r="I46" s="12">
        <f t="shared" ref="I46:I55" si="16">G46*H46</f>
        <v>94442.74559999998</v>
      </c>
      <c r="J46" s="4">
        <v>0</v>
      </c>
      <c r="K46" s="4">
        <v>0</v>
      </c>
      <c r="L46" s="4">
        <v>0</v>
      </c>
      <c r="M46" s="4">
        <v>20987.2768</v>
      </c>
      <c r="N46" s="4">
        <v>20987.2768</v>
      </c>
      <c r="O46" s="4">
        <v>20987.2768</v>
      </c>
      <c r="P46" s="4">
        <v>20987.2768</v>
      </c>
      <c r="Q46" s="4">
        <v>20987.2768</v>
      </c>
      <c r="R46" s="4">
        <v>20987.2768</v>
      </c>
      <c r="S46" s="4">
        <v>20987.2768</v>
      </c>
      <c r="T46" s="4">
        <v>20987.2768</v>
      </c>
      <c r="U46" s="4">
        <v>20987.2768</v>
      </c>
      <c r="V46" s="4" t="s">
        <v>75</v>
      </c>
      <c r="W46" s="4">
        <f t="shared" ref="W46:W59" si="17">SUM(J46:U46)</f>
        <v>188885.49119999996</v>
      </c>
    </row>
    <row r="47" spans="2:23" ht="12.75" x14ac:dyDescent="0.2">
      <c r="B47" s="3" t="s">
        <v>25</v>
      </c>
      <c r="C47" s="3"/>
      <c r="D47" s="3" t="s">
        <v>36</v>
      </c>
      <c r="E47" s="16" t="s">
        <v>53</v>
      </c>
      <c r="F47" s="3" t="s">
        <v>38</v>
      </c>
      <c r="G47" s="4">
        <v>160262.63040000002</v>
      </c>
      <c r="H47" s="11">
        <v>0.5</v>
      </c>
      <c r="I47" s="12">
        <f t="shared" si="16"/>
        <v>80131.315200000012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26710.438400000003</v>
      </c>
      <c r="Q47" s="4">
        <v>26710.438400000003</v>
      </c>
      <c r="R47" s="4">
        <v>26710.438400000003</v>
      </c>
      <c r="S47" s="4">
        <v>26710.438400000003</v>
      </c>
      <c r="T47" s="4">
        <v>26710.438400000003</v>
      </c>
      <c r="U47" s="4">
        <v>26710.438400000003</v>
      </c>
      <c r="V47" s="4" t="s">
        <v>75</v>
      </c>
      <c r="W47" s="4">
        <f t="shared" si="17"/>
        <v>160262.63040000002</v>
      </c>
    </row>
    <row r="48" spans="2:23" ht="12.75" x14ac:dyDescent="0.2">
      <c r="B48" s="3" t="s">
        <v>26</v>
      </c>
      <c r="C48" s="3"/>
      <c r="D48" s="3" t="s">
        <v>36</v>
      </c>
      <c r="E48" s="16" t="s">
        <v>54</v>
      </c>
      <c r="F48" s="3" t="s">
        <v>38</v>
      </c>
      <c r="G48" s="4">
        <v>38886.912000000004</v>
      </c>
      <c r="H48" s="11">
        <v>0.5</v>
      </c>
      <c r="I48" s="12">
        <f t="shared" si="16"/>
        <v>19443.456000000002</v>
      </c>
      <c r="J48" s="4">
        <v>0</v>
      </c>
      <c r="K48" s="4">
        <v>0</v>
      </c>
      <c r="L48" s="4">
        <v>3888.6912000000002</v>
      </c>
      <c r="M48" s="4">
        <v>3888.6912000000002</v>
      </c>
      <c r="N48" s="4">
        <v>3888.6912000000002</v>
      </c>
      <c r="O48" s="4">
        <v>3888.6912000000002</v>
      </c>
      <c r="P48" s="4">
        <v>3888.6912000000002</v>
      </c>
      <c r="Q48" s="4">
        <v>3888.6912000000002</v>
      </c>
      <c r="R48" s="4">
        <v>3888.6912000000002</v>
      </c>
      <c r="S48" s="4">
        <v>3888.6912000000002</v>
      </c>
      <c r="T48" s="4">
        <v>3888.6912000000002</v>
      </c>
      <c r="U48" s="4">
        <v>3888.6912000000002</v>
      </c>
      <c r="V48" s="4" t="s">
        <v>75</v>
      </c>
      <c r="W48" s="4">
        <f t="shared" si="17"/>
        <v>38886.912000000004</v>
      </c>
    </row>
    <row r="49" spans="2:23" ht="12.75" x14ac:dyDescent="0.2">
      <c r="B49" s="3" t="s">
        <v>27</v>
      </c>
      <c r="C49" s="3"/>
      <c r="D49" s="3" t="s">
        <v>36</v>
      </c>
      <c r="E49" s="16" t="s">
        <v>49</v>
      </c>
      <c r="F49" s="3" t="s">
        <v>38</v>
      </c>
      <c r="G49" s="4">
        <v>274000</v>
      </c>
      <c r="H49" s="11">
        <v>0.5</v>
      </c>
      <c r="I49" s="12">
        <f t="shared" si="16"/>
        <v>137000</v>
      </c>
      <c r="J49" s="4">
        <v>0</v>
      </c>
      <c r="K49" s="4">
        <v>0</v>
      </c>
      <c r="L49" s="4">
        <v>0</v>
      </c>
      <c r="M49" s="4">
        <v>0</v>
      </c>
      <c r="N49" s="4">
        <v>38000</v>
      </c>
      <c r="O49" s="4">
        <v>38000</v>
      </c>
      <c r="P49" s="4">
        <v>33000</v>
      </c>
      <c r="Q49" s="4">
        <v>33000</v>
      </c>
      <c r="R49" s="4">
        <v>33000</v>
      </c>
      <c r="S49" s="4">
        <v>33000</v>
      </c>
      <c r="T49" s="4">
        <v>33000</v>
      </c>
      <c r="U49" s="4">
        <v>33000</v>
      </c>
      <c r="V49" s="4" t="s">
        <v>73</v>
      </c>
      <c r="W49" s="4">
        <f t="shared" si="17"/>
        <v>274000</v>
      </c>
    </row>
    <row r="50" spans="2:23" ht="12.75" x14ac:dyDescent="0.2">
      <c r="B50" s="3" t="s">
        <v>28</v>
      </c>
      <c r="C50" s="3"/>
      <c r="D50" s="3" t="s">
        <v>36</v>
      </c>
      <c r="E50" s="16" t="s">
        <v>50</v>
      </c>
      <c r="F50" s="3" t="s">
        <v>38</v>
      </c>
      <c r="G50" s="4">
        <v>33282.720000000001</v>
      </c>
      <c r="H50" s="11">
        <v>0.5</v>
      </c>
      <c r="I50" s="12">
        <f t="shared" si="16"/>
        <v>16641.36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6656.5440000000008</v>
      </c>
      <c r="R50" s="4">
        <v>6656.5440000000008</v>
      </c>
      <c r="S50" s="4">
        <v>6656.5440000000008</v>
      </c>
      <c r="T50" s="4">
        <v>6656.5440000000008</v>
      </c>
      <c r="U50" s="4">
        <v>6656.5440000000008</v>
      </c>
      <c r="V50" s="4" t="s">
        <v>75</v>
      </c>
      <c r="W50" s="4">
        <f t="shared" si="17"/>
        <v>33282.720000000001</v>
      </c>
    </row>
    <row r="51" spans="2:23" ht="12.75" x14ac:dyDescent="0.2">
      <c r="B51" s="3" t="s">
        <v>29</v>
      </c>
      <c r="C51" s="3"/>
      <c r="D51" s="3" t="s">
        <v>36</v>
      </c>
      <c r="E51" s="16" t="s">
        <v>68</v>
      </c>
      <c r="F51" s="3" t="s">
        <v>40</v>
      </c>
      <c r="G51" s="4">
        <v>700000</v>
      </c>
      <c r="H51" s="11">
        <v>0.5</v>
      </c>
      <c r="I51" s="12">
        <f t="shared" si="16"/>
        <v>350000</v>
      </c>
      <c r="J51" s="4">
        <v>0</v>
      </c>
      <c r="K51" s="4">
        <v>40000</v>
      </c>
      <c r="L51" s="4">
        <v>40000</v>
      </c>
      <c r="M51" s="4">
        <v>60000</v>
      </c>
      <c r="N51" s="4">
        <v>70000</v>
      </c>
      <c r="O51" s="4">
        <v>70000</v>
      </c>
      <c r="P51" s="4">
        <v>70000</v>
      </c>
      <c r="Q51" s="4">
        <v>70000</v>
      </c>
      <c r="R51" s="4">
        <v>70000</v>
      </c>
      <c r="S51" s="4">
        <v>70000</v>
      </c>
      <c r="T51" s="4">
        <v>70000</v>
      </c>
      <c r="U51" s="4">
        <v>70000</v>
      </c>
      <c r="V51" s="4" t="s">
        <v>74</v>
      </c>
      <c r="W51" s="4">
        <f t="shared" si="17"/>
        <v>700000</v>
      </c>
    </row>
    <row r="52" spans="2:23" ht="12.75" x14ac:dyDescent="0.2">
      <c r="B52" s="3" t="s">
        <v>30</v>
      </c>
      <c r="C52" s="3">
        <v>4000299370</v>
      </c>
      <c r="D52" s="3" t="s">
        <v>36</v>
      </c>
      <c r="E52" s="16" t="s">
        <v>69</v>
      </c>
      <c r="F52" s="3" t="s">
        <v>40</v>
      </c>
      <c r="G52" s="4"/>
      <c r="H52" s="11">
        <v>0.5</v>
      </c>
      <c r="I52" s="12">
        <f t="shared" si="16"/>
        <v>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 t="s">
        <v>118</v>
      </c>
      <c r="W52" s="4">
        <f t="shared" si="17"/>
        <v>0</v>
      </c>
    </row>
    <row r="53" spans="2:23" ht="12.75" x14ac:dyDescent="0.2">
      <c r="B53" s="3" t="s">
        <v>31</v>
      </c>
      <c r="C53" s="3"/>
      <c r="D53" s="3" t="s">
        <v>36</v>
      </c>
      <c r="E53" s="16"/>
      <c r="F53" s="3"/>
      <c r="G53" s="4"/>
      <c r="H53" s="11"/>
      <c r="I53" s="12">
        <f t="shared" si="16"/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/>
      <c r="W53" s="4">
        <f t="shared" si="17"/>
        <v>0</v>
      </c>
    </row>
    <row r="54" spans="2:23" x14ac:dyDescent="0.2">
      <c r="B54" s="3" t="s">
        <v>32</v>
      </c>
      <c r="C54" s="3"/>
      <c r="D54" s="3"/>
      <c r="E54" s="3"/>
      <c r="F54" s="3"/>
      <c r="G54" s="4"/>
      <c r="H54" s="3"/>
      <c r="I54" s="12">
        <f t="shared" si="16"/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f t="shared" si="17"/>
        <v>0</v>
      </c>
    </row>
    <row r="55" spans="2:23" x14ac:dyDescent="0.2">
      <c r="B55" s="3" t="s">
        <v>33</v>
      </c>
      <c r="C55" s="3"/>
      <c r="D55" s="3"/>
      <c r="E55" s="3"/>
      <c r="F55" s="3"/>
      <c r="G55" s="4"/>
      <c r="H55" s="3"/>
      <c r="I55" s="12">
        <f t="shared" si="16"/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>
        <f t="shared" si="17"/>
        <v>0</v>
      </c>
    </row>
    <row r="57" spans="2:23" s="10" customFormat="1" x14ac:dyDescent="0.2">
      <c r="B57" s="5" t="s">
        <v>34</v>
      </c>
      <c r="C57" s="5"/>
      <c r="D57" s="5"/>
      <c r="E57" s="5"/>
      <c r="F57" s="5"/>
      <c r="G57" s="4"/>
      <c r="H57" s="5"/>
      <c r="I57" s="5"/>
      <c r="J57" s="8">
        <f>SUM(J46:J55)</f>
        <v>0</v>
      </c>
      <c r="K57" s="8">
        <f t="shared" ref="K57:U57" si="18">SUM(K46:K55)</f>
        <v>40000</v>
      </c>
      <c r="L57" s="8">
        <f t="shared" si="18"/>
        <v>43888.691200000001</v>
      </c>
      <c r="M57" s="8">
        <f t="shared" si="18"/>
        <v>84875.967999999993</v>
      </c>
      <c r="N57" s="8">
        <f t="shared" si="18"/>
        <v>132875.96799999999</v>
      </c>
      <c r="O57" s="8">
        <f t="shared" si="18"/>
        <v>132875.96799999999</v>
      </c>
      <c r="P57" s="8">
        <f t="shared" si="18"/>
        <v>154586.40640000001</v>
      </c>
      <c r="Q57" s="8">
        <f t="shared" si="18"/>
        <v>161242.9504</v>
      </c>
      <c r="R57" s="8">
        <f t="shared" si="18"/>
        <v>161242.9504</v>
      </c>
      <c r="S57" s="8">
        <f t="shared" si="18"/>
        <v>161242.9504</v>
      </c>
      <c r="T57" s="8">
        <f t="shared" si="18"/>
        <v>161242.9504</v>
      </c>
      <c r="U57" s="8">
        <f t="shared" si="18"/>
        <v>161242.9504</v>
      </c>
      <c r="V57" s="8"/>
      <c r="W57" s="8">
        <f t="shared" si="17"/>
        <v>1395317.7535999999</v>
      </c>
    </row>
    <row r="58" spans="2:23" s="10" customFormat="1" ht="11.25" customHeight="1" x14ac:dyDescent="0.2">
      <c r="B58" s="66" t="s">
        <v>111</v>
      </c>
      <c r="C58" s="67"/>
      <c r="D58" s="67"/>
      <c r="E58" s="67"/>
      <c r="F58" s="67"/>
      <c r="G58" s="67"/>
      <c r="H58" s="67"/>
      <c r="I58" s="68"/>
      <c r="J58" s="8">
        <v>0</v>
      </c>
      <c r="K58" s="8">
        <v>40000</v>
      </c>
      <c r="L58" s="8">
        <v>43888.691200000001</v>
      </c>
      <c r="M58" s="8">
        <v>124875.96799999999</v>
      </c>
      <c r="N58" s="8">
        <v>182875.96799999999</v>
      </c>
      <c r="O58" s="8">
        <v>182875.96799999999</v>
      </c>
      <c r="P58" s="8">
        <v>204586.40640000001</v>
      </c>
      <c r="Q58" s="8">
        <v>221242.9504</v>
      </c>
      <c r="R58" s="8">
        <v>221242.9504</v>
      </c>
      <c r="S58" s="8">
        <v>221242.9504</v>
      </c>
      <c r="T58" s="8">
        <v>231242.9504</v>
      </c>
      <c r="U58" s="8">
        <v>231242.9504</v>
      </c>
      <c r="V58" s="8"/>
      <c r="W58" s="8">
        <f t="shared" si="17"/>
        <v>1905317.7535999999</v>
      </c>
    </row>
    <row r="59" spans="2:23" s="10" customFormat="1" ht="11.25" customHeight="1" x14ac:dyDescent="0.2">
      <c r="B59" s="66" t="s">
        <v>102</v>
      </c>
      <c r="C59" s="67"/>
      <c r="D59" s="67"/>
      <c r="E59" s="67"/>
      <c r="F59" s="67"/>
      <c r="G59" s="67"/>
      <c r="H59" s="67"/>
      <c r="I59" s="68"/>
      <c r="J59" s="8">
        <f>J57-J58</f>
        <v>0</v>
      </c>
      <c r="K59" s="8">
        <f t="shared" ref="K59:U59" si="19">K57-K58</f>
        <v>0</v>
      </c>
      <c r="L59" s="8">
        <f t="shared" si="19"/>
        <v>0</v>
      </c>
      <c r="M59" s="8">
        <f t="shared" si="19"/>
        <v>-40000</v>
      </c>
      <c r="N59" s="8">
        <f t="shared" si="19"/>
        <v>-50000</v>
      </c>
      <c r="O59" s="8">
        <f t="shared" si="19"/>
        <v>-50000</v>
      </c>
      <c r="P59" s="8">
        <f t="shared" si="19"/>
        <v>-50000</v>
      </c>
      <c r="Q59" s="8">
        <f t="shared" si="19"/>
        <v>-60000</v>
      </c>
      <c r="R59" s="8">
        <f t="shared" si="19"/>
        <v>-60000</v>
      </c>
      <c r="S59" s="8">
        <f t="shared" si="19"/>
        <v>-60000</v>
      </c>
      <c r="T59" s="8">
        <f t="shared" si="19"/>
        <v>-70000</v>
      </c>
      <c r="U59" s="8">
        <f t="shared" si="19"/>
        <v>-70000</v>
      </c>
      <c r="V59" s="8"/>
      <c r="W59" s="8">
        <f t="shared" si="17"/>
        <v>-510000</v>
      </c>
    </row>
    <row r="61" spans="2:23" s="24" customFormat="1" ht="15" x14ac:dyDescent="0.25">
      <c r="B61" s="63" t="s">
        <v>46</v>
      </c>
      <c r="C61" s="64"/>
      <c r="D61" s="64"/>
      <c r="E61" s="64"/>
      <c r="F61" s="64"/>
      <c r="G61" s="64"/>
      <c r="H61" s="64"/>
      <c r="I61" s="65"/>
      <c r="J61" s="22">
        <f>J57+J42</f>
        <v>0</v>
      </c>
      <c r="K61" s="22">
        <f t="shared" ref="K61:U61" si="20">K57+K42</f>
        <v>0</v>
      </c>
      <c r="L61" s="22">
        <f t="shared" si="20"/>
        <v>0</v>
      </c>
      <c r="M61" s="22">
        <f t="shared" si="20"/>
        <v>-150997.44541972148</v>
      </c>
      <c r="N61" s="22">
        <f t="shared" si="20"/>
        <v>-160997.44541972148</v>
      </c>
      <c r="O61" s="22">
        <f t="shared" si="20"/>
        <v>-160997.44541972154</v>
      </c>
      <c r="P61" s="22">
        <f t="shared" si="20"/>
        <v>-160997.44541972145</v>
      </c>
      <c r="Q61" s="22">
        <f t="shared" si="20"/>
        <v>-170997.44541972151</v>
      </c>
      <c r="R61" s="22">
        <f t="shared" si="20"/>
        <v>-170997.44541972151</v>
      </c>
      <c r="S61" s="22">
        <f t="shared" si="20"/>
        <v>-170997.44541972151</v>
      </c>
      <c r="T61" s="22">
        <f t="shared" si="20"/>
        <v>-180997.44541972151</v>
      </c>
      <c r="U61" s="22">
        <f t="shared" si="20"/>
        <v>-180997.44541972151</v>
      </c>
      <c r="V61" s="22"/>
      <c r="W61" s="22">
        <f>SUM(J61:U61)</f>
        <v>-1508977.0087774936</v>
      </c>
    </row>
    <row r="62" spans="2:23" s="24" customFormat="1" ht="15" x14ac:dyDescent="0.25">
      <c r="B62" s="69" t="s">
        <v>112</v>
      </c>
      <c r="C62" s="70"/>
      <c r="D62" s="70"/>
      <c r="E62" s="70"/>
      <c r="F62" s="70"/>
      <c r="G62" s="70"/>
      <c r="H62" s="70"/>
      <c r="I62" s="71"/>
      <c r="J62" s="42">
        <f>J58+J43</f>
        <v>0</v>
      </c>
      <c r="K62" s="42">
        <f t="shared" ref="K62:U62" si="21">K58+K43</f>
        <v>0</v>
      </c>
      <c r="L62" s="42">
        <f t="shared" si="21"/>
        <v>0</v>
      </c>
      <c r="M62" s="42">
        <f t="shared" si="21"/>
        <v>-110997.44541972148</v>
      </c>
      <c r="N62" s="42">
        <f t="shared" si="21"/>
        <v>-110997.44541972148</v>
      </c>
      <c r="O62" s="42">
        <f t="shared" si="21"/>
        <v>-110997.44541972154</v>
      </c>
      <c r="P62" s="42">
        <f t="shared" si="21"/>
        <v>-110997.44541972145</v>
      </c>
      <c r="Q62" s="42">
        <f t="shared" si="21"/>
        <v>-110997.44541972151</v>
      </c>
      <c r="R62" s="42">
        <f t="shared" si="21"/>
        <v>-110997.44541972151</v>
      </c>
      <c r="S62" s="42">
        <f t="shared" si="21"/>
        <v>-110997.44541972151</v>
      </c>
      <c r="T62" s="42">
        <f t="shared" si="21"/>
        <v>-110997.44541972151</v>
      </c>
      <c r="U62" s="42">
        <f t="shared" si="21"/>
        <v>-110997.44541972151</v>
      </c>
      <c r="V62" s="41"/>
      <c r="W62" s="41">
        <f>SUM(J62:U62)</f>
        <v>-998977.00877749361</v>
      </c>
    </row>
    <row r="63" spans="2:23" s="24" customFormat="1" ht="15" x14ac:dyDescent="0.25">
      <c r="B63" s="69" t="s">
        <v>102</v>
      </c>
      <c r="C63" s="70"/>
      <c r="D63" s="70"/>
      <c r="E63" s="70"/>
      <c r="F63" s="70"/>
      <c r="G63" s="70"/>
      <c r="H63" s="70"/>
      <c r="I63" s="71"/>
      <c r="J63" s="41">
        <f>J61-J62</f>
        <v>0</v>
      </c>
      <c r="K63" s="41">
        <f t="shared" ref="K63:U63" si="22">K61-K62</f>
        <v>0</v>
      </c>
      <c r="L63" s="41">
        <f t="shared" si="22"/>
        <v>0</v>
      </c>
      <c r="M63" s="41">
        <f t="shared" si="22"/>
        <v>-40000</v>
      </c>
      <c r="N63" s="41">
        <f t="shared" si="22"/>
        <v>-50000</v>
      </c>
      <c r="O63" s="41">
        <f t="shared" si="22"/>
        <v>-50000</v>
      </c>
      <c r="P63" s="41">
        <f t="shared" si="22"/>
        <v>-50000</v>
      </c>
      <c r="Q63" s="41">
        <f t="shared" si="22"/>
        <v>-60000</v>
      </c>
      <c r="R63" s="41">
        <f t="shared" si="22"/>
        <v>-60000</v>
      </c>
      <c r="S63" s="41">
        <f t="shared" si="22"/>
        <v>-60000</v>
      </c>
      <c r="T63" s="41">
        <f t="shared" si="22"/>
        <v>-70000</v>
      </c>
      <c r="U63" s="41">
        <f t="shared" si="22"/>
        <v>-70000</v>
      </c>
      <c r="V63" s="41"/>
      <c r="W63" s="41">
        <f>SUM(J63:U63)</f>
        <v>-510000</v>
      </c>
    </row>
  </sheetData>
  <mergeCells count="17">
    <mergeCell ref="B62:I62"/>
    <mergeCell ref="B63:I63"/>
    <mergeCell ref="B58:I58"/>
    <mergeCell ref="B59:I59"/>
    <mergeCell ref="B43:I43"/>
    <mergeCell ref="B44:I44"/>
    <mergeCell ref="B3:I3"/>
    <mergeCell ref="B19:I19"/>
    <mergeCell ref="B23:I23"/>
    <mergeCell ref="B42:I42"/>
    <mergeCell ref="B61:I61"/>
    <mergeCell ref="B39:I39"/>
    <mergeCell ref="B40:I40"/>
    <mergeCell ref="B24:I24"/>
    <mergeCell ref="B25:I25"/>
    <mergeCell ref="B20:I20"/>
    <mergeCell ref="B21:I21"/>
  </mergeCells>
  <conditionalFormatting sqref="C5">
    <cfRule type="duplicateValues" dxfId="62" priority="56"/>
  </conditionalFormatting>
  <conditionalFormatting sqref="J6:U11 K5:U5 J4:U4">
    <cfRule type="cellIs" dxfId="61" priority="55" operator="equal">
      <formula>0</formula>
    </cfRule>
  </conditionalFormatting>
  <conditionalFormatting sqref="P15 P11 P8 P5">
    <cfRule type="cellIs" dxfId="60" priority="45" operator="equal">
      <formula>0</formula>
    </cfRule>
  </conditionalFormatting>
  <conditionalFormatting sqref="L11:L13 L9 K5:U5">
    <cfRule type="cellIs" dxfId="59" priority="54" operator="equal">
      <formula>0</formula>
    </cfRule>
  </conditionalFormatting>
  <conditionalFormatting sqref="P15 P8 P5">
    <cfRule type="cellIs" dxfId="58" priority="46" operator="equal">
      <formula>0</formula>
    </cfRule>
  </conditionalFormatting>
  <conditionalFormatting sqref="Q11:U11 Q8:U8 Q5:U5">
    <cfRule type="cellIs" dxfId="57" priority="35" operator="equal">
      <formula>0</formula>
    </cfRule>
  </conditionalFormatting>
  <conditionalFormatting sqref="M15 M11:M13 M5">
    <cfRule type="cellIs" dxfId="56" priority="53" operator="equal">
      <formula>0</formula>
    </cfRule>
  </conditionalFormatting>
  <conditionalFormatting sqref="P15 P11 P8 P5">
    <cfRule type="cellIs" dxfId="55" priority="44" operator="equal">
      <formula>0</formula>
    </cfRule>
  </conditionalFormatting>
  <conditionalFormatting sqref="N15 N11:N13 N5">
    <cfRule type="cellIs" dxfId="54" priority="52" operator="equal">
      <formula>0</formula>
    </cfRule>
  </conditionalFormatting>
  <conditionalFormatting sqref="N15 N11:N13 N5">
    <cfRule type="cellIs" dxfId="53" priority="51" operator="equal">
      <formula>0</formula>
    </cfRule>
  </conditionalFormatting>
  <conditionalFormatting sqref="Q11:U11 Q8:U8 Q5:U5">
    <cfRule type="cellIs" dxfId="52" priority="36" operator="equal">
      <formula>0</formula>
    </cfRule>
  </conditionalFormatting>
  <conditionalFormatting sqref="Q11:U11 Q8:U8 Q5:U5">
    <cfRule type="cellIs" dxfId="51" priority="37" operator="equal">
      <formula>0</formula>
    </cfRule>
  </conditionalFormatting>
  <conditionalFormatting sqref="O15 O11:O13 O5">
    <cfRule type="cellIs" dxfId="50" priority="49" operator="equal">
      <formula>0</formula>
    </cfRule>
  </conditionalFormatting>
  <conditionalFormatting sqref="P15 P11 P8 P5">
    <cfRule type="cellIs" dxfId="49" priority="43" operator="equal">
      <formula>0</formula>
    </cfRule>
  </conditionalFormatting>
  <conditionalFormatting sqref="P15 P11 P8 P5">
    <cfRule type="cellIs" dxfId="48" priority="42" operator="equal">
      <formula>0</formula>
    </cfRule>
  </conditionalFormatting>
  <conditionalFormatting sqref="P15 P11 P8 P5">
    <cfRule type="cellIs" dxfId="47" priority="41" operator="equal">
      <formula>0</formula>
    </cfRule>
  </conditionalFormatting>
  <conditionalFormatting sqref="O15 O12:O13 O5">
    <cfRule type="cellIs" dxfId="46" priority="50" operator="equal">
      <formula>0</formula>
    </cfRule>
  </conditionalFormatting>
  <conditionalFormatting sqref="Q11:U11 Q8:U8 Q5:U5">
    <cfRule type="cellIs" dxfId="45" priority="39" operator="equal">
      <formula>0</formula>
    </cfRule>
  </conditionalFormatting>
  <conditionalFormatting sqref="O15 O11:O13 O5">
    <cfRule type="cellIs" dxfId="44" priority="48" operator="equal">
      <formula>0</formula>
    </cfRule>
  </conditionalFormatting>
  <conditionalFormatting sqref="O15 O11:O13 O5">
    <cfRule type="cellIs" dxfId="43" priority="47" operator="equal">
      <formula>0</formula>
    </cfRule>
  </conditionalFormatting>
  <conditionalFormatting sqref="Q11:U11 Q8:U8 Q5:U5">
    <cfRule type="cellIs" dxfId="42" priority="40" operator="equal">
      <formula>0</formula>
    </cfRule>
  </conditionalFormatting>
  <conditionalFormatting sqref="Q11:U11 Q8:U8 Q5:U5">
    <cfRule type="cellIs" dxfId="41" priority="38" operator="equal">
      <formula>0</formula>
    </cfRule>
  </conditionalFormatting>
  <conditionalFormatting sqref="J6">
    <cfRule type="cellIs" dxfId="40" priority="34" operator="equal">
      <formula>0</formula>
    </cfRule>
  </conditionalFormatting>
  <conditionalFormatting sqref="K6:U6">
    <cfRule type="cellIs" dxfId="39" priority="33" operator="equal">
      <formula>0</formula>
    </cfRule>
  </conditionalFormatting>
  <conditionalFormatting sqref="K11:P11">
    <cfRule type="cellIs" dxfId="38" priority="32" operator="equal">
      <formula>0</formula>
    </cfRule>
  </conditionalFormatting>
  <conditionalFormatting sqref="Q11">
    <cfRule type="cellIs" dxfId="37" priority="31" operator="equal">
      <formula>0</formula>
    </cfRule>
  </conditionalFormatting>
  <conditionalFormatting sqref="R7:U7">
    <cfRule type="cellIs" dxfId="36" priority="30" operator="equal">
      <formula>0</formula>
    </cfRule>
  </conditionalFormatting>
  <conditionalFormatting sqref="P10:U10">
    <cfRule type="cellIs" dxfId="35" priority="29" operator="equal">
      <formula>0</formula>
    </cfRule>
  </conditionalFormatting>
  <conditionalFormatting sqref="J11">
    <cfRule type="cellIs" dxfId="34" priority="28" operator="equal">
      <formula>0</formula>
    </cfRule>
  </conditionalFormatting>
  <conditionalFormatting sqref="J9:L9">
    <cfRule type="cellIs" dxfId="33" priority="27" operator="equal">
      <formula>0</formula>
    </cfRule>
  </conditionalFormatting>
  <conditionalFormatting sqref="J9">
    <cfRule type="cellIs" dxfId="32" priority="26" operator="equal">
      <formula>0</formula>
    </cfRule>
  </conditionalFormatting>
  <conditionalFormatting sqref="K9">
    <cfRule type="cellIs" dxfId="31" priority="25" operator="equal">
      <formula>0</formula>
    </cfRule>
  </conditionalFormatting>
  <conditionalFormatting sqref="L9">
    <cfRule type="cellIs" dxfId="30" priority="24" operator="equal">
      <formula>0</formula>
    </cfRule>
  </conditionalFormatting>
  <conditionalFormatting sqref="M11">
    <cfRule type="cellIs" dxfId="29" priority="23" operator="equal">
      <formula>0</formula>
    </cfRule>
  </conditionalFormatting>
  <conditionalFormatting sqref="N11">
    <cfRule type="cellIs" dxfId="28" priority="22" operator="equal">
      <formula>0</formula>
    </cfRule>
  </conditionalFormatting>
  <conditionalFormatting sqref="O11">
    <cfRule type="cellIs" dxfId="27" priority="21" operator="equal">
      <formula>0</formula>
    </cfRule>
  </conditionalFormatting>
  <conditionalFormatting sqref="O11">
    <cfRule type="cellIs" dxfId="26" priority="20" operator="equal">
      <formula>0</formula>
    </cfRule>
  </conditionalFormatting>
  <conditionalFormatting sqref="P11">
    <cfRule type="cellIs" dxfId="25" priority="19" operator="equal">
      <formula>0</formula>
    </cfRule>
  </conditionalFormatting>
  <conditionalFormatting sqref="P11">
    <cfRule type="cellIs" dxfId="24" priority="18" operator="equal">
      <formula>0</formula>
    </cfRule>
  </conditionalFormatting>
  <conditionalFormatting sqref="Q15 Q11">
    <cfRule type="cellIs" dxfId="23" priority="17" operator="equal">
      <formula>0</formula>
    </cfRule>
  </conditionalFormatting>
  <conditionalFormatting sqref="Q15 Q11">
    <cfRule type="cellIs" dxfId="22" priority="16" operator="equal">
      <formula>0</formula>
    </cfRule>
  </conditionalFormatting>
  <conditionalFormatting sqref="J12:J13 J9">
    <cfRule type="cellIs" dxfId="21" priority="15" operator="equal">
      <formula>0</formula>
    </cfRule>
  </conditionalFormatting>
  <conditionalFormatting sqref="K11:K13 K9">
    <cfRule type="cellIs" dxfId="20" priority="14" operator="equal">
      <formula>0</formula>
    </cfRule>
  </conditionalFormatting>
  <conditionalFormatting sqref="P12:U12">
    <cfRule type="cellIs" dxfId="19" priority="13" operator="equal">
      <formula>0</formula>
    </cfRule>
  </conditionalFormatting>
  <conditionalFormatting sqref="L12:L13">
    <cfRule type="cellIs" dxfId="18" priority="9" operator="equal">
      <formula>0</formula>
    </cfRule>
  </conditionalFormatting>
  <conditionalFormatting sqref="P12:U12">
    <cfRule type="cellIs" dxfId="17" priority="12" operator="equal">
      <formula>0</formula>
    </cfRule>
  </conditionalFormatting>
  <conditionalFormatting sqref="M15 M12:M13">
    <cfRule type="cellIs" dxfId="16" priority="8" operator="equal">
      <formula>0</formula>
    </cfRule>
  </conditionalFormatting>
  <conditionalFormatting sqref="N15 N12:N13">
    <cfRule type="cellIs" dxfId="15" priority="7" operator="equal">
      <formula>0</formula>
    </cfRule>
  </conditionalFormatting>
  <conditionalFormatting sqref="J12:J13">
    <cfRule type="cellIs" dxfId="14" priority="11" operator="equal">
      <formula>0</formula>
    </cfRule>
  </conditionalFormatting>
  <conditionalFormatting sqref="K12:K13">
    <cfRule type="cellIs" dxfId="13" priority="10" operator="equal">
      <formula>0</formula>
    </cfRule>
  </conditionalFormatting>
  <conditionalFormatting sqref="O15 O12:O13">
    <cfRule type="cellIs" dxfId="12" priority="6" operator="equal">
      <formula>0</formula>
    </cfRule>
  </conditionalFormatting>
  <conditionalFormatting sqref="R15:U15">
    <cfRule type="cellIs" dxfId="11" priority="3" operator="equal">
      <formula>0</formula>
    </cfRule>
  </conditionalFormatting>
  <conditionalFormatting sqref="Q15">
    <cfRule type="cellIs" dxfId="10" priority="5" operator="equal">
      <formula>0</formula>
    </cfRule>
  </conditionalFormatting>
  <conditionalFormatting sqref="P15">
    <cfRule type="cellIs" dxfId="9" priority="4" operator="equal">
      <formula>0</formula>
    </cfRule>
  </conditionalFormatting>
  <conditionalFormatting sqref="R15:U15">
    <cfRule type="cellIs" dxfId="8" priority="2" operator="equal">
      <formula>0</formula>
    </cfRule>
  </conditionalFormatting>
  <conditionalFormatting sqref="R15:U15">
    <cfRule type="cellIs" dxfId="7" priority="1" operator="equal">
      <formula>0</formula>
    </cfRule>
  </conditionalFormatting>
  <dataValidations disablePrompts="1" count="1">
    <dataValidation type="list" allowBlank="1" showInputMessage="1" showErrorMessage="1" sqref="F27:F36 F46:F55">
      <formula1>$Z$27:$Z$29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4"/>
  <sheetViews>
    <sheetView showGridLines="0" topLeftCell="A37" zoomScaleNormal="100" workbookViewId="0">
      <selection activeCell="E54" sqref="E54"/>
    </sheetView>
  </sheetViews>
  <sheetFormatPr defaultRowHeight="12" x14ac:dyDescent="0.2"/>
  <cols>
    <col min="1" max="1" width="26" style="1" customWidth="1"/>
    <col min="2" max="2" width="13.5703125" style="1" bestFit="1" customWidth="1"/>
    <col min="3" max="3" width="13.5703125" style="1" customWidth="1"/>
    <col min="4" max="4" width="17.7109375" style="1" bestFit="1" customWidth="1"/>
    <col min="5" max="5" width="23.140625" style="1" customWidth="1"/>
    <col min="6" max="6" width="18.5703125" style="1" bestFit="1" customWidth="1"/>
    <col min="7" max="7" width="9.85546875" style="1" bestFit="1" customWidth="1"/>
    <col min="8" max="8" width="8.5703125" style="1" bestFit="1" customWidth="1"/>
    <col min="9" max="9" width="14.140625" style="1" bestFit="1" customWidth="1"/>
    <col min="10" max="21" width="10.85546875" style="1" bestFit="1" customWidth="1"/>
    <col min="22" max="22" width="9.140625" style="1"/>
    <col min="23" max="23" width="12.28515625" style="1" bestFit="1" customWidth="1"/>
    <col min="24" max="25" width="9.140625" style="1"/>
    <col min="26" max="26" width="12" style="1" bestFit="1" customWidth="1"/>
    <col min="27" max="16384" width="9.140625" style="1"/>
  </cols>
  <sheetData>
    <row r="2" spans="2:23" ht="36" x14ac:dyDescent="0.2">
      <c r="B2" s="6" t="s">
        <v>22</v>
      </c>
      <c r="C2" s="6" t="s">
        <v>48</v>
      </c>
      <c r="D2" s="6" t="s">
        <v>23</v>
      </c>
      <c r="E2" s="6" t="s">
        <v>18</v>
      </c>
      <c r="F2" s="15" t="s">
        <v>37</v>
      </c>
      <c r="G2" s="6" t="s">
        <v>19</v>
      </c>
      <c r="H2" s="6" t="s">
        <v>20</v>
      </c>
      <c r="I2" s="6" t="s">
        <v>21</v>
      </c>
      <c r="J2" s="7">
        <v>44197</v>
      </c>
      <c r="K2" s="7">
        <v>44228</v>
      </c>
      <c r="L2" s="7">
        <v>44256</v>
      </c>
      <c r="M2" s="7">
        <v>44287</v>
      </c>
      <c r="N2" s="7">
        <v>44317</v>
      </c>
      <c r="O2" s="7">
        <v>44348</v>
      </c>
      <c r="P2" s="7">
        <v>44378</v>
      </c>
      <c r="Q2" s="7">
        <v>44409</v>
      </c>
      <c r="R2" s="7">
        <v>44440</v>
      </c>
      <c r="S2" s="7">
        <v>44470</v>
      </c>
      <c r="T2" s="7">
        <v>44501</v>
      </c>
      <c r="U2" s="7">
        <v>44531</v>
      </c>
      <c r="V2" s="6"/>
      <c r="W2" s="6" t="s">
        <v>2</v>
      </c>
    </row>
    <row r="3" spans="2:23" x14ac:dyDescent="0.2">
      <c r="B3" s="56" t="s">
        <v>13</v>
      </c>
      <c r="C3" s="57"/>
      <c r="D3" s="57"/>
      <c r="E3" s="57"/>
      <c r="F3" s="57"/>
      <c r="G3" s="57"/>
      <c r="H3" s="57"/>
      <c r="I3" s="58"/>
      <c r="J3" s="4">
        <v>372486.48681797116</v>
      </c>
      <c r="K3" s="4">
        <v>366687.31830597122</v>
      </c>
      <c r="L3" s="4">
        <v>355130.53528230399</v>
      </c>
      <c r="M3" s="4">
        <v>344634.3475181653</v>
      </c>
      <c r="N3" s="4">
        <v>350551.18934037333</v>
      </c>
      <c r="O3" s="4">
        <v>341606.1779785814</v>
      </c>
      <c r="P3" s="4">
        <v>328789.34366946138</v>
      </c>
      <c r="Q3" s="4">
        <v>328789.34366946138</v>
      </c>
      <c r="R3" s="4">
        <v>328789.34366946138</v>
      </c>
      <c r="S3" s="4">
        <v>189579.22981691733</v>
      </c>
      <c r="T3" s="4">
        <v>189579.22981691733</v>
      </c>
      <c r="U3" s="4">
        <v>189579.22981691733</v>
      </c>
      <c r="V3" s="4"/>
      <c r="W3" s="4">
        <f>SUM(J3:U3)</f>
        <v>3686201.775702503</v>
      </c>
    </row>
    <row r="4" spans="2:23" ht="18.75" x14ac:dyDescent="0.3">
      <c r="B4" s="73" t="s">
        <v>0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</row>
    <row r="5" spans="2:23" x14ac:dyDescent="0.2">
      <c r="B5" s="26"/>
      <c r="C5" s="32">
        <v>1000236762</v>
      </c>
      <c r="D5" s="26"/>
      <c r="E5" s="19" t="s">
        <v>56</v>
      </c>
      <c r="F5" s="26"/>
      <c r="G5" s="30">
        <f>W5</f>
        <v>17506.133504000001</v>
      </c>
      <c r="H5" s="31">
        <v>1</v>
      </c>
      <c r="I5" s="39">
        <f>G5*H5</f>
        <v>17506.133504000001</v>
      </c>
      <c r="J5" s="4">
        <v>8753.0667520000006</v>
      </c>
      <c r="K5" s="4">
        <v>8753.0667520000006</v>
      </c>
      <c r="L5" s="4">
        <v>0</v>
      </c>
      <c r="M5" s="4">
        <v>0</v>
      </c>
      <c r="N5" s="4">
        <v>0</v>
      </c>
      <c r="O5" s="4">
        <v>0</v>
      </c>
      <c r="P5" s="4"/>
      <c r="Q5" s="4"/>
      <c r="R5" s="4"/>
      <c r="S5" s="4"/>
      <c r="T5" s="4"/>
      <c r="U5" s="4"/>
      <c r="V5" s="4"/>
      <c r="W5" s="4">
        <f t="shared" ref="W5:W16" si="0">SUM(J5:U5)</f>
        <v>17506.133504000001</v>
      </c>
    </row>
    <row r="6" spans="2:23" x14ac:dyDescent="0.2">
      <c r="B6" s="26"/>
      <c r="C6" s="32">
        <v>1000257722</v>
      </c>
      <c r="D6" s="26"/>
      <c r="E6" s="19" t="s">
        <v>57</v>
      </c>
      <c r="F6" s="26"/>
      <c r="G6" s="30">
        <f t="shared" ref="G6:G16" si="1">W6</f>
        <v>44655.181824000007</v>
      </c>
      <c r="H6" s="31">
        <v>2</v>
      </c>
      <c r="I6" s="39">
        <f t="shared" ref="I6:I16" si="2">G6*H6</f>
        <v>89310.363648000013</v>
      </c>
      <c r="J6" s="4">
        <v>6977.3721599999999</v>
      </c>
      <c r="K6" s="4">
        <v>6977.3721599999999</v>
      </c>
      <c r="L6" s="4">
        <v>8023.977984000001</v>
      </c>
      <c r="M6" s="4">
        <v>7675.1093760000012</v>
      </c>
      <c r="N6" s="4">
        <v>7326.2407680000006</v>
      </c>
      <c r="O6" s="4">
        <v>7675.1093760000012</v>
      </c>
      <c r="P6" s="4"/>
      <c r="Q6" s="4"/>
      <c r="R6" s="4"/>
      <c r="S6" s="4"/>
      <c r="T6" s="4"/>
      <c r="U6" s="4"/>
      <c r="V6" s="4"/>
      <c r="W6" s="4">
        <f t="shared" si="0"/>
        <v>44655.181824000007</v>
      </c>
    </row>
    <row r="7" spans="2:23" x14ac:dyDescent="0.2">
      <c r="B7" s="26"/>
      <c r="C7" s="32">
        <v>1000257723</v>
      </c>
      <c r="D7" s="26"/>
      <c r="E7" s="19" t="s">
        <v>58</v>
      </c>
      <c r="F7" s="26"/>
      <c r="G7" s="30">
        <f t="shared" si="1"/>
        <v>27342.584694784004</v>
      </c>
      <c r="H7" s="31">
        <v>3</v>
      </c>
      <c r="I7" s="39">
        <f t="shared" si="2"/>
        <v>82027.754084352011</v>
      </c>
      <c r="J7" s="4">
        <v>5309.2397465600015</v>
      </c>
      <c r="K7" s="4">
        <v>5309.2397465600015</v>
      </c>
      <c r="L7" s="4">
        <v>6105.6257085440011</v>
      </c>
      <c r="M7" s="4">
        <v>5309.2397465600015</v>
      </c>
      <c r="N7" s="4">
        <v>5309.2397465600015</v>
      </c>
      <c r="O7" s="4">
        <v>0</v>
      </c>
      <c r="P7" s="4"/>
      <c r="Q7" s="4"/>
      <c r="R7" s="4"/>
      <c r="S7" s="4"/>
      <c r="T7" s="4"/>
      <c r="U7" s="4"/>
      <c r="V7" s="4"/>
      <c r="W7" s="4">
        <f t="shared" si="0"/>
        <v>27342.584694784004</v>
      </c>
    </row>
    <row r="8" spans="2:23" x14ac:dyDescent="0.2">
      <c r="B8" s="26"/>
      <c r="C8" s="32">
        <v>1000257724</v>
      </c>
      <c r="D8" s="26"/>
      <c r="E8" s="19" t="s">
        <v>59</v>
      </c>
      <c r="F8" s="26"/>
      <c r="G8" s="30">
        <f t="shared" si="1"/>
        <v>36282.335231999998</v>
      </c>
      <c r="H8" s="31">
        <v>4</v>
      </c>
      <c r="I8" s="39">
        <f t="shared" si="2"/>
        <v>145129.34092799999</v>
      </c>
      <c r="J8" s="4">
        <v>5669.1148800000001</v>
      </c>
      <c r="K8" s="4">
        <v>5669.1148800000001</v>
      </c>
      <c r="L8" s="4">
        <v>6519.4821119999997</v>
      </c>
      <c r="M8" s="4">
        <v>6236.0263679999998</v>
      </c>
      <c r="N8" s="4">
        <v>5952.5706240000018</v>
      </c>
      <c r="O8" s="4">
        <v>6236.0263679999998</v>
      </c>
      <c r="P8" s="4"/>
      <c r="Q8" s="4"/>
      <c r="R8" s="4"/>
      <c r="S8" s="4"/>
      <c r="T8" s="4"/>
      <c r="U8" s="4"/>
      <c r="V8" s="4"/>
      <c r="W8" s="4">
        <f t="shared" si="0"/>
        <v>36282.335231999998</v>
      </c>
    </row>
    <row r="9" spans="2:23" x14ac:dyDescent="0.2">
      <c r="B9" s="26"/>
      <c r="C9" s="32">
        <v>1000257726</v>
      </c>
      <c r="D9" s="26"/>
      <c r="E9" s="19" t="s">
        <v>60</v>
      </c>
      <c r="F9" s="26"/>
      <c r="G9" s="30">
        <f t="shared" si="1"/>
        <v>70431.109375999993</v>
      </c>
      <c r="H9" s="31">
        <v>5</v>
      </c>
      <c r="I9" s="39">
        <f t="shared" si="2"/>
        <v>352155.54687999998</v>
      </c>
      <c r="J9" s="4">
        <v>15760.112639999998</v>
      </c>
      <c r="K9" s="4">
        <v>15760.112639999998</v>
      </c>
      <c r="L9" s="4">
        <v>18124.129536</v>
      </c>
      <c r="M9" s="4">
        <v>7035.516928</v>
      </c>
      <c r="N9" s="4">
        <v>6715.7207039999994</v>
      </c>
      <c r="O9" s="4">
        <v>7035.516928</v>
      </c>
      <c r="P9" s="4"/>
      <c r="Q9" s="4"/>
      <c r="R9" s="4"/>
      <c r="S9" s="4"/>
      <c r="T9" s="4"/>
      <c r="U9" s="4"/>
      <c r="V9" s="4"/>
      <c r="W9" s="4">
        <f t="shared" si="0"/>
        <v>70431.109375999993</v>
      </c>
    </row>
    <row r="10" spans="2:23" x14ac:dyDescent="0.2">
      <c r="B10" s="26"/>
      <c r="C10" s="32">
        <v>1000264937</v>
      </c>
      <c r="D10" s="26"/>
      <c r="E10" s="19" t="s">
        <v>61</v>
      </c>
      <c r="F10" s="26"/>
      <c r="G10" s="30">
        <f t="shared" si="1"/>
        <v>44955.441405952006</v>
      </c>
      <c r="H10" s="31">
        <v>6</v>
      </c>
      <c r="I10" s="39">
        <f t="shared" si="2"/>
        <v>269732.64843571204</v>
      </c>
      <c r="J10" s="4">
        <v>8482.1587558400006</v>
      </c>
      <c r="K10" s="4">
        <v>8482.1587558400006</v>
      </c>
      <c r="L10" s="4">
        <v>9754.4825692160011</v>
      </c>
      <c r="M10" s="4">
        <v>9330.3746314240016</v>
      </c>
      <c r="N10" s="4">
        <v>8906.2666936320002</v>
      </c>
      <c r="O10" s="4">
        <v>0</v>
      </c>
      <c r="P10" s="4"/>
      <c r="Q10" s="4"/>
      <c r="R10" s="4"/>
      <c r="S10" s="4"/>
      <c r="T10" s="4"/>
      <c r="U10" s="4"/>
      <c r="V10" s="4"/>
      <c r="W10" s="4">
        <f t="shared" si="0"/>
        <v>44955.441405952006</v>
      </c>
    </row>
    <row r="11" spans="2:23" x14ac:dyDescent="0.2">
      <c r="B11" s="26"/>
      <c r="C11" s="32">
        <v>1000292397</v>
      </c>
      <c r="D11" s="26"/>
      <c r="E11" s="19" t="s">
        <v>100</v>
      </c>
      <c r="F11" s="26"/>
      <c r="G11" s="30">
        <f t="shared" si="1"/>
        <v>8706.2790380543993</v>
      </c>
      <c r="H11" s="31">
        <v>7</v>
      </c>
      <c r="I11" s="39">
        <f t="shared" si="2"/>
        <v>60943.953266380791</v>
      </c>
      <c r="J11" s="4">
        <v>4353.1395190271996</v>
      </c>
      <c r="K11" s="4">
        <v>4353.1395190271996</v>
      </c>
      <c r="L11" s="4">
        <v>0</v>
      </c>
      <c r="M11" s="4">
        <v>0</v>
      </c>
      <c r="N11" s="4">
        <v>0</v>
      </c>
      <c r="O11" s="4">
        <v>0</v>
      </c>
      <c r="P11" s="4"/>
      <c r="Q11" s="4"/>
      <c r="R11" s="4"/>
      <c r="S11" s="4"/>
      <c r="T11" s="4"/>
      <c r="U11" s="4"/>
      <c r="V11" s="4"/>
      <c r="W11" s="4">
        <f t="shared" si="0"/>
        <v>8706.2790380543993</v>
      </c>
    </row>
    <row r="12" spans="2:23" x14ac:dyDescent="0.2">
      <c r="B12" s="26"/>
      <c r="C12" s="32">
        <v>1000297219</v>
      </c>
      <c r="D12" s="26"/>
      <c r="E12" s="19" t="s">
        <v>99</v>
      </c>
      <c r="F12" s="26"/>
      <c r="G12" s="30">
        <f t="shared" si="1"/>
        <v>417630.34155763208</v>
      </c>
      <c r="H12" s="31">
        <v>8</v>
      </c>
      <c r="I12" s="39">
        <f t="shared" si="2"/>
        <v>3341042.7324610567</v>
      </c>
      <c r="J12" s="4">
        <v>139210.11385254402</v>
      </c>
      <c r="K12" s="4">
        <v>139210.11385254402</v>
      </c>
      <c r="L12" s="4">
        <v>139210.11385254402</v>
      </c>
      <c r="M12" s="4">
        <v>0</v>
      </c>
      <c r="N12" s="4">
        <v>0</v>
      </c>
      <c r="O12" s="4">
        <v>0</v>
      </c>
      <c r="P12" s="4"/>
      <c r="Q12" s="4"/>
      <c r="R12" s="4"/>
      <c r="S12" s="4"/>
      <c r="T12" s="4"/>
      <c r="U12" s="4"/>
      <c r="V12" s="4"/>
      <c r="W12" s="4">
        <f t="shared" si="0"/>
        <v>417630.34155763208</v>
      </c>
    </row>
    <row r="13" spans="2:23" x14ac:dyDescent="0.2">
      <c r="B13" s="26"/>
      <c r="C13" s="32">
        <v>1000301264</v>
      </c>
      <c r="D13" s="26"/>
      <c r="E13" s="19" t="s">
        <v>101</v>
      </c>
      <c r="F13" s="26"/>
      <c r="G13" s="30">
        <f t="shared" si="1"/>
        <v>20956.303872</v>
      </c>
      <c r="H13" s="31">
        <v>9</v>
      </c>
      <c r="I13" s="39">
        <f t="shared" si="2"/>
        <v>188606.73484799999</v>
      </c>
      <c r="J13" s="4">
        <v>16701.609472</v>
      </c>
      <c r="K13" s="4">
        <v>4254.6944000000003</v>
      </c>
      <c r="L13" s="4">
        <v>0</v>
      </c>
      <c r="M13" s="4">
        <v>0</v>
      </c>
      <c r="N13" s="4">
        <v>0</v>
      </c>
      <c r="O13" s="4">
        <v>0</v>
      </c>
      <c r="P13" s="4"/>
      <c r="Q13" s="4"/>
      <c r="R13" s="4"/>
      <c r="S13" s="4"/>
      <c r="T13" s="4"/>
      <c r="U13" s="4"/>
      <c r="V13" s="4"/>
      <c r="W13" s="4">
        <f t="shared" si="0"/>
        <v>20956.303872</v>
      </c>
    </row>
    <row r="14" spans="2:23" x14ac:dyDescent="0.2">
      <c r="B14" s="26"/>
      <c r="C14" s="32">
        <v>1000314212</v>
      </c>
      <c r="D14" s="26"/>
      <c r="E14" s="19" t="s">
        <v>62</v>
      </c>
      <c r="F14" s="26"/>
      <c r="G14" s="30">
        <f t="shared" si="1"/>
        <v>159009.53344</v>
      </c>
      <c r="H14" s="31">
        <v>10</v>
      </c>
      <c r="I14" s="39">
        <f t="shared" si="2"/>
        <v>1590095.3344000001</v>
      </c>
      <c r="J14" s="4">
        <v>20113.1008</v>
      </c>
      <c r="K14" s="4">
        <v>26456.463360000002</v>
      </c>
      <c r="L14" s="4">
        <v>27779.286528000001</v>
      </c>
      <c r="M14" s="4">
        <v>26456.463360000002</v>
      </c>
      <c r="N14" s="4">
        <v>29102.109696</v>
      </c>
      <c r="O14" s="4">
        <v>29102.109696</v>
      </c>
      <c r="P14" s="4"/>
      <c r="Q14" s="4"/>
      <c r="R14" s="4"/>
      <c r="S14" s="4"/>
      <c r="T14" s="4"/>
      <c r="U14" s="4"/>
      <c r="V14" s="4"/>
      <c r="W14" s="4">
        <f t="shared" si="0"/>
        <v>159009.53344</v>
      </c>
    </row>
    <row r="15" spans="2:23" x14ac:dyDescent="0.2">
      <c r="B15" s="26"/>
      <c r="C15" s="32">
        <v>1000317084</v>
      </c>
      <c r="D15" s="26"/>
      <c r="E15" s="19" t="s">
        <v>55</v>
      </c>
      <c r="F15" s="26"/>
      <c r="G15" s="30">
        <f t="shared" si="1"/>
        <v>269969.06246400002</v>
      </c>
      <c r="H15" s="31">
        <v>11</v>
      </c>
      <c r="I15" s="39">
        <f t="shared" si="2"/>
        <v>2969659.6871040002</v>
      </c>
      <c r="J15" s="4">
        <v>82062.418239999999</v>
      </c>
      <c r="K15" s="4">
        <v>82062.418239999999</v>
      </c>
      <c r="L15" s="4">
        <v>82062.418239999999</v>
      </c>
      <c r="M15" s="4">
        <v>7927.2692480000014</v>
      </c>
      <c r="N15" s="4">
        <v>7927.2692480000014</v>
      </c>
      <c r="O15" s="4">
        <v>7927.2692480000014</v>
      </c>
      <c r="P15" s="4"/>
      <c r="Q15" s="4"/>
      <c r="R15" s="4"/>
      <c r="S15" s="4"/>
      <c r="T15" s="4"/>
      <c r="U15" s="4"/>
      <c r="V15" s="4"/>
      <c r="W15" s="4">
        <f t="shared" si="0"/>
        <v>269969.06246400002</v>
      </c>
    </row>
    <row r="16" spans="2:23" x14ac:dyDescent="0.2">
      <c r="B16" s="26"/>
      <c r="C16" s="32">
        <v>1000317085</v>
      </c>
      <c r="D16" s="26"/>
      <c r="E16" s="19" t="s">
        <v>63</v>
      </c>
      <c r="F16" s="26"/>
      <c r="G16" s="30">
        <f t="shared" si="1"/>
        <v>306536.96000000002</v>
      </c>
      <c r="H16" s="31">
        <v>12</v>
      </c>
      <c r="I16" s="39">
        <f t="shared" si="2"/>
        <v>3678443.5200000005</v>
      </c>
      <c r="J16" s="4">
        <v>59095.040000000001</v>
      </c>
      <c r="K16" s="4">
        <v>59399.424000000006</v>
      </c>
      <c r="L16" s="4">
        <v>48797.952000000005</v>
      </c>
      <c r="M16" s="4">
        <v>46474.240000000005</v>
      </c>
      <c r="N16" s="4">
        <v>51121.664000000004</v>
      </c>
      <c r="O16" s="4">
        <v>41648.639999999999</v>
      </c>
      <c r="P16" s="4"/>
      <c r="Q16" s="4"/>
      <c r="R16" s="4"/>
      <c r="S16" s="4"/>
      <c r="T16" s="4"/>
      <c r="U16" s="4"/>
      <c r="V16" s="4"/>
      <c r="W16" s="4">
        <f t="shared" si="0"/>
        <v>306536.96000000002</v>
      </c>
    </row>
    <row r="17" spans="2:26" s="40" customFormat="1" x14ac:dyDescent="0.2">
      <c r="B17" s="74" t="s">
        <v>14</v>
      </c>
      <c r="C17" s="74"/>
      <c r="D17" s="74"/>
      <c r="E17" s="74"/>
      <c r="F17" s="74"/>
      <c r="G17" s="74"/>
      <c r="H17" s="74"/>
      <c r="I17" s="74"/>
      <c r="J17" s="38">
        <f>SUM(J5:J16)</f>
        <v>372486.48681797116</v>
      </c>
      <c r="K17" s="38">
        <f t="shared" ref="K17:U17" si="3">SUM(K5:K16)</f>
        <v>366687.31830597122</v>
      </c>
      <c r="L17" s="38">
        <f t="shared" si="3"/>
        <v>346377.46853030397</v>
      </c>
      <c r="M17" s="38">
        <f t="shared" si="3"/>
        <v>116444.23965798401</v>
      </c>
      <c r="N17" s="38">
        <f t="shared" si="3"/>
        <v>122361.08148019201</v>
      </c>
      <c r="O17" s="38">
        <f t="shared" si="3"/>
        <v>99624.671616000007</v>
      </c>
      <c r="P17" s="38">
        <f t="shared" si="3"/>
        <v>0</v>
      </c>
      <c r="Q17" s="38">
        <f t="shared" si="3"/>
        <v>0</v>
      </c>
      <c r="R17" s="38">
        <f t="shared" si="3"/>
        <v>0</v>
      </c>
      <c r="S17" s="38">
        <f t="shared" si="3"/>
        <v>0</v>
      </c>
      <c r="T17" s="38">
        <f t="shared" si="3"/>
        <v>0</v>
      </c>
      <c r="U17" s="38">
        <f t="shared" si="3"/>
        <v>0</v>
      </c>
      <c r="V17" s="38"/>
      <c r="W17" s="38">
        <f>SUM(J17:U17)</f>
        <v>1423981.2664084225</v>
      </c>
    </row>
    <row r="18" spans="2:26" x14ac:dyDescent="0.2">
      <c r="B18" s="66" t="s">
        <v>106</v>
      </c>
      <c r="C18" s="67"/>
      <c r="D18" s="67"/>
      <c r="E18" s="67"/>
      <c r="F18" s="67"/>
      <c r="G18" s="67"/>
      <c r="H18" s="67"/>
      <c r="I18" s="68"/>
      <c r="J18" s="4">
        <v>151213.9547254272</v>
      </c>
      <c r="K18" s="4">
        <v>145414.7862134272</v>
      </c>
      <c r="L18" s="4">
        <v>125104.93643776001</v>
      </c>
      <c r="M18" s="4">
        <v>108516.970409984</v>
      </c>
      <c r="N18" s="4">
        <v>114433.81223219201</v>
      </c>
      <c r="O18" s="4">
        <v>91697.402367999995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/>
      <c r="W18" s="4">
        <f>SUM(J18:U18)</f>
        <v>736381.86238679045</v>
      </c>
    </row>
    <row r="19" spans="2:26" x14ac:dyDescent="0.2">
      <c r="B19" s="81" t="s">
        <v>103</v>
      </c>
      <c r="C19" s="81"/>
      <c r="D19" s="81"/>
      <c r="E19" s="81"/>
      <c r="F19" s="81"/>
      <c r="G19" s="81"/>
      <c r="H19" s="81"/>
      <c r="I19" s="81"/>
      <c r="J19" s="44">
        <f>J17-J18</f>
        <v>221272.53209254396</v>
      </c>
      <c r="K19" s="44">
        <f t="shared" ref="K19:U19" si="4">K17-K18</f>
        <v>221272.53209254402</v>
      </c>
      <c r="L19" s="44">
        <f t="shared" si="4"/>
        <v>221272.53209254396</v>
      </c>
      <c r="M19" s="44">
        <f t="shared" si="4"/>
        <v>7927.2692480000114</v>
      </c>
      <c r="N19" s="44">
        <f t="shared" si="4"/>
        <v>7927.2692479999969</v>
      </c>
      <c r="O19" s="44">
        <f t="shared" si="4"/>
        <v>7927.2692480000114</v>
      </c>
      <c r="P19" s="44">
        <f t="shared" si="4"/>
        <v>0</v>
      </c>
      <c r="Q19" s="44">
        <f t="shared" si="4"/>
        <v>0</v>
      </c>
      <c r="R19" s="44">
        <f t="shared" si="4"/>
        <v>0</v>
      </c>
      <c r="S19" s="44">
        <f t="shared" si="4"/>
        <v>0</v>
      </c>
      <c r="T19" s="44">
        <f t="shared" si="4"/>
        <v>0</v>
      </c>
      <c r="U19" s="44">
        <f t="shared" si="4"/>
        <v>0</v>
      </c>
      <c r="V19" s="44"/>
      <c r="W19" s="44">
        <f>SUM(J19:U19)</f>
        <v>687599.40402163193</v>
      </c>
    </row>
    <row r="20" spans="2:26" x14ac:dyDescent="0.2">
      <c r="B20" s="13"/>
      <c r="C20" s="13"/>
      <c r="D20" s="13"/>
      <c r="E20" s="13"/>
      <c r="F20" s="13"/>
      <c r="G20" s="13"/>
      <c r="H20" s="13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2:26" s="24" customFormat="1" ht="15" x14ac:dyDescent="0.25">
      <c r="B21" s="75" t="s">
        <v>15</v>
      </c>
      <c r="C21" s="76"/>
      <c r="D21" s="76"/>
      <c r="E21" s="76"/>
      <c r="F21" s="76"/>
      <c r="G21" s="76"/>
      <c r="H21" s="76"/>
      <c r="I21" s="77"/>
      <c r="J21" s="43">
        <f>J17-J3</f>
        <v>0</v>
      </c>
      <c r="K21" s="43">
        <f t="shared" ref="K21:U21" si="5">K17-K3</f>
        <v>0</v>
      </c>
      <c r="L21" s="43">
        <f t="shared" si="5"/>
        <v>-8753.0667520000134</v>
      </c>
      <c r="M21" s="43">
        <f t="shared" si="5"/>
        <v>-228190.10786018131</v>
      </c>
      <c r="N21" s="43">
        <f t="shared" si="5"/>
        <v>-228190.10786018131</v>
      </c>
      <c r="O21" s="43">
        <f t="shared" si="5"/>
        <v>-241981.50636258139</v>
      </c>
      <c r="P21" s="43">
        <f t="shared" si="5"/>
        <v>-328789.34366946138</v>
      </c>
      <c r="Q21" s="43">
        <f t="shared" si="5"/>
        <v>-328789.34366946138</v>
      </c>
      <c r="R21" s="43">
        <f t="shared" si="5"/>
        <v>-328789.34366946138</v>
      </c>
      <c r="S21" s="43">
        <f t="shared" si="5"/>
        <v>-189579.22981691733</v>
      </c>
      <c r="T21" s="43">
        <f t="shared" si="5"/>
        <v>-189579.22981691733</v>
      </c>
      <c r="U21" s="43">
        <f t="shared" si="5"/>
        <v>-189579.22981691733</v>
      </c>
      <c r="V21" s="43"/>
      <c r="W21" s="43">
        <f>W17-W3</f>
        <v>-2262220.5092940805</v>
      </c>
    </row>
    <row r="22" spans="2:26" s="24" customFormat="1" ht="14.25" customHeight="1" x14ac:dyDescent="0.25">
      <c r="B22" s="75" t="s">
        <v>105</v>
      </c>
      <c r="C22" s="76"/>
      <c r="D22" s="76"/>
      <c r="E22" s="76"/>
      <c r="F22" s="76"/>
      <c r="G22" s="76"/>
      <c r="H22" s="76"/>
      <c r="I22" s="77"/>
      <c r="J22" s="43">
        <f>J18-J3</f>
        <v>-221272.53209254396</v>
      </c>
      <c r="K22" s="43">
        <f t="shared" ref="K22:U22" si="6">K18-K3</f>
        <v>-221272.53209254402</v>
      </c>
      <c r="L22" s="43">
        <f t="shared" si="6"/>
        <v>-230025.59884454397</v>
      </c>
      <c r="M22" s="43">
        <f t="shared" si="6"/>
        <v>-236117.3771081813</v>
      </c>
      <c r="N22" s="43">
        <f t="shared" si="6"/>
        <v>-236117.3771081813</v>
      </c>
      <c r="O22" s="43">
        <f t="shared" si="6"/>
        <v>-249908.77561058139</v>
      </c>
      <c r="P22" s="43">
        <f t="shared" si="6"/>
        <v>-328789.34366946138</v>
      </c>
      <c r="Q22" s="43">
        <f t="shared" si="6"/>
        <v>-328789.34366946138</v>
      </c>
      <c r="R22" s="43">
        <f t="shared" si="6"/>
        <v>-328789.34366946138</v>
      </c>
      <c r="S22" s="43">
        <f t="shared" si="6"/>
        <v>-189579.22981691733</v>
      </c>
      <c r="T22" s="43">
        <f t="shared" si="6"/>
        <v>-189579.22981691733</v>
      </c>
      <c r="U22" s="43">
        <f t="shared" si="6"/>
        <v>-189579.22981691733</v>
      </c>
      <c r="V22" s="43"/>
      <c r="W22" s="43">
        <f>W18-W3</f>
        <v>-2949819.9133157125</v>
      </c>
    </row>
    <row r="23" spans="2:26" s="24" customFormat="1" ht="14.25" customHeight="1" x14ac:dyDescent="0.25">
      <c r="B23" s="75" t="s">
        <v>102</v>
      </c>
      <c r="C23" s="76"/>
      <c r="D23" s="76"/>
      <c r="E23" s="76" t="s">
        <v>102</v>
      </c>
      <c r="F23" s="76"/>
      <c r="G23" s="76"/>
      <c r="H23" s="76"/>
      <c r="I23" s="77"/>
      <c r="J23" s="43">
        <f>J21-J22</f>
        <v>221272.53209254396</v>
      </c>
      <c r="K23" s="43">
        <f t="shared" ref="K23:W23" si="7">K21-K22</f>
        <v>221272.53209254402</v>
      </c>
      <c r="L23" s="43">
        <f t="shared" si="7"/>
        <v>221272.53209254396</v>
      </c>
      <c r="M23" s="43">
        <f t="shared" si="7"/>
        <v>7927.2692479999969</v>
      </c>
      <c r="N23" s="43">
        <f t="shared" si="7"/>
        <v>7927.2692479999969</v>
      </c>
      <c r="O23" s="43">
        <f t="shared" si="7"/>
        <v>7927.2692479999969</v>
      </c>
      <c r="P23" s="43">
        <f t="shared" si="7"/>
        <v>0</v>
      </c>
      <c r="Q23" s="43">
        <f t="shared" si="7"/>
        <v>0</v>
      </c>
      <c r="R23" s="43">
        <f t="shared" si="7"/>
        <v>0</v>
      </c>
      <c r="S23" s="43">
        <f t="shared" si="7"/>
        <v>0</v>
      </c>
      <c r="T23" s="43">
        <f t="shared" si="7"/>
        <v>0</v>
      </c>
      <c r="U23" s="43">
        <f t="shared" si="7"/>
        <v>0</v>
      </c>
      <c r="V23" s="43"/>
      <c r="W23" s="43">
        <f t="shared" si="7"/>
        <v>687599.40402163193</v>
      </c>
    </row>
    <row r="24" spans="2:26" s="47" customFormat="1" ht="14.25" customHeight="1" x14ac:dyDescent="0.25">
      <c r="B24" s="45"/>
      <c r="C24" s="45"/>
      <c r="D24" s="45"/>
      <c r="E24" s="45"/>
      <c r="F24" s="45"/>
      <c r="G24" s="45"/>
      <c r="H24" s="45"/>
      <c r="I24" s="45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2:26" ht="18.75" x14ac:dyDescent="0.3">
      <c r="B25" s="82" t="s">
        <v>42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</row>
    <row r="26" spans="2:26" ht="12.75" x14ac:dyDescent="0.2">
      <c r="B26" s="3" t="s">
        <v>3</v>
      </c>
      <c r="C26" s="3"/>
      <c r="D26" s="3" t="s">
        <v>36</v>
      </c>
      <c r="E26" s="16"/>
      <c r="F26" s="3" t="s">
        <v>38</v>
      </c>
      <c r="G26" s="4"/>
      <c r="H26" s="11">
        <v>1</v>
      </c>
      <c r="I26" s="12">
        <f t="shared" ref="I26:I35" si="8">G26*H26</f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f t="shared" ref="W26:W35" si="9">SUM(J26:U26)</f>
        <v>0</v>
      </c>
      <c r="Z26" s="1" t="s">
        <v>38</v>
      </c>
    </row>
    <row r="27" spans="2:26" ht="12.75" x14ac:dyDescent="0.2">
      <c r="B27" s="3" t="s">
        <v>4</v>
      </c>
      <c r="C27" s="20"/>
      <c r="D27" s="3" t="s">
        <v>36</v>
      </c>
      <c r="E27" s="16"/>
      <c r="F27" s="3" t="s">
        <v>38</v>
      </c>
      <c r="G27" s="4"/>
      <c r="H27" s="11">
        <v>1</v>
      </c>
      <c r="I27" s="12">
        <f t="shared" ref="I27:I28" si="10">G27*H27</f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f t="shared" ref="W27:W30" si="11">SUM(J27:U27)</f>
        <v>0</v>
      </c>
      <c r="Z27" s="1" t="s">
        <v>39</v>
      </c>
    </row>
    <row r="28" spans="2:26" ht="12.75" x14ac:dyDescent="0.2">
      <c r="B28" s="3" t="s">
        <v>5</v>
      </c>
      <c r="C28" s="20"/>
      <c r="D28" s="3" t="s">
        <v>36</v>
      </c>
      <c r="E28" s="16"/>
      <c r="F28" s="3" t="s">
        <v>38</v>
      </c>
      <c r="G28" s="4"/>
      <c r="H28" s="11">
        <v>1</v>
      </c>
      <c r="I28" s="12">
        <f t="shared" si="10"/>
        <v>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f t="shared" si="11"/>
        <v>0</v>
      </c>
      <c r="Z28" s="1" t="s">
        <v>40</v>
      </c>
    </row>
    <row r="29" spans="2:26" ht="12.75" x14ac:dyDescent="0.2">
      <c r="B29" s="3" t="s">
        <v>113</v>
      </c>
      <c r="C29" s="20"/>
      <c r="D29" s="3"/>
      <c r="E29" s="16"/>
      <c r="F29" s="3"/>
      <c r="G29" s="4"/>
      <c r="H29" s="11">
        <v>1</v>
      </c>
      <c r="I29" s="12">
        <f t="shared" ref="I29" si="12">G29*H29</f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>
        <f t="shared" si="11"/>
        <v>0</v>
      </c>
    </row>
    <row r="30" spans="2:26" ht="12.75" x14ac:dyDescent="0.2">
      <c r="B30" s="3" t="s">
        <v>7</v>
      </c>
      <c r="C30" s="20"/>
      <c r="D30" s="3"/>
      <c r="E30" s="16"/>
      <c r="F30" s="3"/>
      <c r="G30" s="4"/>
      <c r="H30" s="11"/>
      <c r="I30" s="12">
        <f t="shared" si="8"/>
        <v>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>
        <f t="shared" si="11"/>
        <v>0</v>
      </c>
    </row>
    <row r="31" spans="2:26" x14ac:dyDescent="0.2">
      <c r="B31" s="3" t="s">
        <v>8</v>
      </c>
      <c r="C31" s="3"/>
      <c r="D31" s="3"/>
      <c r="E31" s="3"/>
      <c r="F31" s="3"/>
      <c r="G31" s="4"/>
      <c r="H31" s="3"/>
      <c r="I31" s="12">
        <f t="shared" si="8"/>
        <v>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>
        <f t="shared" si="9"/>
        <v>0</v>
      </c>
    </row>
    <row r="32" spans="2:26" x14ac:dyDescent="0.2">
      <c r="B32" s="3" t="s">
        <v>9</v>
      </c>
      <c r="C32" s="3"/>
      <c r="D32" s="3"/>
      <c r="E32" s="3"/>
      <c r="F32" s="3"/>
      <c r="G32" s="4"/>
      <c r="H32" s="3"/>
      <c r="I32" s="12">
        <f t="shared" si="8"/>
        <v>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>
        <f t="shared" si="9"/>
        <v>0</v>
      </c>
    </row>
    <row r="33" spans="2:23" x14ac:dyDescent="0.2">
      <c r="B33" s="3" t="s">
        <v>10</v>
      </c>
      <c r="C33" s="3"/>
      <c r="D33" s="3"/>
      <c r="E33" s="3"/>
      <c r="F33" s="3"/>
      <c r="G33" s="4"/>
      <c r="H33" s="3"/>
      <c r="I33" s="12">
        <f t="shared" si="8"/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>
        <f t="shared" si="9"/>
        <v>0</v>
      </c>
    </row>
    <row r="34" spans="2:23" x14ac:dyDescent="0.2">
      <c r="B34" s="3" t="s">
        <v>11</v>
      </c>
      <c r="C34" s="3"/>
      <c r="D34" s="3"/>
      <c r="E34" s="3"/>
      <c r="F34" s="3"/>
      <c r="G34" s="4"/>
      <c r="H34" s="3"/>
      <c r="I34" s="12">
        <f t="shared" si="8"/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>
        <f t="shared" si="9"/>
        <v>0</v>
      </c>
    </row>
    <row r="35" spans="2:23" x14ac:dyDescent="0.2">
      <c r="B35" s="3" t="s">
        <v>12</v>
      </c>
      <c r="C35" s="3"/>
      <c r="D35" s="3"/>
      <c r="E35" s="3"/>
      <c r="F35" s="3"/>
      <c r="G35" s="4"/>
      <c r="H35" s="3"/>
      <c r="I35" s="12">
        <f t="shared" si="8"/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>
        <f t="shared" si="9"/>
        <v>0</v>
      </c>
    </row>
    <row r="36" spans="2:23" x14ac:dyDescent="0.2">
      <c r="G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2:23" s="10" customFormat="1" x14ac:dyDescent="0.2">
      <c r="B37" s="66" t="s">
        <v>16</v>
      </c>
      <c r="C37" s="67"/>
      <c r="D37" s="67"/>
      <c r="E37" s="67"/>
      <c r="F37" s="67"/>
      <c r="G37" s="67"/>
      <c r="H37" s="67"/>
      <c r="I37" s="68"/>
      <c r="J37" s="8">
        <f>SUM(J26:J35)</f>
        <v>0</v>
      </c>
      <c r="K37" s="8">
        <f t="shared" ref="K37:U37" si="13">SUM(K26:K35)</f>
        <v>0</v>
      </c>
      <c r="L37" s="8">
        <f t="shared" si="13"/>
        <v>0</v>
      </c>
      <c r="M37" s="8">
        <f t="shared" si="13"/>
        <v>0</v>
      </c>
      <c r="N37" s="8">
        <f t="shared" si="13"/>
        <v>0</v>
      </c>
      <c r="O37" s="8">
        <f t="shared" si="13"/>
        <v>0</v>
      </c>
      <c r="P37" s="8">
        <f t="shared" si="13"/>
        <v>0</v>
      </c>
      <c r="Q37" s="8">
        <f t="shared" si="13"/>
        <v>0</v>
      </c>
      <c r="R37" s="8">
        <f t="shared" si="13"/>
        <v>0</v>
      </c>
      <c r="S37" s="8">
        <f t="shared" si="13"/>
        <v>0</v>
      </c>
      <c r="T37" s="8">
        <f t="shared" si="13"/>
        <v>0</v>
      </c>
      <c r="U37" s="8">
        <f t="shared" si="13"/>
        <v>0</v>
      </c>
      <c r="V37" s="8"/>
      <c r="W37" s="8">
        <f>SUM(J37:U37)</f>
        <v>0</v>
      </c>
    </row>
    <row r="38" spans="2:23" s="10" customFormat="1" x14ac:dyDescent="0.2">
      <c r="B38" s="66" t="s">
        <v>107</v>
      </c>
      <c r="C38" s="67"/>
      <c r="D38" s="67"/>
      <c r="E38" s="67"/>
      <c r="F38" s="67"/>
      <c r="G38" s="67"/>
      <c r="H38" s="67"/>
      <c r="I38" s="68"/>
      <c r="J38" s="8">
        <v>87641.255999999994</v>
      </c>
      <c r="K38" s="8">
        <v>107231.25599999999</v>
      </c>
      <c r="L38" s="8">
        <v>107231.25599999999</v>
      </c>
      <c r="M38" s="8">
        <v>92301</v>
      </c>
      <c r="N38" s="8">
        <v>92301</v>
      </c>
      <c r="O38" s="8">
        <v>92301</v>
      </c>
      <c r="P38" s="8">
        <v>38487</v>
      </c>
      <c r="Q38" s="8">
        <v>38487</v>
      </c>
      <c r="R38" s="8">
        <v>38487</v>
      </c>
      <c r="S38" s="8">
        <v>38487</v>
      </c>
      <c r="T38" s="8">
        <v>38487</v>
      </c>
      <c r="U38" s="8">
        <v>38487</v>
      </c>
      <c r="V38" s="8"/>
      <c r="W38" s="8">
        <f>SUM(J38:U38)</f>
        <v>809928.76799999992</v>
      </c>
    </row>
    <row r="39" spans="2:23" s="10" customFormat="1" x14ac:dyDescent="0.2">
      <c r="B39" s="78" t="s">
        <v>109</v>
      </c>
      <c r="C39" s="79"/>
      <c r="D39" s="79"/>
      <c r="E39" s="79"/>
      <c r="F39" s="79"/>
      <c r="G39" s="79"/>
      <c r="H39" s="79"/>
      <c r="I39" s="80"/>
      <c r="J39" s="48">
        <f>J37-J38</f>
        <v>-87641.255999999994</v>
      </c>
      <c r="K39" s="48">
        <f t="shared" ref="K39:U39" si="14">K37-K38</f>
        <v>-107231.25599999999</v>
      </c>
      <c r="L39" s="48">
        <f t="shared" si="14"/>
        <v>-107231.25599999999</v>
      </c>
      <c r="M39" s="48">
        <f t="shared" si="14"/>
        <v>-92301</v>
      </c>
      <c r="N39" s="48">
        <f t="shared" si="14"/>
        <v>-92301</v>
      </c>
      <c r="O39" s="48">
        <f t="shared" si="14"/>
        <v>-92301</v>
      </c>
      <c r="P39" s="48">
        <f t="shared" si="14"/>
        <v>-38487</v>
      </c>
      <c r="Q39" s="48">
        <f t="shared" si="14"/>
        <v>-38487</v>
      </c>
      <c r="R39" s="48">
        <f t="shared" si="14"/>
        <v>-38487</v>
      </c>
      <c r="S39" s="48">
        <f t="shared" si="14"/>
        <v>-38487</v>
      </c>
      <c r="T39" s="48">
        <f t="shared" si="14"/>
        <v>-38487</v>
      </c>
      <c r="U39" s="48">
        <f t="shared" si="14"/>
        <v>-38487</v>
      </c>
      <c r="V39" s="48"/>
      <c r="W39" s="48">
        <f>SUM(J39:U39)</f>
        <v>-809928.76799999992</v>
      </c>
    </row>
    <row r="40" spans="2:23" ht="11.25" customHeight="1" x14ac:dyDescent="0.2"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2:23" s="24" customFormat="1" ht="15" x14ac:dyDescent="0.25">
      <c r="B41" s="63" t="s">
        <v>17</v>
      </c>
      <c r="C41" s="64"/>
      <c r="D41" s="64"/>
      <c r="E41" s="64"/>
      <c r="F41" s="64"/>
      <c r="G41" s="64"/>
      <c r="H41" s="64"/>
      <c r="I41" s="65"/>
      <c r="J41" s="22">
        <f>J21+J37</f>
        <v>0</v>
      </c>
      <c r="K41" s="22">
        <f t="shared" ref="K41:U41" si="15">K21+K37</f>
        <v>0</v>
      </c>
      <c r="L41" s="22">
        <f t="shared" si="15"/>
        <v>-8753.0667520000134</v>
      </c>
      <c r="M41" s="22">
        <f t="shared" si="15"/>
        <v>-228190.10786018131</v>
      </c>
      <c r="N41" s="22">
        <f t="shared" si="15"/>
        <v>-228190.10786018131</v>
      </c>
      <c r="O41" s="22">
        <f t="shared" si="15"/>
        <v>-241981.50636258139</v>
      </c>
      <c r="P41" s="22">
        <f t="shared" si="15"/>
        <v>-328789.34366946138</v>
      </c>
      <c r="Q41" s="22">
        <f t="shared" si="15"/>
        <v>-328789.34366946138</v>
      </c>
      <c r="R41" s="22">
        <f t="shared" si="15"/>
        <v>-328789.34366946138</v>
      </c>
      <c r="S41" s="22">
        <f t="shared" si="15"/>
        <v>-189579.22981691733</v>
      </c>
      <c r="T41" s="22">
        <f t="shared" si="15"/>
        <v>-189579.22981691733</v>
      </c>
      <c r="U41" s="22">
        <f t="shared" si="15"/>
        <v>-189579.22981691733</v>
      </c>
      <c r="V41" s="22"/>
      <c r="W41" s="22">
        <f>SUM(J41:U41)</f>
        <v>-2262220.5092940801</v>
      </c>
    </row>
    <row r="42" spans="2:23" s="24" customFormat="1" ht="15" x14ac:dyDescent="0.25">
      <c r="B42" s="69" t="s">
        <v>110</v>
      </c>
      <c r="C42" s="70"/>
      <c r="D42" s="70"/>
      <c r="E42" s="70"/>
      <c r="F42" s="70"/>
      <c r="G42" s="70"/>
      <c r="H42" s="70"/>
      <c r="I42" s="71"/>
      <c r="J42" s="42">
        <f>J22+J38</f>
        <v>-133631.27609254397</v>
      </c>
      <c r="K42" s="42">
        <f t="shared" ref="K42:U42" si="16">K22+K38</f>
        <v>-114041.27609254402</v>
      </c>
      <c r="L42" s="42">
        <f t="shared" si="16"/>
        <v>-122794.34284454398</v>
      </c>
      <c r="M42" s="42">
        <f t="shared" si="16"/>
        <v>-143816.3771081813</v>
      </c>
      <c r="N42" s="42">
        <f t="shared" si="16"/>
        <v>-143816.3771081813</v>
      </c>
      <c r="O42" s="42">
        <f t="shared" si="16"/>
        <v>-157607.77561058139</v>
      </c>
      <c r="P42" s="42">
        <f t="shared" si="16"/>
        <v>-290302.34366946138</v>
      </c>
      <c r="Q42" s="42">
        <f t="shared" si="16"/>
        <v>-290302.34366946138</v>
      </c>
      <c r="R42" s="42">
        <f t="shared" si="16"/>
        <v>-290302.34366946138</v>
      </c>
      <c r="S42" s="42">
        <f t="shared" si="16"/>
        <v>-151092.22981691733</v>
      </c>
      <c r="T42" s="42">
        <f t="shared" si="16"/>
        <v>-151092.22981691733</v>
      </c>
      <c r="U42" s="42">
        <f t="shared" si="16"/>
        <v>-151092.22981691733</v>
      </c>
      <c r="V42" s="41"/>
      <c r="W42" s="41">
        <f t="shared" ref="W42:W43" si="17">SUM(J42:U42)</f>
        <v>-2139891.1453157123</v>
      </c>
    </row>
    <row r="43" spans="2:23" s="24" customFormat="1" ht="15" x14ac:dyDescent="0.25">
      <c r="B43" s="69" t="s">
        <v>102</v>
      </c>
      <c r="C43" s="70"/>
      <c r="D43" s="70"/>
      <c r="E43" s="70"/>
      <c r="F43" s="70"/>
      <c r="G43" s="70"/>
      <c r="H43" s="70"/>
      <c r="I43" s="71"/>
      <c r="J43" s="41">
        <f>J41-J42</f>
        <v>133631.27609254397</v>
      </c>
      <c r="K43" s="41">
        <f t="shared" ref="K43:U43" si="18">K41-K42</f>
        <v>114041.27609254402</v>
      </c>
      <c r="L43" s="41">
        <f t="shared" si="18"/>
        <v>114041.27609254397</v>
      </c>
      <c r="M43" s="41">
        <f t="shared" si="18"/>
        <v>-84373.730752000003</v>
      </c>
      <c r="N43" s="41">
        <f t="shared" si="18"/>
        <v>-84373.730752000003</v>
      </c>
      <c r="O43" s="41">
        <f t="shared" si="18"/>
        <v>-84373.730752000003</v>
      </c>
      <c r="P43" s="41">
        <f t="shared" si="18"/>
        <v>-38487</v>
      </c>
      <c r="Q43" s="41">
        <f t="shared" si="18"/>
        <v>-38487</v>
      </c>
      <c r="R43" s="41">
        <f t="shared" si="18"/>
        <v>-38487</v>
      </c>
      <c r="S43" s="41">
        <f t="shared" si="18"/>
        <v>-38487</v>
      </c>
      <c r="T43" s="41">
        <f t="shared" si="18"/>
        <v>-38487</v>
      </c>
      <c r="U43" s="41">
        <f t="shared" si="18"/>
        <v>-38487</v>
      </c>
      <c r="V43" s="41"/>
      <c r="W43" s="41">
        <f t="shared" si="17"/>
        <v>-122329.36397836806</v>
      </c>
    </row>
    <row r="44" spans="2:23" x14ac:dyDescent="0.2"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</row>
    <row r="45" spans="2:23" ht="18.75" x14ac:dyDescent="0.3">
      <c r="B45" s="49"/>
      <c r="C45" s="49"/>
      <c r="D45" s="49"/>
      <c r="E45" s="49"/>
      <c r="F45" s="49"/>
      <c r="G45" s="49"/>
      <c r="H45" s="49"/>
      <c r="I45" s="49"/>
      <c r="J45" s="49"/>
      <c r="K45" s="50" t="s">
        <v>114</v>
      </c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</row>
    <row r="46" spans="2:23" ht="12.75" x14ac:dyDescent="0.2">
      <c r="B46" s="3" t="s">
        <v>24</v>
      </c>
      <c r="C46" s="3"/>
      <c r="D46" s="3" t="s">
        <v>36</v>
      </c>
      <c r="E46" s="16" t="s">
        <v>56</v>
      </c>
      <c r="F46" s="3" t="s">
        <v>38</v>
      </c>
      <c r="G46" s="4">
        <f>W46</f>
        <v>87530.667520000003</v>
      </c>
      <c r="H46" s="11">
        <v>0.3</v>
      </c>
      <c r="I46" s="17">
        <f>G46*H46</f>
        <v>26259.200256</v>
      </c>
      <c r="J46" s="4">
        <v>0</v>
      </c>
      <c r="K46" s="4">
        <v>0</v>
      </c>
      <c r="L46" s="4">
        <v>8753.0667520000006</v>
      </c>
      <c r="M46" s="4">
        <v>8753.0667520000006</v>
      </c>
      <c r="N46" s="4">
        <v>8753.0667520000006</v>
      </c>
      <c r="O46" s="4">
        <v>8753.0667520000006</v>
      </c>
      <c r="P46" s="4">
        <v>8753.0667520000006</v>
      </c>
      <c r="Q46" s="4">
        <v>8753.0667520000006</v>
      </c>
      <c r="R46" s="4">
        <v>8753.0667520000006</v>
      </c>
      <c r="S46" s="4">
        <v>8753.0667520000006</v>
      </c>
      <c r="T46" s="4">
        <v>8753.0667520000006</v>
      </c>
      <c r="U46" s="4">
        <v>8753.0667520000006</v>
      </c>
      <c r="V46" s="4"/>
      <c r="W46" s="4">
        <f t="shared" ref="W46:W60" si="19">SUM(J46:U46)</f>
        <v>87530.667520000003</v>
      </c>
    </row>
    <row r="47" spans="2:23" ht="12.75" x14ac:dyDescent="0.2">
      <c r="B47" s="3" t="s">
        <v>25</v>
      </c>
      <c r="C47" s="3"/>
      <c r="D47" s="3" t="s">
        <v>36</v>
      </c>
      <c r="E47" s="16" t="s">
        <v>57</v>
      </c>
      <c r="F47" s="3" t="s">
        <v>38</v>
      </c>
      <c r="G47" s="4">
        <f t="shared" ref="G47:G54" si="20">W47</f>
        <v>41325.924065280007</v>
      </c>
      <c r="H47" s="11">
        <v>0.3</v>
      </c>
      <c r="I47" s="17">
        <f t="shared" ref="I47:I54" si="21">G47*H47</f>
        <v>12397.777219584003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6887.6540108800009</v>
      </c>
      <c r="Q47" s="4">
        <v>6887.6540108800009</v>
      </c>
      <c r="R47" s="4">
        <v>6887.6540108800009</v>
      </c>
      <c r="S47" s="4">
        <v>6887.6540108800009</v>
      </c>
      <c r="T47" s="4">
        <v>6887.6540108800009</v>
      </c>
      <c r="U47" s="4">
        <v>6887.6540108800009</v>
      </c>
      <c r="V47" s="4"/>
      <c r="W47" s="4">
        <f t="shared" si="19"/>
        <v>41325.924065280007</v>
      </c>
    </row>
    <row r="48" spans="2:23" ht="12.75" x14ac:dyDescent="0.2">
      <c r="B48" s="3" t="s">
        <v>26</v>
      </c>
      <c r="C48" s="3"/>
      <c r="D48" s="3" t="s">
        <v>36</v>
      </c>
      <c r="E48" s="16" t="s">
        <v>58</v>
      </c>
      <c r="F48" s="3" t="s">
        <v>38</v>
      </c>
      <c r="G48" s="4">
        <f t="shared" si="20"/>
        <v>37164.678225920012</v>
      </c>
      <c r="H48" s="11">
        <v>0.3</v>
      </c>
      <c r="I48" s="17">
        <f t="shared" si="21"/>
        <v>11149.403467776003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5309.2397465600015</v>
      </c>
      <c r="P48" s="4">
        <v>5309.2397465600015</v>
      </c>
      <c r="Q48" s="4">
        <v>5309.2397465600015</v>
      </c>
      <c r="R48" s="4">
        <v>5309.2397465600015</v>
      </c>
      <c r="S48" s="4">
        <v>5309.2397465600015</v>
      </c>
      <c r="T48" s="4">
        <v>5309.2397465600015</v>
      </c>
      <c r="U48" s="4">
        <v>5309.2397465600015</v>
      </c>
      <c r="V48" s="4"/>
      <c r="W48" s="4">
        <f t="shared" si="19"/>
        <v>37164.678225920012</v>
      </c>
    </row>
    <row r="49" spans="2:23" ht="12.75" x14ac:dyDescent="0.2">
      <c r="B49" s="3" t="s">
        <v>27</v>
      </c>
      <c r="C49" s="3"/>
      <c r="D49" s="3" t="s">
        <v>36</v>
      </c>
      <c r="E49" s="16" t="s">
        <v>59</v>
      </c>
      <c r="F49" s="3" t="s">
        <v>38</v>
      </c>
      <c r="G49" s="4">
        <f t="shared" si="20"/>
        <v>37416.158208000001</v>
      </c>
      <c r="H49" s="11">
        <v>0.3</v>
      </c>
      <c r="I49" s="17">
        <f t="shared" si="21"/>
        <v>11224.847462399999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6236.0263679999998</v>
      </c>
      <c r="Q49" s="4">
        <v>6236.0263679999998</v>
      </c>
      <c r="R49" s="4">
        <v>6236.0263679999998</v>
      </c>
      <c r="S49" s="4">
        <v>6236.0263679999998</v>
      </c>
      <c r="T49" s="4">
        <v>6236.0263679999998</v>
      </c>
      <c r="U49" s="4">
        <v>6236.0263679999998</v>
      </c>
      <c r="V49" s="4"/>
      <c r="W49" s="4">
        <f t="shared" si="19"/>
        <v>37416.158208000001</v>
      </c>
    </row>
    <row r="50" spans="2:23" ht="12.75" x14ac:dyDescent="0.2">
      <c r="B50" s="3" t="s">
        <v>28</v>
      </c>
      <c r="C50" s="3"/>
      <c r="D50" s="3" t="s">
        <v>36</v>
      </c>
      <c r="E50" s="16" t="s">
        <v>60</v>
      </c>
      <c r="F50" s="3" t="s">
        <v>38</v>
      </c>
      <c r="G50" s="4">
        <f t="shared" si="20"/>
        <v>42213.101567999998</v>
      </c>
      <c r="H50" s="11">
        <v>0.3</v>
      </c>
      <c r="I50" s="17">
        <f t="shared" si="21"/>
        <v>12663.930470399999</v>
      </c>
      <c r="J50" s="4">
        <v>0</v>
      </c>
      <c r="K50" s="4">
        <v>0</v>
      </c>
      <c r="L50" s="4">
        <v>0</v>
      </c>
      <c r="M50" s="4"/>
      <c r="N50" s="4"/>
      <c r="O50" s="4"/>
      <c r="P50" s="4">
        <v>7035.516928</v>
      </c>
      <c r="Q50" s="4">
        <v>7035.516928</v>
      </c>
      <c r="R50" s="4">
        <v>7035.516928</v>
      </c>
      <c r="S50" s="4">
        <v>7035.516928</v>
      </c>
      <c r="T50" s="4">
        <v>7035.516928</v>
      </c>
      <c r="U50" s="4">
        <v>7035.516928</v>
      </c>
      <c r="V50" s="4"/>
      <c r="W50" s="4">
        <f t="shared" si="19"/>
        <v>42213.101567999998</v>
      </c>
    </row>
    <row r="51" spans="2:23" ht="12.75" x14ac:dyDescent="0.2">
      <c r="B51" s="3" t="s">
        <v>29</v>
      </c>
      <c r="C51" s="3"/>
      <c r="D51" s="3" t="s">
        <v>36</v>
      </c>
      <c r="E51" s="16" t="s">
        <v>61</v>
      </c>
      <c r="F51" s="3" t="s">
        <v>38</v>
      </c>
      <c r="G51" s="4">
        <f t="shared" si="20"/>
        <v>59375.111290879999</v>
      </c>
      <c r="H51" s="11">
        <v>0.3</v>
      </c>
      <c r="I51" s="17">
        <f t="shared" si="21"/>
        <v>17812.533387264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8482.1587558400006</v>
      </c>
      <c r="P51" s="4">
        <v>8482.1587558400006</v>
      </c>
      <c r="Q51" s="4">
        <v>8482.1587558400006</v>
      </c>
      <c r="R51" s="4">
        <v>8482.1587558400006</v>
      </c>
      <c r="S51" s="4">
        <v>8482.1587558400006</v>
      </c>
      <c r="T51" s="4">
        <v>8482.1587558400006</v>
      </c>
      <c r="U51" s="4">
        <v>8482.1587558400006</v>
      </c>
      <c r="V51" s="4"/>
      <c r="W51" s="4">
        <f t="shared" si="19"/>
        <v>59375.111290879999</v>
      </c>
    </row>
    <row r="52" spans="2:23" ht="12.75" x14ac:dyDescent="0.2">
      <c r="B52" s="3" t="s">
        <v>30</v>
      </c>
      <c r="C52" s="3"/>
      <c r="D52" s="3" t="s">
        <v>36</v>
      </c>
      <c r="E52" s="16" t="s">
        <v>99</v>
      </c>
      <c r="F52" s="3" t="s">
        <v>38</v>
      </c>
      <c r="G52" s="4">
        <f t="shared" si="20"/>
        <v>0</v>
      </c>
      <c r="H52" s="11">
        <v>0.3</v>
      </c>
      <c r="I52" s="17">
        <f t="shared" si="21"/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/>
      <c r="W52" s="4">
        <f t="shared" si="19"/>
        <v>0</v>
      </c>
    </row>
    <row r="53" spans="2:23" ht="12.75" x14ac:dyDescent="0.2">
      <c r="B53" s="3" t="s">
        <v>31</v>
      </c>
      <c r="C53" s="3"/>
      <c r="D53" s="3" t="s">
        <v>36</v>
      </c>
      <c r="E53" s="16" t="s">
        <v>62</v>
      </c>
      <c r="F53" s="3" t="s">
        <v>38</v>
      </c>
      <c r="G53" s="4">
        <f t="shared" si="20"/>
        <v>150000</v>
      </c>
      <c r="H53" s="11">
        <v>0.3</v>
      </c>
      <c r="I53" s="17">
        <f t="shared" si="21"/>
        <v>45000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25000</v>
      </c>
      <c r="Q53" s="4">
        <v>25000</v>
      </c>
      <c r="R53" s="4">
        <v>25000</v>
      </c>
      <c r="S53" s="4">
        <v>25000</v>
      </c>
      <c r="T53" s="4">
        <v>25000</v>
      </c>
      <c r="U53" s="4">
        <v>25000</v>
      </c>
      <c r="V53" s="4"/>
      <c r="W53" s="4">
        <f t="shared" si="19"/>
        <v>150000</v>
      </c>
    </row>
    <row r="54" spans="2:23" ht="12.75" x14ac:dyDescent="0.2">
      <c r="B54" s="3" t="s">
        <v>32</v>
      </c>
      <c r="C54" s="3"/>
      <c r="D54" s="3" t="s">
        <v>36</v>
      </c>
      <c r="E54" s="16" t="s">
        <v>63</v>
      </c>
      <c r="F54" s="3" t="s">
        <v>38</v>
      </c>
      <c r="G54" s="4">
        <f t="shared" si="20"/>
        <v>249891.84000000003</v>
      </c>
      <c r="H54" s="11">
        <v>0.3</v>
      </c>
      <c r="I54" s="17">
        <f t="shared" si="21"/>
        <v>74967.552000000011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41648.639999999999</v>
      </c>
      <c r="Q54" s="4">
        <v>41648.639999999999</v>
      </c>
      <c r="R54" s="4">
        <v>41648.639999999999</v>
      </c>
      <c r="S54" s="4">
        <v>41648.639999999999</v>
      </c>
      <c r="T54" s="4">
        <v>41648.639999999999</v>
      </c>
      <c r="U54" s="4">
        <v>41648.639999999999</v>
      </c>
      <c r="V54" s="4"/>
      <c r="W54" s="4">
        <f t="shared" si="19"/>
        <v>249891.84000000003</v>
      </c>
    </row>
    <row r="55" spans="2:23" ht="12.75" x14ac:dyDescent="0.2">
      <c r="B55" s="3" t="s">
        <v>33</v>
      </c>
      <c r="C55" s="3"/>
      <c r="D55" s="3"/>
      <c r="E55" s="25"/>
      <c r="F55" s="3"/>
      <c r="G55" s="4"/>
      <c r="H55" s="11"/>
      <c r="I55" s="17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>
        <f t="shared" si="19"/>
        <v>0</v>
      </c>
    </row>
    <row r="56" spans="2:23" ht="12.75" x14ac:dyDescent="0.2">
      <c r="B56" s="3" t="s">
        <v>64</v>
      </c>
      <c r="C56" s="3"/>
      <c r="D56" s="3"/>
      <c r="E56" s="16"/>
      <c r="F56" s="3"/>
      <c r="G56" s="4"/>
      <c r="H56" s="11"/>
      <c r="I56" s="17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>
        <f t="shared" si="19"/>
        <v>0</v>
      </c>
    </row>
    <row r="58" spans="2:23" s="10" customFormat="1" x14ac:dyDescent="0.2">
      <c r="B58" s="66" t="s">
        <v>34</v>
      </c>
      <c r="C58" s="67"/>
      <c r="D58" s="67"/>
      <c r="E58" s="67"/>
      <c r="F58" s="67"/>
      <c r="G58" s="67"/>
      <c r="H58" s="67"/>
      <c r="I58" s="68"/>
      <c r="J58" s="8">
        <f>SUM(J46:J56)</f>
        <v>0</v>
      </c>
      <c r="K58" s="8">
        <f t="shared" ref="K58:U58" si="22">SUM(K46:K56)</f>
        <v>0</v>
      </c>
      <c r="L58" s="8">
        <f t="shared" si="22"/>
        <v>8753.0667520000006</v>
      </c>
      <c r="M58" s="8">
        <f t="shared" si="22"/>
        <v>8753.0667520000006</v>
      </c>
      <c r="N58" s="8">
        <f t="shared" si="22"/>
        <v>8753.0667520000006</v>
      </c>
      <c r="O58" s="8">
        <f t="shared" si="22"/>
        <v>22544.465254400006</v>
      </c>
      <c r="P58" s="8">
        <f t="shared" si="22"/>
        <v>109352.30256128</v>
      </c>
      <c r="Q58" s="8">
        <f t="shared" si="22"/>
        <v>109352.30256128</v>
      </c>
      <c r="R58" s="8">
        <f t="shared" si="22"/>
        <v>109352.30256128</v>
      </c>
      <c r="S58" s="8">
        <f t="shared" si="22"/>
        <v>109352.30256128</v>
      </c>
      <c r="T58" s="8">
        <f t="shared" si="22"/>
        <v>109352.30256128</v>
      </c>
      <c r="U58" s="8">
        <f t="shared" si="22"/>
        <v>109352.30256128</v>
      </c>
      <c r="V58" s="8"/>
      <c r="W58" s="8">
        <f t="shared" si="19"/>
        <v>704917.48087807989</v>
      </c>
    </row>
    <row r="59" spans="2:23" s="10" customFormat="1" ht="11.25" customHeight="1" x14ac:dyDescent="0.2">
      <c r="B59" s="66" t="s">
        <v>111</v>
      </c>
      <c r="C59" s="67"/>
      <c r="D59" s="67"/>
      <c r="E59" s="67"/>
      <c r="F59" s="67"/>
      <c r="G59" s="67"/>
      <c r="H59" s="67"/>
      <c r="I59" s="68"/>
      <c r="J59" s="8">
        <v>0</v>
      </c>
      <c r="K59" s="8">
        <v>0</v>
      </c>
      <c r="L59" s="8">
        <v>8753.0667520000006</v>
      </c>
      <c r="M59" s="8">
        <v>17153.322752</v>
      </c>
      <c r="N59" s="8">
        <v>17153.322752</v>
      </c>
      <c r="O59" s="8">
        <v>30944.721254400007</v>
      </c>
      <c r="P59" s="8">
        <v>76103.918561280007</v>
      </c>
      <c r="Q59" s="8">
        <v>76103.918561280007</v>
      </c>
      <c r="R59" s="8">
        <v>76103.918561280007</v>
      </c>
      <c r="S59" s="8">
        <v>76103.918561280007</v>
      </c>
      <c r="T59" s="8">
        <v>76103.918561280007</v>
      </c>
      <c r="U59" s="8">
        <v>76103.918561280007</v>
      </c>
      <c r="V59" s="8"/>
      <c r="W59" s="8">
        <f t="shared" si="19"/>
        <v>530627.94487808004</v>
      </c>
    </row>
    <row r="60" spans="2:23" s="10" customFormat="1" ht="11.25" customHeight="1" x14ac:dyDescent="0.2">
      <c r="B60" s="66" t="s">
        <v>102</v>
      </c>
      <c r="C60" s="67"/>
      <c r="D60" s="67"/>
      <c r="E60" s="67"/>
      <c r="F60" s="67"/>
      <c r="G60" s="67"/>
      <c r="H60" s="67"/>
      <c r="I60" s="68"/>
      <c r="J60" s="8">
        <f>J58-J59</f>
        <v>0</v>
      </c>
      <c r="K60" s="8">
        <f t="shared" ref="K60:U60" si="23">K58-K59</f>
        <v>0</v>
      </c>
      <c r="L60" s="8">
        <f t="shared" si="23"/>
        <v>0</v>
      </c>
      <c r="M60" s="8">
        <f t="shared" si="23"/>
        <v>-8400.2559999999994</v>
      </c>
      <c r="N60" s="8">
        <f t="shared" si="23"/>
        <v>-8400.2559999999994</v>
      </c>
      <c r="O60" s="8">
        <f t="shared" si="23"/>
        <v>-8400.2560000000012</v>
      </c>
      <c r="P60" s="8">
        <f t="shared" si="23"/>
        <v>33248.383999999991</v>
      </c>
      <c r="Q60" s="8">
        <f t="shared" si="23"/>
        <v>33248.383999999991</v>
      </c>
      <c r="R60" s="8">
        <f t="shared" si="23"/>
        <v>33248.383999999991</v>
      </c>
      <c r="S60" s="8">
        <f t="shared" si="23"/>
        <v>33248.383999999991</v>
      </c>
      <c r="T60" s="8">
        <f t="shared" si="23"/>
        <v>33248.383999999991</v>
      </c>
      <c r="U60" s="8">
        <f t="shared" si="23"/>
        <v>33248.383999999991</v>
      </c>
      <c r="V60" s="8"/>
      <c r="W60" s="8">
        <f t="shared" si="19"/>
        <v>174289.53599999993</v>
      </c>
    </row>
    <row r="62" spans="2:23" s="24" customFormat="1" ht="15" x14ac:dyDescent="0.25">
      <c r="B62" s="63" t="s">
        <v>35</v>
      </c>
      <c r="C62" s="64"/>
      <c r="D62" s="64"/>
      <c r="E62" s="64"/>
      <c r="F62" s="64"/>
      <c r="G62" s="64"/>
      <c r="H62" s="64"/>
      <c r="I62" s="65"/>
      <c r="J62" s="22">
        <f>J58+J41</f>
        <v>0</v>
      </c>
      <c r="K62" s="22">
        <f t="shared" ref="K62:U62" si="24">K58+K41</f>
        <v>0</v>
      </c>
      <c r="L62" s="22">
        <f t="shared" si="24"/>
        <v>0</v>
      </c>
      <c r="M62" s="22">
        <f t="shared" si="24"/>
        <v>-219437.04110818129</v>
      </c>
      <c r="N62" s="22">
        <f t="shared" si="24"/>
        <v>-219437.04110818129</v>
      </c>
      <c r="O62" s="22">
        <f t="shared" si="24"/>
        <v>-219437.04110818138</v>
      </c>
      <c r="P62" s="22">
        <f t="shared" si="24"/>
        <v>-219437.04110818138</v>
      </c>
      <c r="Q62" s="22">
        <f t="shared" si="24"/>
        <v>-219437.04110818138</v>
      </c>
      <c r="R62" s="22">
        <f t="shared" si="24"/>
        <v>-219437.04110818138</v>
      </c>
      <c r="S62" s="22">
        <f t="shared" si="24"/>
        <v>-80226.927255637333</v>
      </c>
      <c r="T62" s="22">
        <f t="shared" si="24"/>
        <v>-80226.927255637333</v>
      </c>
      <c r="U62" s="22">
        <f t="shared" si="24"/>
        <v>-80226.927255637333</v>
      </c>
      <c r="V62" s="22"/>
      <c r="W62" s="22">
        <f>SUM(J62:U62)</f>
        <v>-1557303.0284159998</v>
      </c>
    </row>
    <row r="63" spans="2:23" s="24" customFormat="1" ht="15" x14ac:dyDescent="0.25">
      <c r="B63" s="69" t="s">
        <v>112</v>
      </c>
      <c r="C63" s="70"/>
      <c r="D63" s="70"/>
      <c r="E63" s="70"/>
      <c r="F63" s="70"/>
      <c r="G63" s="70"/>
      <c r="H63" s="70"/>
      <c r="I63" s="71"/>
      <c r="J63" s="42">
        <f>J59+J42</f>
        <v>-133631.27609254397</v>
      </c>
      <c r="K63" s="42">
        <f t="shared" ref="K63:U63" si="25">K59+K42</f>
        <v>-114041.27609254402</v>
      </c>
      <c r="L63" s="42">
        <f t="shared" si="25"/>
        <v>-114041.27609254398</v>
      </c>
      <c r="M63" s="42">
        <f t="shared" si="25"/>
        <v>-126663.0543561813</v>
      </c>
      <c r="N63" s="42">
        <f t="shared" si="25"/>
        <v>-126663.0543561813</v>
      </c>
      <c r="O63" s="42">
        <f t="shared" si="25"/>
        <v>-126663.05435618138</v>
      </c>
      <c r="P63" s="42">
        <f t="shared" si="25"/>
        <v>-214198.42510818137</v>
      </c>
      <c r="Q63" s="42">
        <f t="shared" si="25"/>
        <v>-214198.42510818137</v>
      </c>
      <c r="R63" s="42">
        <f t="shared" si="25"/>
        <v>-214198.42510818137</v>
      </c>
      <c r="S63" s="42">
        <f t="shared" si="25"/>
        <v>-74988.311255637323</v>
      </c>
      <c r="T63" s="42">
        <f t="shared" si="25"/>
        <v>-74988.311255637323</v>
      </c>
      <c r="U63" s="42">
        <f t="shared" si="25"/>
        <v>-74988.311255637323</v>
      </c>
      <c r="V63" s="41"/>
      <c r="W63" s="41">
        <f>SUM(J63:U63)</f>
        <v>-1609263.2004376319</v>
      </c>
    </row>
    <row r="64" spans="2:23" s="24" customFormat="1" ht="15" x14ac:dyDescent="0.25">
      <c r="B64" s="69" t="s">
        <v>102</v>
      </c>
      <c r="C64" s="70"/>
      <c r="D64" s="70"/>
      <c r="E64" s="70"/>
      <c r="F64" s="70"/>
      <c r="G64" s="70"/>
      <c r="H64" s="70"/>
      <c r="I64" s="71"/>
      <c r="J64" s="41">
        <f>J62-J63</f>
        <v>133631.27609254397</v>
      </c>
      <c r="K64" s="41">
        <f t="shared" ref="K64:U64" si="26">K62-K63</f>
        <v>114041.27609254402</v>
      </c>
      <c r="L64" s="41">
        <f t="shared" si="26"/>
        <v>114041.27609254398</v>
      </c>
      <c r="M64" s="41">
        <f t="shared" si="26"/>
        <v>-92773.986751999997</v>
      </c>
      <c r="N64" s="41">
        <f t="shared" si="26"/>
        <v>-92773.986751999997</v>
      </c>
      <c r="O64" s="41">
        <f t="shared" si="26"/>
        <v>-92773.986751999997</v>
      </c>
      <c r="P64" s="41">
        <f t="shared" si="26"/>
        <v>-5238.6160000000091</v>
      </c>
      <c r="Q64" s="41">
        <f t="shared" si="26"/>
        <v>-5238.6160000000091</v>
      </c>
      <c r="R64" s="41">
        <f t="shared" si="26"/>
        <v>-5238.6160000000091</v>
      </c>
      <c r="S64" s="41">
        <f t="shared" si="26"/>
        <v>-5238.6160000000091</v>
      </c>
      <c r="T64" s="41">
        <f t="shared" si="26"/>
        <v>-5238.6160000000091</v>
      </c>
      <c r="U64" s="41">
        <f t="shared" si="26"/>
        <v>-5238.6160000000091</v>
      </c>
      <c r="V64" s="41"/>
      <c r="W64" s="41">
        <f>SUM(J64:U64)</f>
        <v>51960.172021631908</v>
      </c>
    </row>
  </sheetData>
  <mergeCells count="22">
    <mergeCell ref="B63:I63"/>
    <mergeCell ref="B64:I64"/>
    <mergeCell ref="B59:I59"/>
    <mergeCell ref="B60:I60"/>
    <mergeCell ref="B58:I58"/>
    <mergeCell ref="B62:I62"/>
    <mergeCell ref="B42:I42"/>
    <mergeCell ref="B43:I43"/>
    <mergeCell ref="B38:I38"/>
    <mergeCell ref="B39:I39"/>
    <mergeCell ref="B44:W44"/>
    <mergeCell ref="B4:W4"/>
    <mergeCell ref="B3:I3"/>
    <mergeCell ref="B17:I17"/>
    <mergeCell ref="B21:I21"/>
    <mergeCell ref="B41:I41"/>
    <mergeCell ref="B22:I22"/>
    <mergeCell ref="B23:I23"/>
    <mergeCell ref="B18:I18"/>
    <mergeCell ref="B19:I19"/>
    <mergeCell ref="B37:I37"/>
    <mergeCell ref="B25:W25"/>
  </mergeCells>
  <dataValidations disablePrompts="1" count="1">
    <dataValidation type="list" allowBlank="1" showInputMessage="1" showErrorMessage="1" sqref="F26:F35 F46:F56">
      <formula1>$Z$26:$Z$28</formula1>
    </dataValidation>
  </dataValidations>
  <pageMargins left="0.7" right="0.7" top="0.75" bottom="0.75" header="0.3" footer="0.3"/>
  <pageSetup paperSize="9" orientation="portrait" verticalDpi="0" r:id="rId1"/>
  <ignoredErrors>
    <ignoredError sqref="W26 W31:W3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0"/>
  <sheetViews>
    <sheetView showGridLines="0" topLeftCell="G1" workbookViewId="0">
      <selection activeCell="W26" sqref="W26"/>
    </sheetView>
  </sheetViews>
  <sheetFormatPr defaultRowHeight="12" x14ac:dyDescent="0.2"/>
  <cols>
    <col min="1" max="1" width="9.140625" style="1"/>
    <col min="2" max="2" width="13.5703125" style="1" bestFit="1" customWidth="1"/>
    <col min="3" max="3" width="13.5703125" style="1" customWidth="1"/>
    <col min="4" max="4" width="17.7109375" style="1" bestFit="1" customWidth="1"/>
    <col min="5" max="5" width="14.28515625" style="1" bestFit="1" customWidth="1"/>
    <col min="6" max="6" width="18.5703125" style="1" bestFit="1" customWidth="1"/>
    <col min="7" max="7" width="9.85546875" style="1" bestFit="1" customWidth="1"/>
    <col min="8" max="8" width="8.5703125" style="1" bestFit="1" customWidth="1"/>
    <col min="9" max="9" width="14.140625" style="1" bestFit="1" customWidth="1"/>
    <col min="10" max="21" width="9.7109375" style="1" bestFit="1" customWidth="1"/>
    <col min="22" max="22" width="5.28515625" style="1" bestFit="1" customWidth="1"/>
    <col min="23" max="23" width="11.5703125" style="1" bestFit="1" customWidth="1"/>
    <col min="24" max="25" width="9.140625" style="1"/>
    <col min="26" max="26" width="12" style="1" bestFit="1" customWidth="1"/>
    <col min="27" max="16384" width="9.140625" style="1"/>
  </cols>
  <sheetData>
    <row r="2" spans="2:26" ht="36" x14ac:dyDescent="0.2">
      <c r="B2" s="6" t="s">
        <v>22</v>
      </c>
      <c r="C2" s="6" t="s">
        <v>48</v>
      </c>
      <c r="D2" s="6" t="s">
        <v>23</v>
      </c>
      <c r="E2" s="6" t="s">
        <v>18</v>
      </c>
      <c r="F2" s="15" t="s">
        <v>37</v>
      </c>
      <c r="G2" s="6" t="s">
        <v>19</v>
      </c>
      <c r="H2" s="6" t="s">
        <v>20</v>
      </c>
      <c r="I2" s="6" t="s">
        <v>21</v>
      </c>
      <c r="J2" s="7">
        <v>44197</v>
      </c>
      <c r="K2" s="7">
        <v>44228</v>
      </c>
      <c r="L2" s="7">
        <v>44256</v>
      </c>
      <c r="M2" s="7">
        <v>44287</v>
      </c>
      <c r="N2" s="7">
        <v>44317</v>
      </c>
      <c r="O2" s="7">
        <v>44348</v>
      </c>
      <c r="P2" s="7">
        <v>44378</v>
      </c>
      <c r="Q2" s="7">
        <v>44409</v>
      </c>
      <c r="R2" s="7">
        <v>44440</v>
      </c>
      <c r="S2" s="7">
        <v>44470</v>
      </c>
      <c r="T2" s="7">
        <v>44501</v>
      </c>
      <c r="U2" s="7">
        <v>44531</v>
      </c>
      <c r="V2" s="6"/>
      <c r="W2" s="6" t="s">
        <v>2</v>
      </c>
    </row>
    <row r="3" spans="2:26" x14ac:dyDescent="0.2">
      <c r="B3" s="56" t="s">
        <v>13</v>
      </c>
      <c r="C3" s="57"/>
      <c r="D3" s="57"/>
      <c r="E3" s="57"/>
      <c r="F3" s="57"/>
      <c r="G3" s="57"/>
      <c r="H3" s="57"/>
      <c r="I3" s="58"/>
      <c r="J3" s="4">
        <v>7053.7558399999998</v>
      </c>
      <c r="K3" s="4">
        <v>6371.1376</v>
      </c>
      <c r="L3" s="4">
        <v>7053.7558399999998</v>
      </c>
      <c r="M3" s="4">
        <v>6826.2102399999994</v>
      </c>
      <c r="N3" s="4">
        <v>7053.7558399999998</v>
      </c>
      <c r="O3" s="4">
        <v>6826.2102399999994</v>
      </c>
      <c r="P3" s="4">
        <v>7053.7558399999998</v>
      </c>
      <c r="Q3" s="4">
        <v>7053.7558399999998</v>
      </c>
      <c r="R3" s="4">
        <v>6826.2102399999994</v>
      </c>
      <c r="S3" s="4">
        <v>7053.7558399999998</v>
      </c>
      <c r="T3" s="4">
        <v>6826.2102399999994</v>
      </c>
      <c r="U3" s="4">
        <v>7053.7744000000002</v>
      </c>
      <c r="V3" s="4"/>
      <c r="W3" s="4">
        <f>SUM(J3:U3)</f>
        <v>83052.287999999986</v>
      </c>
    </row>
    <row r="4" spans="2:26" x14ac:dyDescent="0.2">
      <c r="B4" s="26"/>
      <c r="C4" s="32">
        <v>1000272373</v>
      </c>
      <c r="D4" s="26"/>
      <c r="E4" s="19" t="s">
        <v>88</v>
      </c>
      <c r="F4" s="26"/>
      <c r="G4" s="26"/>
      <c r="H4" s="26"/>
      <c r="I4" s="26"/>
      <c r="J4" s="4">
        <v>5162.1577600000001</v>
      </c>
      <c r="K4" s="4">
        <v>4662.5968000000003</v>
      </c>
      <c r="L4" s="4">
        <v>5162.1577600000001</v>
      </c>
      <c r="M4" s="4">
        <v>4995.6374399999995</v>
      </c>
      <c r="N4" s="4">
        <v>5162.1577600000001</v>
      </c>
      <c r="O4" s="4">
        <v>4995.6374399999995</v>
      </c>
      <c r="P4" s="4">
        <v>5162.1577600000001</v>
      </c>
      <c r="Q4" s="4">
        <v>5162.1577600000001</v>
      </c>
      <c r="R4" s="4">
        <v>4995.6374399999995</v>
      </c>
      <c r="S4" s="4">
        <v>5162.1577600000001</v>
      </c>
      <c r="T4" s="4">
        <v>4995.6374399999995</v>
      </c>
      <c r="U4" s="4">
        <v>5162.19488</v>
      </c>
      <c r="V4" s="4"/>
      <c r="W4" s="4">
        <f t="shared" ref="W4:W5" si="0">SUM(J4:U4)</f>
        <v>60780.288000000008</v>
      </c>
    </row>
    <row r="5" spans="2:26" x14ac:dyDescent="0.2">
      <c r="B5" s="26"/>
      <c r="C5" s="32">
        <v>1000272374</v>
      </c>
      <c r="D5" s="26"/>
      <c r="E5" s="19" t="s">
        <v>89</v>
      </c>
      <c r="F5" s="26"/>
      <c r="G5" s="26"/>
      <c r="H5" s="26"/>
      <c r="I5" s="26"/>
      <c r="J5" s="4">
        <v>1891.59808</v>
      </c>
      <c r="K5" s="4">
        <v>1708.5408</v>
      </c>
      <c r="L5" s="4">
        <v>1891.59808</v>
      </c>
      <c r="M5" s="4">
        <v>1830.5727999999999</v>
      </c>
      <c r="N5" s="4">
        <v>1891.59808</v>
      </c>
      <c r="O5" s="4">
        <v>1830.5727999999999</v>
      </c>
      <c r="P5" s="4">
        <v>1891.59808</v>
      </c>
      <c r="Q5" s="4">
        <v>1891.59808</v>
      </c>
      <c r="R5" s="4">
        <v>1830.5727999999999</v>
      </c>
      <c r="S5" s="4">
        <v>1891.59808</v>
      </c>
      <c r="T5" s="4">
        <v>1830.5727999999999</v>
      </c>
      <c r="U5" s="4">
        <v>1891.57952</v>
      </c>
      <c r="V5" s="4"/>
      <c r="W5" s="4">
        <f t="shared" si="0"/>
        <v>22272</v>
      </c>
    </row>
    <row r="6" spans="2:26" x14ac:dyDescent="0.2">
      <c r="B6" s="59" t="s">
        <v>14</v>
      </c>
      <c r="C6" s="59"/>
      <c r="D6" s="59"/>
      <c r="E6" s="59"/>
      <c r="F6" s="59"/>
      <c r="G6" s="59"/>
      <c r="H6" s="59"/>
      <c r="I6" s="59"/>
      <c r="J6" s="4">
        <f>SUM(J4:J5)</f>
        <v>7053.7558399999998</v>
      </c>
      <c r="K6" s="4">
        <f t="shared" ref="K6:U6" si="1">SUM(K4:K5)</f>
        <v>6371.1376</v>
      </c>
      <c r="L6" s="4">
        <f t="shared" si="1"/>
        <v>7053.7558399999998</v>
      </c>
      <c r="M6" s="4">
        <f t="shared" si="1"/>
        <v>6826.2102399999994</v>
      </c>
      <c r="N6" s="4">
        <f t="shared" si="1"/>
        <v>7053.7558399999998</v>
      </c>
      <c r="O6" s="4">
        <f t="shared" si="1"/>
        <v>6826.2102399999994</v>
      </c>
      <c r="P6" s="4">
        <f t="shared" si="1"/>
        <v>7053.7558399999998</v>
      </c>
      <c r="Q6" s="4">
        <f t="shared" si="1"/>
        <v>7053.7558399999998</v>
      </c>
      <c r="R6" s="4">
        <f t="shared" si="1"/>
        <v>6826.2102399999994</v>
      </c>
      <c r="S6" s="4">
        <f t="shared" si="1"/>
        <v>7053.7558399999998</v>
      </c>
      <c r="T6" s="4">
        <f t="shared" si="1"/>
        <v>6826.2102399999994</v>
      </c>
      <c r="U6" s="4">
        <f t="shared" si="1"/>
        <v>7053.7744000000002</v>
      </c>
      <c r="V6" s="4"/>
      <c r="W6" s="4">
        <f>SUM(J6:U6)</f>
        <v>83052.287999999986</v>
      </c>
    </row>
    <row r="7" spans="2:26" x14ac:dyDescent="0.2">
      <c r="B7" s="59" t="s">
        <v>106</v>
      </c>
      <c r="C7" s="59"/>
      <c r="D7" s="59"/>
      <c r="E7" s="59"/>
      <c r="F7" s="59"/>
      <c r="G7" s="59"/>
      <c r="H7" s="59"/>
      <c r="I7" s="59"/>
      <c r="J7" s="4">
        <v>7053.7558399999998</v>
      </c>
      <c r="K7" s="4">
        <v>6371.1376</v>
      </c>
      <c r="L7" s="4">
        <v>7053.7558399999998</v>
      </c>
      <c r="M7" s="4">
        <v>6826.2102399999994</v>
      </c>
      <c r="N7" s="4">
        <v>7053.7558399999998</v>
      </c>
      <c r="O7" s="4">
        <v>6826.2102399999994</v>
      </c>
      <c r="P7" s="4">
        <v>7053.7558399999998</v>
      </c>
      <c r="Q7" s="4">
        <v>7053.7558399999998</v>
      </c>
      <c r="R7" s="4">
        <v>6826.2102399999994</v>
      </c>
      <c r="S7" s="4">
        <v>7053.7558399999998</v>
      </c>
      <c r="T7" s="4">
        <v>6826.2102399999994</v>
      </c>
      <c r="U7" s="4">
        <v>7053.7744000000002</v>
      </c>
      <c r="V7" s="4"/>
      <c r="W7" s="4">
        <f>SUM(J7:U7)</f>
        <v>83052.287999999986</v>
      </c>
    </row>
    <row r="8" spans="2:26" s="40" customFormat="1" x14ac:dyDescent="0.2">
      <c r="B8" s="72" t="s">
        <v>103</v>
      </c>
      <c r="C8" s="72"/>
      <c r="D8" s="72"/>
      <c r="E8" s="72"/>
      <c r="F8" s="72"/>
      <c r="G8" s="72"/>
      <c r="H8" s="72"/>
      <c r="I8" s="72"/>
      <c r="J8" s="38">
        <f>J6-J7</f>
        <v>0</v>
      </c>
      <c r="K8" s="38">
        <f t="shared" ref="K8:U8" si="2">K6-K7</f>
        <v>0</v>
      </c>
      <c r="L8" s="38">
        <f t="shared" si="2"/>
        <v>0</v>
      </c>
      <c r="M8" s="38">
        <f t="shared" si="2"/>
        <v>0</v>
      </c>
      <c r="N8" s="38">
        <f t="shared" si="2"/>
        <v>0</v>
      </c>
      <c r="O8" s="38">
        <f t="shared" si="2"/>
        <v>0</v>
      </c>
      <c r="P8" s="38">
        <f t="shared" si="2"/>
        <v>0</v>
      </c>
      <c r="Q8" s="38">
        <f t="shared" si="2"/>
        <v>0</v>
      </c>
      <c r="R8" s="38">
        <f t="shared" si="2"/>
        <v>0</v>
      </c>
      <c r="S8" s="38">
        <f t="shared" si="2"/>
        <v>0</v>
      </c>
      <c r="T8" s="38">
        <f t="shared" si="2"/>
        <v>0</v>
      </c>
      <c r="U8" s="38">
        <f t="shared" si="2"/>
        <v>0</v>
      </c>
      <c r="V8" s="38"/>
      <c r="W8" s="38">
        <f>SUM(J8:U8)</f>
        <v>0</v>
      </c>
    </row>
    <row r="9" spans="2:26" x14ac:dyDescent="0.2">
      <c r="B9" s="13"/>
      <c r="C9" s="13"/>
      <c r="D9" s="13"/>
      <c r="E9" s="13"/>
      <c r="F9" s="13"/>
      <c r="G9" s="13"/>
      <c r="H9" s="13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2:26" s="24" customFormat="1" ht="15" x14ac:dyDescent="0.25">
      <c r="B10" s="60" t="s">
        <v>15</v>
      </c>
      <c r="C10" s="61"/>
      <c r="D10" s="61"/>
      <c r="E10" s="61"/>
      <c r="F10" s="61"/>
      <c r="G10" s="61"/>
      <c r="H10" s="61"/>
      <c r="I10" s="62"/>
      <c r="J10" s="23">
        <f>J6-J3</f>
        <v>0</v>
      </c>
      <c r="K10" s="23">
        <f t="shared" ref="K10:U10" si="3">K6-K3</f>
        <v>0</v>
      </c>
      <c r="L10" s="23">
        <f t="shared" si="3"/>
        <v>0</v>
      </c>
      <c r="M10" s="23">
        <f t="shared" si="3"/>
        <v>0</v>
      </c>
      <c r="N10" s="23">
        <f t="shared" si="3"/>
        <v>0</v>
      </c>
      <c r="O10" s="23">
        <f t="shared" si="3"/>
        <v>0</v>
      </c>
      <c r="P10" s="23">
        <f t="shared" si="3"/>
        <v>0</v>
      </c>
      <c r="Q10" s="23">
        <f t="shared" si="3"/>
        <v>0</v>
      </c>
      <c r="R10" s="23">
        <f t="shared" si="3"/>
        <v>0</v>
      </c>
      <c r="S10" s="23">
        <f t="shared" si="3"/>
        <v>0</v>
      </c>
      <c r="T10" s="23">
        <f t="shared" si="3"/>
        <v>0</v>
      </c>
      <c r="U10" s="23">
        <f t="shared" si="3"/>
        <v>0</v>
      </c>
      <c r="V10" s="23"/>
      <c r="W10" s="23">
        <f>W6-W3</f>
        <v>0</v>
      </c>
    </row>
    <row r="11" spans="2:26" s="24" customFormat="1" ht="14.25" customHeight="1" x14ac:dyDescent="0.25">
      <c r="B11" s="69" t="s">
        <v>105</v>
      </c>
      <c r="C11" s="70"/>
      <c r="D11" s="70"/>
      <c r="E11" s="70"/>
      <c r="F11" s="70"/>
      <c r="G11" s="70"/>
      <c r="H11" s="70"/>
      <c r="I11" s="71"/>
      <c r="J11" s="41">
        <f>J7-J3</f>
        <v>0</v>
      </c>
      <c r="K11" s="41">
        <f t="shared" ref="K11:W11" si="4">K7-K3</f>
        <v>0</v>
      </c>
      <c r="L11" s="41">
        <f t="shared" si="4"/>
        <v>0</v>
      </c>
      <c r="M11" s="41">
        <f t="shared" si="4"/>
        <v>0</v>
      </c>
      <c r="N11" s="41">
        <f t="shared" si="4"/>
        <v>0</v>
      </c>
      <c r="O11" s="41">
        <f t="shared" si="4"/>
        <v>0</v>
      </c>
      <c r="P11" s="41">
        <f t="shared" si="4"/>
        <v>0</v>
      </c>
      <c r="Q11" s="41">
        <f t="shared" si="4"/>
        <v>0</v>
      </c>
      <c r="R11" s="41">
        <f t="shared" si="4"/>
        <v>0</v>
      </c>
      <c r="S11" s="41">
        <f t="shared" si="4"/>
        <v>0</v>
      </c>
      <c r="T11" s="41">
        <f t="shared" si="4"/>
        <v>0</v>
      </c>
      <c r="U11" s="41">
        <f t="shared" si="4"/>
        <v>0</v>
      </c>
      <c r="V11" s="41"/>
      <c r="W11" s="41">
        <f t="shared" si="4"/>
        <v>0</v>
      </c>
    </row>
    <row r="12" spans="2:26" s="24" customFormat="1" ht="14.25" customHeight="1" x14ac:dyDescent="0.25">
      <c r="B12" s="69" t="s">
        <v>102</v>
      </c>
      <c r="C12" s="70"/>
      <c r="D12" s="70"/>
      <c r="E12" s="70" t="s">
        <v>102</v>
      </c>
      <c r="F12" s="70"/>
      <c r="G12" s="70"/>
      <c r="H12" s="70"/>
      <c r="I12" s="71"/>
      <c r="J12" s="41">
        <f>J10-J11</f>
        <v>0</v>
      </c>
      <c r="K12" s="41">
        <f t="shared" ref="K12:W12" si="5">K10-K11</f>
        <v>0</v>
      </c>
      <c r="L12" s="41">
        <f t="shared" si="5"/>
        <v>0</v>
      </c>
      <c r="M12" s="41">
        <f t="shared" si="5"/>
        <v>0</v>
      </c>
      <c r="N12" s="41">
        <f t="shared" si="5"/>
        <v>0</v>
      </c>
      <c r="O12" s="41">
        <f t="shared" si="5"/>
        <v>0</v>
      </c>
      <c r="P12" s="41">
        <f t="shared" si="5"/>
        <v>0</v>
      </c>
      <c r="Q12" s="41">
        <f t="shared" si="5"/>
        <v>0</v>
      </c>
      <c r="R12" s="41">
        <f t="shared" si="5"/>
        <v>0</v>
      </c>
      <c r="S12" s="41">
        <f t="shared" si="5"/>
        <v>0</v>
      </c>
      <c r="T12" s="41">
        <f t="shared" si="5"/>
        <v>0</v>
      </c>
      <c r="U12" s="41">
        <f t="shared" si="5"/>
        <v>0</v>
      </c>
      <c r="V12" s="41"/>
      <c r="W12" s="41">
        <f t="shared" si="5"/>
        <v>0</v>
      </c>
    </row>
    <row r="13" spans="2:26" ht="11.25" customHeight="1" x14ac:dyDescent="0.2"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2:26" ht="12.75" x14ac:dyDescent="0.2">
      <c r="B14" s="3" t="s">
        <v>3</v>
      </c>
      <c r="C14" s="3"/>
      <c r="D14" s="3"/>
      <c r="E14" s="16"/>
      <c r="F14" s="3"/>
      <c r="G14" s="4">
        <v>0</v>
      </c>
      <c r="H14" s="11">
        <v>1</v>
      </c>
      <c r="I14" s="12">
        <f t="shared" ref="I14:I23" si="6">G14*H14</f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f t="shared" ref="W14:W23" si="7">SUM(J14:U14)</f>
        <v>0</v>
      </c>
      <c r="Z14" s="1" t="s">
        <v>38</v>
      </c>
    </row>
    <row r="15" spans="2:26" ht="12.75" x14ac:dyDescent="0.2">
      <c r="B15" s="3" t="s">
        <v>4</v>
      </c>
      <c r="C15" s="3"/>
      <c r="D15" s="3"/>
      <c r="E15" s="16"/>
      <c r="F15" s="3"/>
      <c r="G15" s="4"/>
      <c r="H15" s="11"/>
      <c r="I15" s="12">
        <f t="shared" si="6"/>
        <v>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f t="shared" si="7"/>
        <v>0</v>
      </c>
      <c r="Z15" s="1" t="s">
        <v>39</v>
      </c>
    </row>
    <row r="16" spans="2:26" x14ac:dyDescent="0.2">
      <c r="B16" s="3" t="s">
        <v>5</v>
      </c>
      <c r="C16" s="3"/>
      <c r="D16" s="3"/>
      <c r="E16" s="3"/>
      <c r="F16" s="3"/>
      <c r="G16" s="4"/>
      <c r="H16" s="11"/>
      <c r="I16" s="12">
        <f t="shared" si="6"/>
        <v>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f t="shared" si="7"/>
        <v>0</v>
      </c>
      <c r="Z16" s="1" t="s">
        <v>40</v>
      </c>
    </row>
    <row r="17" spans="2:23" x14ac:dyDescent="0.2">
      <c r="B17" s="3" t="s">
        <v>6</v>
      </c>
      <c r="C17" s="3"/>
      <c r="D17" s="3"/>
      <c r="E17" s="3"/>
      <c r="F17" s="3"/>
      <c r="G17" s="4"/>
      <c r="H17" s="3"/>
      <c r="I17" s="12">
        <f t="shared" si="6"/>
        <v>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>
        <f t="shared" si="7"/>
        <v>0</v>
      </c>
    </row>
    <row r="18" spans="2:23" x14ac:dyDescent="0.2">
      <c r="B18" s="3" t="s">
        <v>7</v>
      </c>
      <c r="C18" s="3"/>
      <c r="D18" s="3"/>
      <c r="E18" s="3"/>
      <c r="F18" s="3"/>
      <c r="G18" s="4"/>
      <c r="H18" s="3"/>
      <c r="I18" s="12">
        <f t="shared" si="6"/>
        <v>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>
        <f t="shared" si="7"/>
        <v>0</v>
      </c>
    </row>
    <row r="19" spans="2:23" x14ac:dyDescent="0.2">
      <c r="B19" s="3" t="s">
        <v>8</v>
      </c>
      <c r="C19" s="3"/>
      <c r="D19" s="3"/>
      <c r="E19" s="3"/>
      <c r="F19" s="3"/>
      <c r="G19" s="4"/>
      <c r="H19" s="3"/>
      <c r="I19" s="12">
        <f t="shared" si="6"/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>
        <f t="shared" si="7"/>
        <v>0</v>
      </c>
    </row>
    <row r="20" spans="2:23" x14ac:dyDescent="0.2">
      <c r="B20" s="3" t="s">
        <v>9</v>
      </c>
      <c r="C20" s="3"/>
      <c r="D20" s="3"/>
      <c r="E20" s="3"/>
      <c r="F20" s="3"/>
      <c r="G20" s="4"/>
      <c r="H20" s="3"/>
      <c r="I20" s="12">
        <f t="shared" si="6"/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f t="shared" si="7"/>
        <v>0</v>
      </c>
    </row>
    <row r="21" spans="2:23" x14ac:dyDescent="0.2">
      <c r="B21" s="3" t="s">
        <v>10</v>
      </c>
      <c r="C21" s="3"/>
      <c r="D21" s="3"/>
      <c r="E21" s="3"/>
      <c r="F21" s="3"/>
      <c r="G21" s="4"/>
      <c r="H21" s="3"/>
      <c r="I21" s="12">
        <f t="shared" si="6"/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f t="shared" si="7"/>
        <v>0</v>
      </c>
    </row>
    <row r="22" spans="2:23" x14ac:dyDescent="0.2">
      <c r="B22" s="3" t="s">
        <v>11</v>
      </c>
      <c r="C22" s="3"/>
      <c r="D22" s="3"/>
      <c r="E22" s="3"/>
      <c r="F22" s="3"/>
      <c r="G22" s="4"/>
      <c r="H22" s="3"/>
      <c r="I22" s="12">
        <f t="shared" si="6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f t="shared" si="7"/>
        <v>0</v>
      </c>
    </row>
    <row r="23" spans="2:23" x14ac:dyDescent="0.2">
      <c r="B23" s="3" t="s">
        <v>12</v>
      </c>
      <c r="C23" s="3"/>
      <c r="D23" s="3"/>
      <c r="E23" s="3"/>
      <c r="F23" s="3"/>
      <c r="G23" s="4"/>
      <c r="H23" s="3"/>
      <c r="I23" s="12">
        <f t="shared" si="6"/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f t="shared" si="7"/>
        <v>0</v>
      </c>
    </row>
    <row r="24" spans="2:23" x14ac:dyDescent="0.2">
      <c r="G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2:23" s="10" customFormat="1" x14ac:dyDescent="0.2">
      <c r="B25" s="5" t="s">
        <v>16</v>
      </c>
      <c r="C25" s="5"/>
      <c r="D25" s="5"/>
      <c r="E25" s="5"/>
      <c r="F25" s="5"/>
      <c r="G25" s="4"/>
      <c r="H25" s="5"/>
      <c r="I25" s="5"/>
      <c r="J25" s="8">
        <f>SUM(J14:J23)</f>
        <v>0</v>
      </c>
      <c r="K25" s="8">
        <f t="shared" ref="K25:U25" si="8">SUM(K14:K23)</f>
        <v>0</v>
      </c>
      <c r="L25" s="8">
        <f t="shared" si="8"/>
        <v>0</v>
      </c>
      <c r="M25" s="8">
        <f t="shared" si="8"/>
        <v>0</v>
      </c>
      <c r="N25" s="8">
        <f t="shared" si="8"/>
        <v>0</v>
      </c>
      <c r="O25" s="8">
        <f t="shared" si="8"/>
        <v>0</v>
      </c>
      <c r="P25" s="8">
        <f t="shared" si="8"/>
        <v>0</v>
      </c>
      <c r="Q25" s="8">
        <f t="shared" si="8"/>
        <v>0</v>
      </c>
      <c r="R25" s="8">
        <f t="shared" si="8"/>
        <v>0</v>
      </c>
      <c r="S25" s="8">
        <f t="shared" si="8"/>
        <v>0</v>
      </c>
      <c r="T25" s="8">
        <f t="shared" si="8"/>
        <v>0</v>
      </c>
      <c r="U25" s="8">
        <f t="shared" si="8"/>
        <v>0</v>
      </c>
      <c r="V25" s="8"/>
      <c r="W25" s="8">
        <f>SUM(J25:U25)</f>
        <v>0</v>
      </c>
    </row>
    <row r="26" spans="2:23" s="10" customFormat="1" x14ac:dyDescent="0.2">
      <c r="B26" s="66" t="s">
        <v>107</v>
      </c>
      <c r="C26" s="67"/>
      <c r="D26" s="67"/>
      <c r="E26" s="67"/>
      <c r="F26" s="67"/>
      <c r="G26" s="67"/>
      <c r="H26" s="67"/>
      <c r="I26" s="68"/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/>
      <c r="W26" s="8">
        <f>SUM(J26:U26)</f>
        <v>0</v>
      </c>
    </row>
    <row r="27" spans="2:23" s="10" customFormat="1" x14ac:dyDescent="0.2">
      <c r="B27" s="66" t="s">
        <v>109</v>
      </c>
      <c r="C27" s="67"/>
      <c r="D27" s="67"/>
      <c r="E27" s="67"/>
      <c r="F27" s="67"/>
      <c r="G27" s="67"/>
      <c r="H27" s="67"/>
      <c r="I27" s="68"/>
      <c r="J27" s="8">
        <f>J25-J26</f>
        <v>0</v>
      </c>
      <c r="K27" s="8">
        <f t="shared" ref="K27:U27" si="9">K25-K26</f>
        <v>0</v>
      </c>
      <c r="L27" s="8">
        <f t="shared" si="9"/>
        <v>0</v>
      </c>
      <c r="M27" s="8">
        <f t="shared" si="9"/>
        <v>0</v>
      </c>
      <c r="N27" s="8">
        <f t="shared" si="9"/>
        <v>0</v>
      </c>
      <c r="O27" s="8">
        <f t="shared" si="9"/>
        <v>0</v>
      </c>
      <c r="P27" s="8">
        <f t="shared" si="9"/>
        <v>0</v>
      </c>
      <c r="Q27" s="8">
        <f t="shared" si="9"/>
        <v>0</v>
      </c>
      <c r="R27" s="8">
        <f t="shared" si="9"/>
        <v>0</v>
      </c>
      <c r="S27" s="8">
        <f t="shared" si="9"/>
        <v>0</v>
      </c>
      <c r="T27" s="8">
        <f t="shared" si="9"/>
        <v>0</v>
      </c>
      <c r="U27" s="8">
        <f t="shared" si="9"/>
        <v>0</v>
      </c>
      <c r="V27" s="8"/>
      <c r="W27" s="8">
        <f>SUM(J27:U27)</f>
        <v>0</v>
      </c>
    </row>
    <row r="28" spans="2:23" x14ac:dyDescent="0.2"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2:23" s="24" customFormat="1" ht="15" x14ac:dyDescent="0.25">
      <c r="B29" s="63" t="s">
        <v>17</v>
      </c>
      <c r="C29" s="64"/>
      <c r="D29" s="64"/>
      <c r="E29" s="64"/>
      <c r="F29" s="64"/>
      <c r="G29" s="64"/>
      <c r="H29" s="64"/>
      <c r="I29" s="65"/>
      <c r="J29" s="22">
        <f>J10+J25</f>
        <v>0</v>
      </c>
      <c r="K29" s="22">
        <f t="shared" ref="K29:U29" si="10">K10+K25</f>
        <v>0</v>
      </c>
      <c r="L29" s="22">
        <f t="shared" si="10"/>
        <v>0</v>
      </c>
      <c r="M29" s="22">
        <f t="shared" si="10"/>
        <v>0</v>
      </c>
      <c r="N29" s="22">
        <f t="shared" si="10"/>
        <v>0</v>
      </c>
      <c r="O29" s="22">
        <f t="shared" si="10"/>
        <v>0</v>
      </c>
      <c r="P29" s="22">
        <f t="shared" si="10"/>
        <v>0</v>
      </c>
      <c r="Q29" s="22">
        <f t="shared" si="10"/>
        <v>0</v>
      </c>
      <c r="R29" s="22">
        <f t="shared" si="10"/>
        <v>0</v>
      </c>
      <c r="S29" s="22">
        <f t="shared" si="10"/>
        <v>0</v>
      </c>
      <c r="T29" s="22">
        <f t="shared" si="10"/>
        <v>0</v>
      </c>
      <c r="U29" s="22">
        <f t="shared" si="10"/>
        <v>0</v>
      </c>
      <c r="V29" s="22"/>
      <c r="W29" s="22">
        <f>SUM(J29:U29)</f>
        <v>0</v>
      </c>
    </row>
    <row r="30" spans="2:23" s="24" customFormat="1" ht="15" x14ac:dyDescent="0.25">
      <c r="B30" s="69" t="s">
        <v>110</v>
      </c>
      <c r="C30" s="70"/>
      <c r="D30" s="70"/>
      <c r="E30" s="70"/>
      <c r="F30" s="70"/>
      <c r="G30" s="70"/>
      <c r="H30" s="70"/>
      <c r="I30" s="71"/>
      <c r="J30" s="42">
        <f>J11+J26</f>
        <v>0</v>
      </c>
      <c r="K30" s="42">
        <f t="shared" ref="K30:U30" si="11">K11+K26</f>
        <v>0</v>
      </c>
      <c r="L30" s="42">
        <f t="shared" si="11"/>
        <v>0</v>
      </c>
      <c r="M30" s="42">
        <f t="shared" si="11"/>
        <v>0</v>
      </c>
      <c r="N30" s="42">
        <f t="shared" si="11"/>
        <v>0</v>
      </c>
      <c r="O30" s="42">
        <f t="shared" si="11"/>
        <v>0</v>
      </c>
      <c r="P30" s="42">
        <f t="shared" si="11"/>
        <v>0</v>
      </c>
      <c r="Q30" s="42">
        <f t="shared" si="11"/>
        <v>0</v>
      </c>
      <c r="R30" s="42">
        <f t="shared" si="11"/>
        <v>0</v>
      </c>
      <c r="S30" s="42">
        <f t="shared" si="11"/>
        <v>0</v>
      </c>
      <c r="T30" s="42">
        <f t="shared" si="11"/>
        <v>0</v>
      </c>
      <c r="U30" s="42">
        <f t="shared" si="11"/>
        <v>0</v>
      </c>
      <c r="V30" s="41"/>
      <c r="W30" s="41">
        <f t="shared" ref="W30:W31" si="12">SUM(J30:U30)</f>
        <v>0</v>
      </c>
    </row>
    <row r="31" spans="2:23" s="24" customFormat="1" ht="15" x14ac:dyDescent="0.25">
      <c r="B31" s="69" t="s">
        <v>102</v>
      </c>
      <c r="C31" s="70"/>
      <c r="D31" s="70"/>
      <c r="E31" s="70"/>
      <c r="F31" s="70"/>
      <c r="G31" s="70"/>
      <c r="H31" s="70"/>
      <c r="I31" s="71"/>
      <c r="J31" s="41">
        <f>J29-J30</f>
        <v>0</v>
      </c>
      <c r="K31" s="41">
        <f t="shared" ref="K31:U31" si="13">K29-K30</f>
        <v>0</v>
      </c>
      <c r="L31" s="41">
        <f t="shared" si="13"/>
        <v>0</v>
      </c>
      <c r="M31" s="41">
        <f t="shared" si="13"/>
        <v>0</v>
      </c>
      <c r="N31" s="41">
        <f t="shared" si="13"/>
        <v>0</v>
      </c>
      <c r="O31" s="41">
        <f t="shared" si="13"/>
        <v>0</v>
      </c>
      <c r="P31" s="41">
        <f t="shared" si="13"/>
        <v>0</v>
      </c>
      <c r="Q31" s="41">
        <f t="shared" si="13"/>
        <v>0</v>
      </c>
      <c r="R31" s="41">
        <f t="shared" si="13"/>
        <v>0</v>
      </c>
      <c r="S31" s="41">
        <f t="shared" si="13"/>
        <v>0</v>
      </c>
      <c r="T31" s="41">
        <f t="shared" si="13"/>
        <v>0</v>
      </c>
      <c r="U31" s="41">
        <f t="shared" si="13"/>
        <v>0</v>
      </c>
      <c r="V31" s="41"/>
      <c r="W31" s="41">
        <f t="shared" si="12"/>
        <v>0</v>
      </c>
    </row>
    <row r="33" spans="2:23" ht="12.75" x14ac:dyDescent="0.2">
      <c r="B33" s="3" t="s">
        <v>24</v>
      </c>
      <c r="C33" s="3"/>
      <c r="D33" s="3" t="s">
        <v>36</v>
      </c>
      <c r="E33" s="16"/>
      <c r="F33" s="3"/>
      <c r="G33" s="4">
        <v>0</v>
      </c>
      <c r="H33" s="11">
        <v>0.3</v>
      </c>
      <c r="I33" s="12">
        <f>G33*H33</f>
        <v>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>
        <f t="shared" ref="W33:W42" si="14">SUM(J33:U33)</f>
        <v>0</v>
      </c>
    </row>
    <row r="34" spans="2:23" ht="12.75" x14ac:dyDescent="0.2">
      <c r="B34" s="3" t="s">
        <v>25</v>
      </c>
      <c r="C34" s="3"/>
      <c r="D34" s="3" t="s">
        <v>41</v>
      </c>
      <c r="E34" s="16"/>
      <c r="F34" s="3"/>
      <c r="G34" s="4">
        <v>0</v>
      </c>
      <c r="H34" s="11">
        <v>0.3</v>
      </c>
      <c r="I34" s="12">
        <f>G34*H34</f>
        <v>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>
        <f t="shared" si="14"/>
        <v>0</v>
      </c>
    </row>
    <row r="35" spans="2:23" ht="12.75" x14ac:dyDescent="0.2">
      <c r="B35" s="3" t="s">
        <v>26</v>
      </c>
      <c r="C35" s="3"/>
      <c r="D35" s="3"/>
      <c r="E35" s="16"/>
      <c r="F35" s="3"/>
      <c r="G35" s="4"/>
      <c r="H35" s="11"/>
      <c r="I35" s="12">
        <f t="shared" ref="I35:I42" si="15">G35*H35</f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>
        <f t="shared" si="14"/>
        <v>0</v>
      </c>
    </row>
    <row r="36" spans="2:23" ht="12.75" x14ac:dyDescent="0.2">
      <c r="B36" s="3" t="s">
        <v>27</v>
      </c>
      <c r="C36" s="3"/>
      <c r="D36" s="3"/>
      <c r="E36" s="16"/>
      <c r="F36" s="3"/>
      <c r="G36" s="4"/>
      <c r="H36" s="11"/>
      <c r="I36" s="12">
        <f t="shared" si="15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>
        <f t="shared" si="14"/>
        <v>0</v>
      </c>
    </row>
    <row r="37" spans="2:23" ht="12.75" x14ac:dyDescent="0.2">
      <c r="B37" s="3" t="s">
        <v>28</v>
      </c>
      <c r="C37" s="3"/>
      <c r="D37" s="3"/>
      <c r="E37" s="16"/>
      <c r="F37" s="3"/>
      <c r="G37" s="4"/>
      <c r="H37" s="11"/>
      <c r="I37" s="12">
        <f t="shared" si="15"/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>
        <f t="shared" si="14"/>
        <v>0</v>
      </c>
    </row>
    <row r="38" spans="2:23" x14ac:dyDescent="0.2">
      <c r="B38" s="3" t="s">
        <v>29</v>
      </c>
      <c r="C38" s="3"/>
      <c r="D38" s="3"/>
      <c r="E38" s="3"/>
      <c r="F38" s="3"/>
      <c r="G38" s="4"/>
      <c r="H38" s="3"/>
      <c r="I38" s="12">
        <f t="shared" si="15"/>
        <v>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>
        <f t="shared" si="14"/>
        <v>0</v>
      </c>
    </row>
    <row r="39" spans="2:23" x14ac:dyDescent="0.2">
      <c r="B39" s="3" t="s">
        <v>30</v>
      </c>
      <c r="C39" s="3"/>
      <c r="D39" s="3"/>
      <c r="E39" s="3"/>
      <c r="F39" s="3"/>
      <c r="G39" s="4"/>
      <c r="H39" s="3"/>
      <c r="I39" s="12">
        <f t="shared" si="15"/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f t="shared" si="14"/>
        <v>0</v>
      </c>
    </row>
    <row r="40" spans="2:23" x14ac:dyDescent="0.2">
      <c r="B40" s="3" t="s">
        <v>31</v>
      </c>
      <c r="C40" s="3"/>
      <c r="D40" s="3"/>
      <c r="E40" s="3"/>
      <c r="F40" s="3"/>
      <c r="G40" s="4"/>
      <c r="H40" s="3"/>
      <c r="I40" s="12">
        <f t="shared" si="15"/>
        <v>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>
        <f t="shared" si="14"/>
        <v>0</v>
      </c>
    </row>
    <row r="41" spans="2:23" x14ac:dyDescent="0.2">
      <c r="B41" s="3" t="s">
        <v>32</v>
      </c>
      <c r="C41" s="3"/>
      <c r="D41" s="3"/>
      <c r="E41" s="3"/>
      <c r="F41" s="3"/>
      <c r="G41" s="4"/>
      <c r="H41" s="3"/>
      <c r="I41" s="12">
        <f t="shared" si="15"/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f t="shared" si="14"/>
        <v>0</v>
      </c>
    </row>
    <row r="42" spans="2:23" x14ac:dyDescent="0.2">
      <c r="B42" s="3" t="s">
        <v>33</v>
      </c>
      <c r="C42" s="3"/>
      <c r="D42" s="3"/>
      <c r="E42" s="3"/>
      <c r="F42" s="3"/>
      <c r="G42" s="4"/>
      <c r="H42" s="3"/>
      <c r="I42" s="12">
        <f t="shared" si="15"/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>
        <f t="shared" si="14"/>
        <v>0</v>
      </c>
    </row>
    <row r="44" spans="2:23" s="10" customFormat="1" x14ac:dyDescent="0.2">
      <c r="B44" s="5" t="s">
        <v>34</v>
      </c>
      <c r="C44" s="5"/>
      <c r="D44" s="5"/>
      <c r="E44" s="5"/>
      <c r="F44" s="5"/>
      <c r="G44" s="4"/>
      <c r="H44" s="5"/>
      <c r="I44" s="5"/>
      <c r="J44" s="8">
        <f>SUM(J33:J42)</f>
        <v>0</v>
      </c>
      <c r="K44" s="8">
        <f t="shared" ref="K44:W46" si="16">SUM(K33:K42)</f>
        <v>0</v>
      </c>
      <c r="L44" s="8">
        <f t="shared" si="16"/>
        <v>0</v>
      </c>
      <c r="M44" s="8">
        <f t="shared" si="16"/>
        <v>0</v>
      </c>
      <c r="N44" s="8">
        <f t="shared" si="16"/>
        <v>0</v>
      </c>
      <c r="O44" s="8">
        <f t="shared" si="16"/>
        <v>0</v>
      </c>
      <c r="P44" s="8">
        <f t="shared" si="16"/>
        <v>0</v>
      </c>
      <c r="Q44" s="8">
        <f t="shared" si="16"/>
        <v>0</v>
      </c>
      <c r="R44" s="8">
        <f t="shared" si="16"/>
        <v>0</v>
      </c>
      <c r="S44" s="8">
        <f t="shared" si="16"/>
        <v>0</v>
      </c>
      <c r="T44" s="8">
        <f t="shared" si="16"/>
        <v>0</v>
      </c>
      <c r="U44" s="8">
        <f t="shared" si="16"/>
        <v>0</v>
      </c>
      <c r="V44" s="8">
        <f t="shared" si="16"/>
        <v>0</v>
      </c>
      <c r="W44" s="8">
        <f t="shared" si="16"/>
        <v>0</v>
      </c>
    </row>
    <row r="45" spans="2:23" s="10" customFormat="1" ht="11.25" customHeight="1" x14ac:dyDescent="0.2">
      <c r="B45" s="66" t="s">
        <v>111</v>
      </c>
      <c r="C45" s="67"/>
      <c r="D45" s="67"/>
      <c r="E45" s="67"/>
      <c r="F45" s="67"/>
      <c r="G45" s="67"/>
      <c r="H45" s="67"/>
      <c r="I45" s="68"/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/>
      <c r="W45" s="8">
        <f t="shared" si="16"/>
        <v>0</v>
      </c>
    </row>
    <row r="46" spans="2:23" s="10" customFormat="1" ht="11.25" customHeight="1" x14ac:dyDescent="0.2">
      <c r="B46" s="66" t="s">
        <v>102</v>
      </c>
      <c r="C46" s="67"/>
      <c r="D46" s="67"/>
      <c r="E46" s="67"/>
      <c r="F46" s="67"/>
      <c r="G46" s="67"/>
      <c r="H46" s="67"/>
      <c r="I46" s="68"/>
      <c r="J46" s="8">
        <f>J44-J45</f>
        <v>0</v>
      </c>
      <c r="K46" s="8">
        <f t="shared" ref="K46:U46" si="17">K44-K45</f>
        <v>0</v>
      </c>
      <c r="L46" s="8">
        <f t="shared" si="17"/>
        <v>0</v>
      </c>
      <c r="M46" s="8">
        <f t="shared" si="17"/>
        <v>0</v>
      </c>
      <c r="N46" s="8">
        <f t="shared" si="17"/>
        <v>0</v>
      </c>
      <c r="O46" s="8">
        <f t="shared" si="17"/>
        <v>0</v>
      </c>
      <c r="P46" s="8">
        <f t="shared" si="17"/>
        <v>0</v>
      </c>
      <c r="Q46" s="8">
        <f t="shared" si="17"/>
        <v>0</v>
      </c>
      <c r="R46" s="8">
        <f t="shared" si="17"/>
        <v>0</v>
      </c>
      <c r="S46" s="8">
        <f t="shared" si="17"/>
        <v>0</v>
      </c>
      <c r="T46" s="8">
        <f t="shared" si="17"/>
        <v>0</v>
      </c>
      <c r="U46" s="8">
        <f t="shared" si="17"/>
        <v>0</v>
      </c>
      <c r="V46" s="8"/>
      <c r="W46" s="8">
        <f t="shared" si="16"/>
        <v>0</v>
      </c>
    </row>
    <row r="48" spans="2:23" s="24" customFormat="1" ht="15" x14ac:dyDescent="0.25">
      <c r="B48" s="63" t="s">
        <v>46</v>
      </c>
      <c r="C48" s="64"/>
      <c r="D48" s="64"/>
      <c r="E48" s="64"/>
      <c r="F48" s="64"/>
      <c r="G48" s="64"/>
      <c r="H48" s="64"/>
      <c r="I48" s="65"/>
      <c r="J48" s="22">
        <f>J44+J29</f>
        <v>0</v>
      </c>
      <c r="K48" s="22">
        <f t="shared" ref="K48:U48" si="18">K44+K29</f>
        <v>0</v>
      </c>
      <c r="L48" s="22">
        <f t="shared" si="18"/>
        <v>0</v>
      </c>
      <c r="M48" s="22">
        <f t="shared" si="18"/>
        <v>0</v>
      </c>
      <c r="N48" s="22">
        <f t="shared" si="18"/>
        <v>0</v>
      </c>
      <c r="O48" s="22">
        <f t="shared" si="18"/>
        <v>0</v>
      </c>
      <c r="P48" s="22">
        <f t="shared" si="18"/>
        <v>0</v>
      </c>
      <c r="Q48" s="22">
        <f t="shared" si="18"/>
        <v>0</v>
      </c>
      <c r="R48" s="22">
        <f t="shared" si="18"/>
        <v>0</v>
      </c>
      <c r="S48" s="22">
        <f t="shared" si="18"/>
        <v>0</v>
      </c>
      <c r="T48" s="22">
        <f t="shared" si="18"/>
        <v>0</v>
      </c>
      <c r="U48" s="22">
        <f t="shared" si="18"/>
        <v>0</v>
      </c>
      <c r="V48" s="22"/>
      <c r="W48" s="22">
        <f>SUM(J48:U48)</f>
        <v>0</v>
      </c>
    </row>
    <row r="49" spans="2:23" s="24" customFormat="1" ht="15" x14ac:dyDescent="0.25">
      <c r="B49" s="69" t="s">
        <v>112</v>
      </c>
      <c r="C49" s="70"/>
      <c r="D49" s="70"/>
      <c r="E49" s="70"/>
      <c r="F49" s="70"/>
      <c r="G49" s="70"/>
      <c r="H49" s="70"/>
      <c r="I49" s="71"/>
      <c r="J49" s="42">
        <f>J45+J30</f>
        <v>0</v>
      </c>
      <c r="K49" s="42">
        <f t="shared" ref="K49:U49" si="19">K45+K30</f>
        <v>0</v>
      </c>
      <c r="L49" s="42">
        <f t="shared" si="19"/>
        <v>0</v>
      </c>
      <c r="M49" s="42">
        <f t="shared" si="19"/>
        <v>0</v>
      </c>
      <c r="N49" s="42">
        <f t="shared" si="19"/>
        <v>0</v>
      </c>
      <c r="O49" s="42">
        <f t="shared" si="19"/>
        <v>0</v>
      </c>
      <c r="P49" s="42">
        <f t="shared" si="19"/>
        <v>0</v>
      </c>
      <c r="Q49" s="42">
        <f t="shared" si="19"/>
        <v>0</v>
      </c>
      <c r="R49" s="42">
        <f t="shared" si="19"/>
        <v>0</v>
      </c>
      <c r="S49" s="42">
        <f t="shared" si="19"/>
        <v>0</v>
      </c>
      <c r="T49" s="42">
        <f t="shared" si="19"/>
        <v>0</v>
      </c>
      <c r="U49" s="42">
        <f t="shared" si="19"/>
        <v>0</v>
      </c>
      <c r="V49" s="41"/>
      <c r="W49" s="41">
        <f>SUM(J49:U49)</f>
        <v>0</v>
      </c>
    </row>
    <row r="50" spans="2:23" s="24" customFormat="1" ht="15" x14ac:dyDescent="0.25">
      <c r="B50" s="69" t="s">
        <v>102</v>
      </c>
      <c r="C50" s="70"/>
      <c r="D50" s="70"/>
      <c r="E50" s="70"/>
      <c r="F50" s="70"/>
      <c r="G50" s="70"/>
      <c r="H50" s="70"/>
      <c r="I50" s="71"/>
      <c r="J50" s="41">
        <f>J48-J49</f>
        <v>0</v>
      </c>
      <c r="K50" s="41">
        <f t="shared" ref="K50:U50" si="20">K48-K49</f>
        <v>0</v>
      </c>
      <c r="L50" s="41">
        <f t="shared" si="20"/>
        <v>0</v>
      </c>
      <c r="M50" s="41">
        <f t="shared" si="20"/>
        <v>0</v>
      </c>
      <c r="N50" s="41">
        <f t="shared" si="20"/>
        <v>0</v>
      </c>
      <c r="O50" s="41">
        <f t="shared" si="20"/>
        <v>0</v>
      </c>
      <c r="P50" s="41">
        <f t="shared" si="20"/>
        <v>0</v>
      </c>
      <c r="Q50" s="41">
        <f t="shared" si="20"/>
        <v>0</v>
      </c>
      <c r="R50" s="41">
        <f t="shared" si="20"/>
        <v>0</v>
      </c>
      <c r="S50" s="41">
        <f t="shared" si="20"/>
        <v>0</v>
      </c>
      <c r="T50" s="41">
        <f t="shared" si="20"/>
        <v>0</v>
      </c>
      <c r="U50" s="41">
        <f t="shared" si="20"/>
        <v>0</v>
      </c>
      <c r="V50" s="41"/>
      <c r="W50" s="41">
        <f>SUM(J50:U50)</f>
        <v>0</v>
      </c>
    </row>
  </sheetData>
  <mergeCells count="17">
    <mergeCell ref="B49:I49"/>
    <mergeCell ref="B50:I50"/>
    <mergeCell ref="B45:I45"/>
    <mergeCell ref="B46:I46"/>
    <mergeCell ref="B30:I30"/>
    <mergeCell ref="B31:I31"/>
    <mergeCell ref="B3:I3"/>
    <mergeCell ref="B6:I6"/>
    <mergeCell ref="B10:I10"/>
    <mergeCell ref="B29:I29"/>
    <mergeCell ref="B48:I48"/>
    <mergeCell ref="B26:I26"/>
    <mergeCell ref="B27:I27"/>
    <mergeCell ref="B11:I11"/>
    <mergeCell ref="B12:I12"/>
    <mergeCell ref="B7:I7"/>
    <mergeCell ref="B8:I8"/>
  </mergeCells>
  <dataValidations disablePrompts="1" count="1">
    <dataValidation type="list" allowBlank="1" showInputMessage="1" showErrorMessage="1" sqref="F33:F42 F14:F23">
      <formula1>$Z$14:$Z$16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3"/>
  <sheetViews>
    <sheetView showGridLines="0" workbookViewId="0">
      <selection activeCell="K18" sqref="K18:U18"/>
    </sheetView>
  </sheetViews>
  <sheetFormatPr defaultRowHeight="12" x14ac:dyDescent="0.2"/>
  <cols>
    <col min="1" max="1" width="9.140625" style="1"/>
    <col min="2" max="2" width="13.5703125" style="1" bestFit="1" customWidth="1"/>
    <col min="3" max="3" width="13.5703125" style="1" customWidth="1"/>
    <col min="4" max="4" width="17.7109375" style="1" bestFit="1" customWidth="1"/>
    <col min="5" max="5" width="14.28515625" style="1" bestFit="1" customWidth="1"/>
    <col min="6" max="6" width="18.5703125" style="1" bestFit="1" customWidth="1"/>
    <col min="7" max="7" width="9.85546875" style="1" bestFit="1" customWidth="1"/>
    <col min="8" max="8" width="8.5703125" style="1" bestFit="1" customWidth="1"/>
    <col min="9" max="9" width="14.140625" style="1" bestFit="1" customWidth="1"/>
    <col min="10" max="21" width="10.7109375" style="1" bestFit="1" customWidth="1"/>
    <col min="22" max="22" width="5.28515625" style="1" bestFit="1" customWidth="1"/>
    <col min="23" max="23" width="12.28515625" style="1" bestFit="1" customWidth="1"/>
    <col min="24" max="25" width="9.140625" style="1"/>
    <col min="26" max="26" width="12" style="1" bestFit="1" customWidth="1"/>
    <col min="27" max="16384" width="9.140625" style="1"/>
  </cols>
  <sheetData>
    <row r="2" spans="2:23" ht="36" x14ac:dyDescent="0.2">
      <c r="B2" s="6" t="s">
        <v>22</v>
      </c>
      <c r="C2" s="6" t="s">
        <v>48</v>
      </c>
      <c r="D2" s="6" t="s">
        <v>23</v>
      </c>
      <c r="E2" s="6" t="s">
        <v>18</v>
      </c>
      <c r="F2" s="15" t="s">
        <v>37</v>
      </c>
      <c r="G2" s="6" t="s">
        <v>19</v>
      </c>
      <c r="H2" s="6" t="s">
        <v>20</v>
      </c>
      <c r="I2" s="6" t="s">
        <v>21</v>
      </c>
      <c r="J2" s="7">
        <v>44197</v>
      </c>
      <c r="K2" s="7">
        <v>44228</v>
      </c>
      <c r="L2" s="7">
        <v>44256</v>
      </c>
      <c r="M2" s="7">
        <v>44287</v>
      </c>
      <c r="N2" s="7">
        <v>44317</v>
      </c>
      <c r="O2" s="7">
        <v>44348</v>
      </c>
      <c r="P2" s="7">
        <v>44378</v>
      </c>
      <c r="Q2" s="7">
        <v>44409</v>
      </c>
      <c r="R2" s="7">
        <v>44440</v>
      </c>
      <c r="S2" s="7">
        <v>44470</v>
      </c>
      <c r="T2" s="7">
        <v>44501</v>
      </c>
      <c r="U2" s="7">
        <v>44531</v>
      </c>
      <c r="V2" s="6"/>
      <c r="W2" s="6" t="s">
        <v>2</v>
      </c>
    </row>
    <row r="3" spans="2:23" x14ac:dyDescent="0.2">
      <c r="B3" s="66" t="s">
        <v>13</v>
      </c>
      <c r="C3" s="67"/>
      <c r="D3" s="67"/>
      <c r="E3" s="67"/>
      <c r="F3" s="67"/>
      <c r="G3" s="67"/>
      <c r="H3" s="67"/>
      <c r="I3" s="68"/>
      <c r="J3" s="4">
        <v>334811.85279999999</v>
      </c>
      <c r="K3" s="4">
        <v>439007.35904000001</v>
      </c>
      <c r="L3" s="4">
        <v>435435.41087999998</v>
      </c>
      <c r="M3" s="4">
        <v>398262.50858666666</v>
      </c>
      <c r="N3" s="4">
        <v>395384.1866666667</v>
      </c>
      <c r="O3" s="4">
        <v>397271.01482666668</v>
      </c>
      <c r="P3" s="4">
        <v>397271.01482666668</v>
      </c>
      <c r="Q3" s="4">
        <v>365486.34218666668</v>
      </c>
      <c r="R3" s="4">
        <v>364047.18122666667</v>
      </c>
      <c r="S3" s="4">
        <v>363823.34762666671</v>
      </c>
      <c r="T3" s="4">
        <v>361168.85930666671</v>
      </c>
      <c r="U3" s="4">
        <v>357619.1293866667</v>
      </c>
      <c r="V3" s="4"/>
      <c r="W3" s="4">
        <f>SUM(J3:U3)</f>
        <v>4609588.2073599994</v>
      </c>
    </row>
    <row r="4" spans="2:23" x14ac:dyDescent="0.2">
      <c r="B4" s="26"/>
      <c r="C4" s="32">
        <v>1000286341</v>
      </c>
      <c r="D4" s="26"/>
      <c r="E4" s="19" t="s">
        <v>85</v>
      </c>
      <c r="F4" s="26"/>
      <c r="G4" s="30">
        <f>W4</f>
        <v>615000</v>
      </c>
      <c r="H4" s="31">
        <v>1</v>
      </c>
      <c r="I4" s="30">
        <f>H4*G4</f>
        <v>615000</v>
      </c>
      <c r="J4" s="4">
        <v>65000</v>
      </c>
      <c r="K4" s="4">
        <v>65000</v>
      </c>
      <c r="L4" s="4">
        <v>65000</v>
      </c>
      <c r="M4" s="4">
        <v>65000</v>
      </c>
      <c r="N4" s="4">
        <v>65000</v>
      </c>
      <c r="O4" s="4">
        <v>65000</v>
      </c>
      <c r="P4" s="4">
        <v>65000</v>
      </c>
      <c r="Q4" s="4">
        <v>32000</v>
      </c>
      <c r="R4" s="4">
        <v>32000</v>
      </c>
      <c r="S4" s="4">
        <v>32000</v>
      </c>
      <c r="T4" s="4">
        <v>32000</v>
      </c>
      <c r="U4" s="4">
        <v>32000</v>
      </c>
      <c r="V4" s="4"/>
      <c r="W4" s="4">
        <f t="shared" ref="W4:W8" si="0">SUM(J4:U4)</f>
        <v>615000</v>
      </c>
    </row>
    <row r="5" spans="2:23" x14ac:dyDescent="0.2">
      <c r="B5" s="26"/>
      <c r="C5" s="32">
        <v>1000286578</v>
      </c>
      <c r="D5" s="26"/>
      <c r="E5" s="19" t="s">
        <v>86</v>
      </c>
      <c r="F5" s="26"/>
      <c r="G5" s="30">
        <f t="shared" ref="G5:G8" si="1">W5</f>
        <v>444000</v>
      </c>
      <c r="H5" s="31">
        <v>1</v>
      </c>
      <c r="I5" s="30">
        <f t="shared" ref="I5:I8" si="2">H5*G5</f>
        <v>444000</v>
      </c>
      <c r="J5" s="4">
        <v>37000</v>
      </c>
      <c r="K5" s="4">
        <v>37000</v>
      </c>
      <c r="L5" s="4">
        <v>37000</v>
      </c>
      <c r="M5" s="4">
        <v>37000</v>
      </c>
      <c r="N5" s="4">
        <v>37000</v>
      </c>
      <c r="O5" s="4">
        <v>37000</v>
      </c>
      <c r="P5" s="4">
        <v>37000</v>
      </c>
      <c r="Q5" s="4">
        <v>37000</v>
      </c>
      <c r="R5" s="4">
        <v>37000</v>
      </c>
      <c r="S5" s="4">
        <v>37000</v>
      </c>
      <c r="T5" s="4">
        <v>37000</v>
      </c>
      <c r="U5" s="4">
        <v>37000</v>
      </c>
      <c r="V5" s="4"/>
      <c r="W5" s="4">
        <f t="shared" si="0"/>
        <v>444000</v>
      </c>
    </row>
    <row r="6" spans="2:23" x14ac:dyDescent="0.2">
      <c r="B6" s="26"/>
      <c r="C6" s="32">
        <v>1000291331</v>
      </c>
      <c r="D6" s="26"/>
      <c r="E6" s="19" t="s">
        <v>87</v>
      </c>
      <c r="F6" s="26"/>
      <c r="G6" s="30">
        <f t="shared" si="1"/>
        <v>409092.20736000006</v>
      </c>
      <c r="H6" s="31">
        <v>1</v>
      </c>
      <c r="I6" s="30">
        <f t="shared" si="2"/>
        <v>409092.20736000006</v>
      </c>
      <c r="J6" s="4">
        <v>32811.852800000008</v>
      </c>
      <c r="K6" s="4">
        <v>31820.359040000003</v>
      </c>
      <c r="L6" s="4">
        <v>38248.410880000003</v>
      </c>
      <c r="M6" s="4">
        <v>36137.841919999999</v>
      </c>
      <c r="N6" s="4">
        <v>33259.520000000004</v>
      </c>
      <c r="O6" s="4">
        <v>35146.348160000001</v>
      </c>
      <c r="P6" s="4">
        <v>35146.348160000001</v>
      </c>
      <c r="Q6" s="4">
        <v>36361.675519999997</v>
      </c>
      <c r="R6" s="4">
        <v>34922.514560000003</v>
      </c>
      <c r="S6" s="4">
        <v>34698.680959999998</v>
      </c>
      <c r="T6" s="4">
        <v>32044.192640000001</v>
      </c>
      <c r="U6" s="4">
        <v>28494.462720000003</v>
      </c>
      <c r="V6" s="4"/>
      <c r="W6" s="4">
        <f t="shared" si="0"/>
        <v>409092.20736000006</v>
      </c>
    </row>
    <row r="7" spans="2:23" x14ac:dyDescent="0.2">
      <c r="B7" s="26"/>
      <c r="C7" s="26"/>
      <c r="D7" s="26"/>
      <c r="E7" s="26"/>
      <c r="F7" s="26"/>
      <c r="G7" s="30">
        <f t="shared" si="1"/>
        <v>0</v>
      </c>
      <c r="H7" s="31">
        <v>1</v>
      </c>
      <c r="I7" s="30">
        <f t="shared" si="2"/>
        <v>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f t="shared" si="0"/>
        <v>0</v>
      </c>
    </row>
    <row r="8" spans="2:23" x14ac:dyDescent="0.2">
      <c r="B8" s="26"/>
      <c r="C8" s="26"/>
      <c r="D8" s="26"/>
      <c r="E8" s="26"/>
      <c r="F8" s="26"/>
      <c r="G8" s="30">
        <f t="shared" si="1"/>
        <v>0</v>
      </c>
      <c r="H8" s="31">
        <v>1</v>
      </c>
      <c r="I8" s="30">
        <f t="shared" si="2"/>
        <v>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f t="shared" si="0"/>
        <v>0</v>
      </c>
    </row>
    <row r="9" spans="2:23" x14ac:dyDescent="0.2">
      <c r="B9" s="59" t="s">
        <v>14</v>
      </c>
      <c r="C9" s="59"/>
      <c r="D9" s="59"/>
      <c r="E9" s="59"/>
      <c r="F9" s="59"/>
      <c r="G9" s="59"/>
      <c r="H9" s="59"/>
      <c r="I9" s="59"/>
      <c r="J9" s="4">
        <f>SUM(J4:J8)</f>
        <v>134811.85279999999</v>
      </c>
      <c r="K9" s="4">
        <f t="shared" ref="K9:U9" si="3">SUM(K4:K8)</f>
        <v>133820.35904000001</v>
      </c>
      <c r="L9" s="4">
        <f t="shared" si="3"/>
        <v>140248.41088000001</v>
      </c>
      <c r="M9" s="4">
        <f t="shared" si="3"/>
        <v>138137.84192000001</v>
      </c>
      <c r="N9" s="4">
        <f t="shared" si="3"/>
        <v>135259.52000000002</v>
      </c>
      <c r="O9" s="4">
        <f t="shared" si="3"/>
        <v>137146.34815999999</v>
      </c>
      <c r="P9" s="4">
        <f t="shared" si="3"/>
        <v>137146.34815999999</v>
      </c>
      <c r="Q9" s="4">
        <f t="shared" si="3"/>
        <v>105361.67551999999</v>
      </c>
      <c r="R9" s="4">
        <f t="shared" si="3"/>
        <v>103922.51456000001</v>
      </c>
      <c r="S9" s="4">
        <f t="shared" si="3"/>
        <v>103698.68096</v>
      </c>
      <c r="T9" s="4">
        <f t="shared" si="3"/>
        <v>101044.19263999999</v>
      </c>
      <c r="U9" s="4">
        <f t="shared" si="3"/>
        <v>97494.46272000001</v>
      </c>
      <c r="V9" s="4"/>
      <c r="W9" s="4">
        <f>SUM(J9:U9)</f>
        <v>1468092.2073600001</v>
      </c>
    </row>
    <row r="10" spans="2:23" x14ac:dyDescent="0.2">
      <c r="B10" s="59" t="s">
        <v>106</v>
      </c>
      <c r="C10" s="59"/>
      <c r="D10" s="59"/>
      <c r="E10" s="59"/>
      <c r="F10" s="59"/>
      <c r="G10" s="59"/>
      <c r="H10" s="59"/>
      <c r="I10" s="59"/>
      <c r="J10" s="4">
        <v>134811.85279999999</v>
      </c>
      <c r="K10" s="4">
        <v>133820.35904000001</v>
      </c>
      <c r="L10" s="4">
        <v>140248.41088000001</v>
      </c>
      <c r="M10" s="4">
        <v>138137.84192000001</v>
      </c>
      <c r="N10" s="4">
        <v>135259.52000000002</v>
      </c>
      <c r="O10" s="4">
        <v>137146.34815999999</v>
      </c>
      <c r="P10" s="4">
        <v>137146.34815999999</v>
      </c>
      <c r="Q10" s="4">
        <v>105361.67551999999</v>
      </c>
      <c r="R10" s="4">
        <v>103922.51456000001</v>
      </c>
      <c r="S10" s="4">
        <v>103698.68096</v>
      </c>
      <c r="T10" s="4">
        <v>101044.19263999999</v>
      </c>
      <c r="U10" s="4">
        <v>97494.46272000001</v>
      </c>
      <c r="V10" s="4"/>
      <c r="W10" s="4">
        <f>SUM(J10:U10)</f>
        <v>1468092.2073600001</v>
      </c>
    </row>
    <row r="11" spans="2:23" s="40" customFormat="1" x14ac:dyDescent="0.2">
      <c r="B11" s="72" t="s">
        <v>103</v>
      </c>
      <c r="C11" s="72"/>
      <c r="D11" s="72"/>
      <c r="E11" s="72"/>
      <c r="F11" s="72"/>
      <c r="G11" s="72"/>
      <c r="H11" s="72"/>
      <c r="I11" s="72"/>
      <c r="J11" s="38">
        <f>J9-J10</f>
        <v>0</v>
      </c>
      <c r="K11" s="38">
        <f t="shared" ref="K11:U11" si="4">K9-K10</f>
        <v>0</v>
      </c>
      <c r="L11" s="38">
        <f t="shared" si="4"/>
        <v>0</v>
      </c>
      <c r="M11" s="38">
        <f t="shared" si="4"/>
        <v>0</v>
      </c>
      <c r="N11" s="38">
        <f t="shared" si="4"/>
        <v>0</v>
      </c>
      <c r="O11" s="38">
        <f t="shared" si="4"/>
        <v>0</v>
      </c>
      <c r="P11" s="38">
        <f t="shared" si="4"/>
        <v>0</v>
      </c>
      <c r="Q11" s="38">
        <f t="shared" si="4"/>
        <v>0</v>
      </c>
      <c r="R11" s="38">
        <f t="shared" si="4"/>
        <v>0</v>
      </c>
      <c r="S11" s="38">
        <f t="shared" si="4"/>
        <v>0</v>
      </c>
      <c r="T11" s="38">
        <f t="shared" si="4"/>
        <v>0</v>
      </c>
      <c r="U11" s="38">
        <f t="shared" si="4"/>
        <v>0</v>
      </c>
      <c r="V11" s="38"/>
      <c r="W11" s="4">
        <f>SUM(J11:U11)</f>
        <v>0</v>
      </c>
    </row>
    <row r="12" spans="2:23" x14ac:dyDescent="0.2">
      <c r="B12" s="13"/>
      <c r="C12" s="13"/>
      <c r="D12" s="13"/>
      <c r="E12" s="13"/>
      <c r="F12" s="13"/>
      <c r="G12" s="13"/>
      <c r="H12" s="13"/>
      <c r="I12" s="13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2:23" s="24" customFormat="1" ht="15" x14ac:dyDescent="0.25">
      <c r="B13" s="60" t="s">
        <v>15</v>
      </c>
      <c r="C13" s="61"/>
      <c r="D13" s="61"/>
      <c r="E13" s="61"/>
      <c r="F13" s="61"/>
      <c r="G13" s="61"/>
      <c r="H13" s="61"/>
      <c r="I13" s="62"/>
      <c r="J13" s="23">
        <f>J9-J3</f>
        <v>-200000</v>
      </c>
      <c r="K13" s="23">
        <f t="shared" ref="K13:U13" si="5">K9-K3</f>
        <v>-305187</v>
      </c>
      <c r="L13" s="23">
        <f t="shared" si="5"/>
        <v>-295187</v>
      </c>
      <c r="M13" s="23">
        <f t="shared" si="5"/>
        <v>-260124.66666666666</v>
      </c>
      <c r="N13" s="23">
        <f t="shared" si="5"/>
        <v>-260124.66666666669</v>
      </c>
      <c r="O13" s="23">
        <f t="shared" si="5"/>
        <v>-260124.66666666669</v>
      </c>
      <c r="P13" s="23">
        <f t="shared" si="5"/>
        <v>-260124.66666666669</v>
      </c>
      <c r="Q13" s="23">
        <f t="shared" si="5"/>
        <v>-260124.66666666669</v>
      </c>
      <c r="R13" s="23">
        <f t="shared" si="5"/>
        <v>-260124.66666666666</v>
      </c>
      <c r="S13" s="23">
        <f t="shared" si="5"/>
        <v>-260124.66666666672</v>
      </c>
      <c r="T13" s="23">
        <f t="shared" si="5"/>
        <v>-260124.66666666672</v>
      </c>
      <c r="U13" s="23">
        <f t="shared" si="5"/>
        <v>-260124.66666666669</v>
      </c>
      <c r="V13" s="23"/>
      <c r="W13" s="23">
        <f>W9-W3</f>
        <v>-3141495.9999999991</v>
      </c>
    </row>
    <row r="14" spans="2:23" s="24" customFormat="1" ht="14.25" customHeight="1" x14ac:dyDescent="0.25">
      <c r="B14" s="83" t="s">
        <v>105</v>
      </c>
      <c r="C14" s="84"/>
      <c r="D14" s="84"/>
      <c r="E14" s="84"/>
      <c r="F14" s="84"/>
      <c r="G14" s="84"/>
      <c r="H14" s="84"/>
      <c r="I14" s="85"/>
      <c r="J14" s="41">
        <f>J10-J3</f>
        <v>-200000</v>
      </c>
      <c r="K14" s="41">
        <f t="shared" ref="K14:U14" si="6">K10-K3</f>
        <v>-305187</v>
      </c>
      <c r="L14" s="41">
        <f t="shared" si="6"/>
        <v>-295187</v>
      </c>
      <c r="M14" s="41">
        <f t="shared" si="6"/>
        <v>-260124.66666666666</v>
      </c>
      <c r="N14" s="41">
        <f t="shared" si="6"/>
        <v>-260124.66666666669</v>
      </c>
      <c r="O14" s="41">
        <f t="shared" si="6"/>
        <v>-260124.66666666669</v>
      </c>
      <c r="P14" s="41">
        <f t="shared" si="6"/>
        <v>-260124.66666666669</v>
      </c>
      <c r="Q14" s="41">
        <f t="shared" si="6"/>
        <v>-260124.66666666669</v>
      </c>
      <c r="R14" s="41">
        <f t="shared" si="6"/>
        <v>-260124.66666666666</v>
      </c>
      <c r="S14" s="41">
        <f t="shared" si="6"/>
        <v>-260124.66666666672</v>
      </c>
      <c r="T14" s="41">
        <f t="shared" si="6"/>
        <v>-260124.66666666672</v>
      </c>
      <c r="U14" s="41">
        <f t="shared" si="6"/>
        <v>-260124.66666666669</v>
      </c>
      <c r="V14" s="41"/>
      <c r="W14" s="41">
        <f>W10-W3</f>
        <v>-3141495.9999999991</v>
      </c>
    </row>
    <row r="15" spans="2:23" s="24" customFormat="1" ht="14.25" customHeight="1" x14ac:dyDescent="0.25">
      <c r="B15" s="83" t="s">
        <v>102</v>
      </c>
      <c r="C15" s="84"/>
      <c r="D15" s="84"/>
      <c r="E15" s="84" t="s">
        <v>102</v>
      </c>
      <c r="F15" s="84"/>
      <c r="G15" s="84"/>
      <c r="H15" s="84"/>
      <c r="I15" s="85"/>
      <c r="J15" s="41">
        <f>J13-J14</f>
        <v>0</v>
      </c>
      <c r="K15" s="41">
        <f t="shared" ref="K15:W15" si="7">K13-K14</f>
        <v>0</v>
      </c>
      <c r="L15" s="41">
        <f t="shared" si="7"/>
        <v>0</v>
      </c>
      <c r="M15" s="41">
        <f t="shared" si="7"/>
        <v>0</v>
      </c>
      <c r="N15" s="41">
        <f t="shared" si="7"/>
        <v>0</v>
      </c>
      <c r="O15" s="41">
        <f t="shared" si="7"/>
        <v>0</v>
      </c>
      <c r="P15" s="41">
        <f t="shared" si="7"/>
        <v>0</v>
      </c>
      <c r="Q15" s="41">
        <f t="shared" si="7"/>
        <v>0</v>
      </c>
      <c r="R15" s="41">
        <f t="shared" si="7"/>
        <v>0</v>
      </c>
      <c r="S15" s="41">
        <f t="shared" si="7"/>
        <v>0</v>
      </c>
      <c r="T15" s="41">
        <f t="shared" si="7"/>
        <v>0</v>
      </c>
      <c r="U15" s="41">
        <f t="shared" si="7"/>
        <v>0</v>
      </c>
      <c r="V15" s="41"/>
      <c r="W15" s="41">
        <f t="shared" si="7"/>
        <v>0</v>
      </c>
    </row>
    <row r="16" spans="2:23" x14ac:dyDescent="0.2"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2:26" ht="12.75" x14ac:dyDescent="0.2">
      <c r="B17" s="3" t="s">
        <v>3</v>
      </c>
      <c r="C17" s="20">
        <v>4000338404</v>
      </c>
      <c r="D17" s="3" t="s">
        <v>36</v>
      </c>
      <c r="E17" s="16" t="s">
        <v>65</v>
      </c>
      <c r="F17" s="3" t="s">
        <v>38</v>
      </c>
      <c r="G17" s="4">
        <v>2200000</v>
      </c>
      <c r="H17" s="11">
        <v>1</v>
      </c>
      <c r="I17" s="4">
        <v>2200000</v>
      </c>
      <c r="J17" s="4">
        <v>200000</v>
      </c>
      <c r="K17" s="4">
        <v>200000</v>
      </c>
      <c r="L17" s="4">
        <v>180000</v>
      </c>
      <c r="M17" s="4">
        <v>180000</v>
      </c>
      <c r="N17" s="4">
        <v>180000</v>
      </c>
      <c r="O17" s="4">
        <v>180000</v>
      </c>
      <c r="P17" s="4">
        <v>180000</v>
      </c>
      <c r="Q17" s="4">
        <v>180000</v>
      </c>
      <c r="R17" s="4">
        <v>180000</v>
      </c>
      <c r="S17" s="4">
        <v>180000</v>
      </c>
      <c r="T17" s="4">
        <v>180000</v>
      </c>
      <c r="U17" s="4">
        <v>180000</v>
      </c>
      <c r="V17" s="4" t="s">
        <v>72</v>
      </c>
      <c r="W17" s="4">
        <f t="shared" ref="W17:W29" si="8">SUM(J17:U17)</f>
        <v>2200000</v>
      </c>
      <c r="Z17" s="1" t="s">
        <v>38</v>
      </c>
    </row>
    <row r="18" spans="2:26" ht="12.75" x14ac:dyDescent="0.2">
      <c r="B18" s="3" t="s">
        <v>4</v>
      </c>
      <c r="C18" s="20">
        <v>4000327244</v>
      </c>
      <c r="D18" s="3" t="s">
        <v>36</v>
      </c>
      <c r="E18" s="16" t="s">
        <v>70</v>
      </c>
      <c r="F18" s="3" t="s">
        <v>39</v>
      </c>
      <c r="G18" s="4"/>
      <c r="H18" s="11">
        <v>0.4</v>
      </c>
      <c r="I18" s="12">
        <f t="shared" ref="I18:I26" si="9">G18*H18</f>
        <v>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 t="s">
        <v>76</v>
      </c>
      <c r="W18" s="4">
        <f t="shared" si="8"/>
        <v>0</v>
      </c>
      <c r="Z18" s="1" t="s">
        <v>39</v>
      </c>
    </row>
    <row r="19" spans="2:26" ht="12.75" x14ac:dyDescent="0.2">
      <c r="B19" s="3" t="s">
        <v>5</v>
      </c>
      <c r="C19" s="20">
        <v>4000330488</v>
      </c>
      <c r="D19" s="3" t="s">
        <v>36</v>
      </c>
      <c r="E19" s="16" t="s">
        <v>71</v>
      </c>
      <c r="F19" s="3" t="s">
        <v>39</v>
      </c>
      <c r="G19" s="4">
        <v>100000</v>
      </c>
      <c r="H19" s="11">
        <v>1</v>
      </c>
      <c r="I19" s="12">
        <f t="shared" si="9"/>
        <v>100000</v>
      </c>
      <c r="J19" s="4"/>
      <c r="K19" s="4"/>
      <c r="L19" s="4">
        <v>10000</v>
      </c>
      <c r="M19" s="4">
        <v>10000</v>
      </c>
      <c r="N19" s="4">
        <v>10000</v>
      </c>
      <c r="O19" s="4">
        <v>10000</v>
      </c>
      <c r="P19" s="4">
        <v>10000</v>
      </c>
      <c r="Q19" s="4">
        <v>10000</v>
      </c>
      <c r="R19" s="4">
        <v>10000</v>
      </c>
      <c r="S19" s="4">
        <v>10000</v>
      </c>
      <c r="T19" s="4">
        <v>10000</v>
      </c>
      <c r="U19" s="4">
        <v>10000</v>
      </c>
      <c r="V19" s="4" t="s">
        <v>77</v>
      </c>
      <c r="W19" s="4">
        <f t="shared" si="8"/>
        <v>100000</v>
      </c>
      <c r="Z19" s="1" t="s">
        <v>40</v>
      </c>
    </row>
    <row r="20" spans="2:26" x14ac:dyDescent="0.2">
      <c r="B20" s="3" t="s">
        <v>6</v>
      </c>
      <c r="C20" s="3"/>
      <c r="D20" s="3"/>
      <c r="E20" s="3"/>
      <c r="F20" s="3"/>
      <c r="G20" s="4"/>
      <c r="H20" s="3"/>
      <c r="I20" s="12">
        <f t="shared" si="9"/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f t="shared" si="8"/>
        <v>0</v>
      </c>
    </row>
    <row r="21" spans="2:26" x14ac:dyDescent="0.2">
      <c r="B21" s="3" t="s">
        <v>7</v>
      </c>
      <c r="C21" s="3"/>
      <c r="D21" s="3"/>
      <c r="E21" s="3"/>
      <c r="F21" s="3"/>
      <c r="G21" s="4"/>
      <c r="H21" s="3"/>
      <c r="I21" s="12">
        <f t="shared" si="9"/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f t="shared" si="8"/>
        <v>0</v>
      </c>
    </row>
    <row r="22" spans="2:26" x14ac:dyDescent="0.2">
      <c r="B22" s="3" t="s">
        <v>8</v>
      </c>
      <c r="C22" s="3"/>
      <c r="D22" s="3"/>
      <c r="E22" s="3"/>
      <c r="F22" s="3"/>
      <c r="G22" s="4"/>
      <c r="H22" s="3"/>
      <c r="I22" s="12">
        <f t="shared" si="9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f t="shared" si="8"/>
        <v>0</v>
      </c>
    </row>
    <row r="23" spans="2:26" x14ac:dyDescent="0.2">
      <c r="B23" s="3" t="s">
        <v>9</v>
      </c>
      <c r="C23" s="3"/>
      <c r="D23" s="3"/>
      <c r="E23" s="3"/>
      <c r="F23" s="3"/>
      <c r="G23" s="4"/>
      <c r="H23" s="3"/>
      <c r="I23" s="12">
        <f t="shared" si="9"/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f t="shared" si="8"/>
        <v>0</v>
      </c>
    </row>
    <row r="24" spans="2:26" x14ac:dyDescent="0.2">
      <c r="B24" s="3" t="s">
        <v>10</v>
      </c>
      <c r="C24" s="3"/>
      <c r="D24" s="3"/>
      <c r="E24" s="3"/>
      <c r="F24" s="3"/>
      <c r="G24" s="4"/>
      <c r="H24" s="3"/>
      <c r="I24" s="12">
        <f t="shared" si="9"/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>
        <f t="shared" si="8"/>
        <v>0</v>
      </c>
    </row>
    <row r="25" spans="2:26" x14ac:dyDescent="0.2">
      <c r="B25" s="3" t="s">
        <v>11</v>
      </c>
      <c r="C25" s="3"/>
      <c r="D25" s="3"/>
      <c r="E25" s="3"/>
      <c r="F25" s="3"/>
      <c r="G25" s="4"/>
      <c r="H25" s="3"/>
      <c r="I25" s="12">
        <f t="shared" si="9"/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f t="shared" si="8"/>
        <v>0</v>
      </c>
    </row>
    <row r="26" spans="2:26" x14ac:dyDescent="0.2">
      <c r="B26" s="3" t="s">
        <v>12</v>
      </c>
      <c r="C26" s="3"/>
      <c r="D26" s="3"/>
      <c r="E26" s="3"/>
      <c r="F26" s="3"/>
      <c r="G26" s="4"/>
      <c r="H26" s="3"/>
      <c r="I26" s="12">
        <f t="shared" si="9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f t="shared" si="8"/>
        <v>0</v>
      </c>
    </row>
    <row r="27" spans="2:26" x14ac:dyDescent="0.2">
      <c r="G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2:26" s="10" customFormat="1" x14ac:dyDescent="0.2">
      <c r="B28" s="66" t="s">
        <v>16</v>
      </c>
      <c r="C28" s="67"/>
      <c r="D28" s="67"/>
      <c r="E28" s="67"/>
      <c r="F28" s="67"/>
      <c r="G28" s="67"/>
      <c r="H28" s="67"/>
      <c r="I28" s="68"/>
      <c r="J28" s="8">
        <f>SUM(J17:J26)</f>
        <v>200000</v>
      </c>
      <c r="K28" s="8">
        <f t="shared" ref="K28:U28" si="10">SUM(K17:K26)</f>
        <v>200000</v>
      </c>
      <c r="L28" s="8">
        <f t="shared" si="10"/>
        <v>190000</v>
      </c>
      <c r="M28" s="8">
        <f t="shared" si="10"/>
        <v>190000</v>
      </c>
      <c r="N28" s="8">
        <f t="shared" si="10"/>
        <v>190000</v>
      </c>
      <c r="O28" s="8">
        <f t="shared" si="10"/>
        <v>190000</v>
      </c>
      <c r="P28" s="8">
        <f t="shared" si="10"/>
        <v>190000</v>
      </c>
      <c r="Q28" s="8">
        <f t="shared" si="10"/>
        <v>190000</v>
      </c>
      <c r="R28" s="8">
        <f t="shared" si="10"/>
        <v>190000</v>
      </c>
      <c r="S28" s="8">
        <f t="shared" si="10"/>
        <v>190000</v>
      </c>
      <c r="T28" s="8">
        <f t="shared" si="10"/>
        <v>190000</v>
      </c>
      <c r="U28" s="8">
        <f t="shared" si="10"/>
        <v>190000</v>
      </c>
      <c r="V28" s="8"/>
      <c r="W28" s="8">
        <f t="shared" si="8"/>
        <v>2300000</v>
      </c>
    </row>
    <row r="29" spans="2:26" s="10" customFormat="1" x14ac:dyDescent="0.2">
      <c r="B29" s="66" t="s">
        <v>107</v>
      </c>
      <c r="C29" s="67"/>
      <c r="D29" s="67"/>
      <c r="E29" s="67"/>
      <c r="F29" s="67"/>
      <c r="G29" s="67"/>
      <c r="H29" s="67"/>
      <c r="I29" s="68"/>
      <c r="J29" s="8">
        <v>200000</v>
      </c>
      <c r="K29" s="8">
        <v>305187</v>
      </c>
      <c r="L29" s="8">
        <v>295187</v>
      </c>
      <c r="M29" s="8">
        <v>260124.66666666669</v>
      </c>
      <c r="N29" s="8">
        <v>260124.66666666669</v>
      </c>
      <c r="O29" s="8">
        <v>260124.66666666669</v>
      </c>
      <c r="P29" s="8">
        <v>260124.66666666669</v>
      </c>
      <c r="Q29" s="8">
        <v>260124.66666666669</v>
      </c>
      <c r="R29" s="8">
        <v>260124.66666666669</v>
      </c>
      <c r="S29" s="8">
        <v>260124.66666666669</v>
      </c>
      <c r="T29" s="8">
        <v>260124.66666666669</v>
      </c>
      <c r="U29" s="8">
        <v>260124.66666666669</v>
      </c>
      <c r="V29" s="8"/>
      <c r="W29" s="8">
        <f t="shared" si="8"/>
        <v>3141495.9999999995</v>
      </c>
    </row>
    <row r="30" spans="2:26" s="10" customFormat="1" x14ac:dyDescent="0.2">
      <c r="B30" s="66" t="s">
        <v>109</v>
      </c>
      <c r="C30" s="67"/>
      <c r="D30" s="67"/>
      <c r="E30" s="67"/>
      <c r="F30" s="67"/>
      <c r="G30" s="67"/>
      <c r="H30" s="67"/>
      <c r="I30" s="68"/>
      <c r="J30" s="8">
        <f>J28-J29</f>
        <v>0</v>
      </c>
      <c r="K30" s="8">
        <f t="shared" ref="K30:U30" si="11">K28-K29</f>
        <v>-105187</v>
      </c>
      <c r="L30" s="8">
        <f t="shared" si="11"/>
        <v>-105187</v>
      </c>
      <c r="M30" s="8">
        <f t="shared" si="11"/>
        <v>-70124.666666666686</v>
      </c>
      <c r="N30" s="8">
        <f t="shared" si="11"/>
        <v>-70124.666666666686</v>
      </c>
      <c r="O30" s="8">
        <f t="shared" si="11"/>
        <v>-70124.666666666686</v>
      </c>
      <c r="P30" s="8">
        <f t="shared" si="11"/>
        <v>-70124.666666666686</v>
      </c>
      <c r="Q30" s="8">
        <f t="shared" si="11"/>
        <v>-70124.666666666686</v>
      </c>
      <c r="R30" s="8">
        <f t="shared" si="11"/>
        <v>-70124.666666666686</v>
      </c>
      <c r="S30" s="8">
        <f t="shared" si="11"/>
        <v>-70124.666666666686</v>
      </c>
      <c r="T30" s="8">
        <f t="shared" si="11"/>
        <v>-70124.666666666686</v>
      </c>
      <c r="U30" s="8">
        <f t="shared" si="11"/>
        <v>-70124.666666666686</v>
      </c>
      <c r="V30" s="8"/>
      <c r="W30" s="8">
        <f>SUM(J30:U30)</f>
        <v>-841496.00000000047</v>
      </c>
    </row>
    <row r="31" spans="2:26" x14ac:dyDescent="0.2"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2:26" s="24" customFormat="1" ht="15" x14ac:dyDescent="0.25">
      <c r="B32" s="60" t="s">
        <v>17</v>
      </c>
      <c r="C32" s="61"/>
      <c r="D32" s="61"/>
      <c r="E32" s="61"/>
      <c r="F32" s="61"/>
      <c r="G32" s="61"/>
      <c r="H32" s="61"/>
      <c r="I32" s="62"/>
      <c r="J32" s="23">
        <f>J13+J28</f>
        <v>0</v>
      </c>
      <c r="K32" s="23">
        <f t="shared" ref="K32:U33" si="12">K13+K28</f>
        <v>-105187</v>
      </c>
      <c r="L32" s="23">
        <f t="shared" si="12"/>
        <v>-105187</v>
      </c>
      <c r="M32" s="23">
        <f t="shared" si="12"/>
        <v>-70124.666666666657</v>
      </c>
      <c r="N32" s="23">
        <f t="shared" si="12"/>
        <v>-70124.666666666686</v>
      </c>
      <c r="O32" s="23">
        <f t="shared" si="12"/>
        <v>-70124.666666666686</v>
      </c>
      <c r="P32" s="23">
        <f t="shared" si="12"/>
        <v>-70124.666666666686</v>
      </c>
      <c r="Q32" s="23">
        <f t="shared" si="12"/>
        <v>-70124.666666666686</v>
      </c>
      <c r="R32" s="23">
        <f t="shared" si="12"/>
        <v>-70124.666666666657</v>
      </c>
      <c r="S32" s="23">
        <f t="shared" si="12"/>
        <v>-70124.666666666715</v>
      </c>
      <c r="T32" s="23">
        <f t="shared" si="12"/>
        <v>-70124.666666666715</v>
      </c>
      <c r="U32" s="23">
        <f t="shared" si="12"/>
        <v>-70124.666666666686</v>
      </c>
      <c r="V32" s="23"/>
      <c r="W32" s="23">
        <f>SUM(J32:U32)</f>
        <v>-841496.00000000023</v>
      </c>
    </row>
    <row r="33" spans="2:23" s="24" customFormat="1" ht="15" x14ac:dyDescent="0.25">
      <c r="B33" s="69" t="s">
        <v>110</v>
      </c>
      <c r="C33" s="70"/>
      <c r="D33" s="70"/>
      <c r="E33" s="70"/>
      <c r="F33" s="70"/>
      <c r="G33" s="70"/>
      <c r="H33" s="70"/>
      <c r="I33" s="71"/>
      <c r="J33" s="41">
        <f>J14+J29</f>
        <v>0</v>
      </c>
      <c r="K33" s="41">
        <f t="shared" si="12"/>
        <v>0</v>
      </c>
      <c r="L33" s="41">
        <f t="shared" si="12"/>
        <v>0</v>
      </c>
      <c r="M33" s="41">
        <f t="shared" si="12"/>
        <v>0</v>
      </c>
      <c r="N33" s="41">
        <f t="shared" si="12"/>
        <v>0</v>
      </c>
      <c r="O33" s="41">
        <f t="shared" si="12"/>
        <v>0</v>
      </c>
      <c r="P33" s="41">
        <f t="shared" si="12"/>
        <v>0</v>
      </c>
      <c r="Q33" s="41">
        <f t="shared" si="12"/>
        <v>0</v>
      </c>
      <c r="R33" s="41">
        <f t="shared" si="12"/>
        <v>0</v>
      </c>
      <c r="S33" s="41">
        <f t="shared" si="12"/>
        <v>0</v>
      </c>
      <c r="T33" s="41">
        <f t="shared" si="12"/>
        <v>0</v>
      </c>
      <c r="U33" s="41">
        <f t="shared" si="12"/>
        <v>0</v>
      </c>
      <c r="V33" s="41"/>
      <c r="W33" s="41">
        <f t="shared" ref="W33:W34" si="13">SUM(J33:U33)</f>
        <v>0</v>
      </c>
    </row>
    <row r="34" spans="2:23" s="24" customFormat="1" ht="15" x14ac:dyDescent="0.25">
      <c r="B34" s="69" t="s">
        <v>102</v>
      </c>
      <c r="C34" s="70"/>
      <c r="D34" s="70"/>
      <c r="E34" s="70"/>
      <c r="F34" s="70"/>
      <c r="G34" s="70"/>
      <c r="H34" s="70"/>
      <c r="I34" s="71"/>
      <c r="J34" s="41">
        <f>J32-J33</f>
        <v>0</v>
      </c>
      <c r="K34" s="41">
        <f t="shared" ref="K34:U34" si="14">K32-K33</f>
        <v>-105187</v>
      </c>
      <c r="L34" s="41">
        <f t="shared" si="14"/>
        <v>-105187</v>
      </c>
      <c r="M34" s="41">
        <f t="shared" si="14"/>
        <v>-70124.666666666657</v>
      </c>
      <c r="N34" s="41">
        <f t="shared" si="14"/>
        <v>-70124.666666666686</v>
      </c>
      <c r="O34" s="41">
        <f t="shared" si="14"/>
        <v>-70124.666666666686</v>
      </c>
      <c r="P34" s="41">
        <f t="shared" si="14"/>
        <v>-70124.666666666686</v>
      </c>
      <c r="Q34" s="41">
        <f t="shared" si="14"/>
        <v>-70124.666666666686</v>
      </c>
      <c r="R34" s="41">
        <f t="shared" si="14"/>
        <v>-70124.666666666657</v>
      </c>
      <c r="S34" s="41">
        <f t="shared" si="14"/>
        <v>-70124.666666666715</v>
      </c>
      <c r="T34" s="41">
        <f t="shared" si="14"/>
        <v>-70124.666666666715</v>
      </c>
      <c r="U34" s="41">
        <f t="shared" si="14"/>
        <v>-70124.666666666686</v>
      </c>
      <c r="V34" s="41"/>
      <c r="W34" s="41">
        <f t="shared" si="13"/>
        <v>-841496.00000000023</v>
      </c>
    </row>
    <row r="36" spans="2:23" ht="12.75" x14ac:dyDescent="0.2">
      <c r="B36" s="3" t="s">
        <v>24</v>
      </c>
      <c r="C36" s="3"/>
      <c r="D36" s="3" t="s">
        <v>36</v>
      </c>
      <c r="E36" s="16"/>
      <c r="F36" s="3"/>
      <c r="G36" s="4">
        <v>0</v>
      </c>
      <c r="H36" s="11">
        <v>0.3</v>
      </c>
      <c r="I36" s="12">
        <f>G36*H36</f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>
        <f t="shared" ref="W36:W45" si="15">SUM(J36:U36)</f>
        <v>0</v>
      </c>
    </row>
    <row r="37" spans="2:23" ht="12.75" x14ac:dyDescent="0.2">
      <c r="B37" s="3" t="s">
        <v>25</v>
      </c>
      <c r="C37" s="3"/>
      <c r="D37" s="3" t="s">
        <v>41</v>
      </c>
      <c r="E37" s="16"/>
      <c r="F37" s="3"/>
      <c r="G37" s="4">
        <v>0</v>
      </c>
      <c r="H37" s="11">
        <v>0.3</v>
      </c>
      <c r="I37" s="12">
        <f>G37*H37</f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>
        <f t="shared" si="15"/>
        <v>0</v>
      </c>
    </row>
    <row r="38" spans="2:23" ht="12.75" x14ac:dyDescent="0.2">
      <c r="B38" s="3" t="s">
        <v>26</v>
      </c>
      <c r="C38" s="3"/>
      <c r="D38" s="3"/>
      <c r="E38" s="16"/>
      <c r="F38" s="3"/>
      <c r="G38" s="4"/>
      <c r="H38" s="11"/>
      <c r="I38" s="12">
        <f t="shared" ref="I38:I45" si="16">G38*H38</f>
        <v>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>
        <f t="shared" si="15"/>
        <v>0</v>
      </c>
    </row>
    <row r="39" spans="2:23" ht="12.75" x14ac:dyDescent="0.2">
      <c r="B39" s="3" t="s">
        <v>27</v>
      </c>
      <c r="C39" s="3"/>
      <c r="D39" s="3"/>
      <c r="E39" s="16"/>
      <c r="F39" s="3"/>
      <c r="G39" s="4"/>
      <c r="H39" s="11"/>
      <c r="I39" s="12">
        <f t="shared" si="16"/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f t="shared" si="15"/>
        <v>0</v>
      </c>
    </row>
    <row r="40" spans="2:23" ht="12.75" x14ac:dyDescent="0.2">
      <c r="B40" s="3" t="s">
        <v>28</v>
      </c>
      <c r="C40" s="3"/>
      <c r="D40" s="3"/>
      <c r="E40" s="16"/>
      <c r="F40" s="3"/>
      <c r="G40" s="4"/>
      <c r="H40" s="11"/>
      <c r="I40" s="12">
        <f t="shared" si="16"/>
        <v>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>
        <f t="shared" si="15"/>
        <v>0</v>
      </c>
    </row>
    <row r="41" spans="2:23" x14ac:dyDescent="0.2">
      <c r="B41" s="3" t="s">
        <v>29</v>
      </c>
      <c r="C41" s="3"/>
      <c r="D41" s="3"/>
      <c r="E41" s="3"/>
      <c r="F41" s="3"/>
      <c r="G41" s="4"/>
      <c r="H41" s="3"/>
      <c r="I41" s="12">
        <f t="shared" si="16"/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f t="shared" si="15"/>
        <v>0</v>
      </c>
    </row>
    <row r="42" spans="2:23" x14ac:dyDescent="0.2">
      <c r="B42" s="3" t="s">
        <v>30</v>
      </c>
      <c r="C42" s="3"/>
      <c r="D42" s="3"/>
      <c r="E42" s="3"/>
      <c r="F42" s="3"/>
      <c r="G42" s="4"/>
      <c r="H42" s="3"/>
      <c r="I42" s="12">
        <f t="shared" si="16"/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>
        <f t="shared" si="15"/>
        <v>0</v>
      </c>
    </row>
    <row r="43" spans="2:23" x14ac:dyDescent="0.2">
      <c r="B43" s="3" t="s">
        <v>31</v>
      </c>
      <c r="C43" s="3"/>
      <c r="D43" s="3"/>
      <c r="E43" s="3"/>
      <c r="F43" s="3"/>
      <c r="G43" s="4"/>
      <c r="H43" s="3"/>
      <c r="I43" s="12">
        <f t="shared" si="16"/>
        <v>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f t="shared" si="15"/>
        <v>0</v>
      </c>
    </row>
    <row r="44" spans="2:23" x14ac:dyDescent="0.2">
      <c r="B44" s="3" t="s">
        <v>32</v>
      </c>
      <c r="C44" s="3"/>
      <c r="D44" s="3"/>
      <c r="E44" s="3"/>
      <c r="F44" s="3"/>
      <c r="G44" s="4"/>
      <c r="H44" s="3"/>
      <c r="I44" s="12">
        <f t="shared" si="16"/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f t="shared" si="15"/>
        <v>0</v>
      </c>
    </row>
    <row r="45" spans="2:23" x14ac:dyDescent="0.2">
      <c r="B45" s="3" t="s">
        <v>33</v>
      </c>
      <c r="C45" s="3"/>
      <c r="D45" s="3"/>
      <c r="E45" s="3"/>
      <c r="F45" s="3"/>
      <c r="G45" s="4"/>
      <c r="H45" s="3"/>
      <c r="I45" s="12">
        <f t="shared" si="16"/>
        <v>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f t="shared" si="15"/>
        <v>0</v>
      </c>
    </row>
    <row r="47" spans="2:23" s="10" customFormat="1" x14ac:dyDescent="0.2">
      <c r="B47" s="66" t="s">
        <v>34</v>
      </c>
      <c r="C47" s="67"/>
      <c r="D47" s="67"/>
      <c r="E47" s="67"/>
      <c r="F47" s="67"/>
      <c r="G47" s="67"/>
      <c r="H47" s="67"/>
      <c r="I47" s="68"/>
      <c r="J47" s="8">
        <f>SUM(J36:J45)</f>
        <v>0</v>
      </c>
      <c r="K47" s="8">
        <f t="shared" ref="K47:W49" si="17">SUM(K36:K45)</f>
        <v>0</v>
      </c>
      <c r="L47" s="8">
        <f t="shared" si="17"/>
        <v>0</v>
      </c>
      <c r="M47" s="8">
        <f t="shared" si="17"/>
        <v>0</v>
      </c>
      <c r="N47" s="8">
        <f t="shared" si="17"/>
        <v>0</v>
      </c>
      <c r="O47" s="8">
        <f t="shared" si="17"/>
        <v>0</v>
      </c>
      <c r="P47" s="8">
        <f t="shared" si="17"/>
        <v>0</v>
      </c>
      <c r="Q47" s="8">
        <f t="shared" si="17"/>
        <v>0</v>
      </c>
      <c r="R47" s="8">
        <f t="shared" si="17"/>
        <v>0</v>
      </c>
      <c r="S47" s="8">
        <f t="shared" si="17"/>
        <v>0</v>
      </c>
      <c r="T47" s="8">
        <f t="shared" si="17"/>
        <v>0</v>
      </c>
      <c r="U47" s="8">
        <f t="shared" si="17"/>
        <v>0</v>
      </c>
      <c r="V47" s="8">
        <f t="shared" si="17"/>
        <v>0</v>
      </c>
      <c r="W47" s="8">
        <f t="shared" si="17"/>
        <v>0</v>
      </c>
    </row>
    <row r="48" spans="2:23" s="10" customFormat="1" ht="11.25" customHeight="1" x14ac:dyDescent="0.2">
      <c r="B48" s="66" t="s">
        <v>111</v>
      </c>
      <c r="C48" s="67"/>
      <c r="D48" s="67"/>
      <c r="E48" s="67"/>
      <c r="F48" s="67"/>
      <c r="G48" s="67"/>
      <c r="H48" s="67"/>
      <c r="I48" s="68"/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/>
      <c r="W48" s="8">
        <f t="shared" si="17"/>
        <v>0</v>
      </c>
    </row>
    <row r="49" spans="2:23" s="10" customFormat="1" ht="11.25" customHeight="1" x14ac:dyDescent="0.2">
      <c r="B49" s="66" t="s">
        <v>102</v>
      </c>
      <c r="C49" s="67"/>
      <c r="D49" s="67"/>
      <c r="E49" s="67"/>
      <c r="F49" s="67"/>
      <c r="G49" s="67"/>
      <c r="H49" s="67"/>
      <c r="I49" s="68"/>
      <c r="J49" s="8">
        <f>J47-J48</f>
        <v>0</v>
      </c>
      <c r="K49" s="8">
        <f t="shared" ref="K49:U49" si="18">K47-K48</f>
        <v>0</v>
      </c>
      <c r="L49" s="8">
        <f t="shared" si="18"/>
        <v>0</v>
      </c>
      <c r="M49" s="8">
        <f t="shared" si="18"/>
        <v>0</v>
      </c>
      <c r="N49" s="8">
        <f t="shared" si="18"/>
        <v>0</v>
      </c>
      <c r="O49" s="8">
        <f t="shared" si="18"/>
        <v>0</v>
      </c>
      <c r="P49" s="8">
        <f t="shared" si="18"/>
        <v>0</v>
      </c>
      <c r="Q49" s="8">
        <f t="shared" si="18"/>
        <v>0</v>
      </c>
      <c r="R49" s="8">
        <f t="shared" si="18"/>
        <v>0</v>
      </c>
      <c r="S49" s="8">
        <f t="shared" si="18"/>
        <v>0</v>
      </c>
      <c r="T49" s="8">
        <f t="shared" si="18"/>
        <v>0</v>
      </c>
      <c r="U49" s="8">
        <f t="shared" si="18"/>
        <v>0</v>
      </c>
      <c r="V49" s="8"/>
      <c r="W49" s="8">
        <f t="shared" si="17"/>
        <v>0</v>
      </c>
    </row>
    <row r="51" spans="2:23" s="24" customFormat="1" ht="15" x14ac:dyDescent="0.25">
      <c r="B51" s="60" t="s">
        <v>46</v>
      </c>
      <c r="C51" s="61"/>
      <c r="D51" s="61"/>
      <c r="E51" s="61"/>
      <c r="F51" s="61"/>
      <c r="G51" s="61"/>
      <c r="H51" s="61"/>
      <c r="I51" s="62"/>
      <c r="J51" s="23">
        <f>J47+J32</f>
        <v>0</v>
      </c>
      <c r="K51" s="23">
        <f t="shared" ref="K51:U52" si="19">K47+K32</f>
        <v>-105187</v>
      </c>
      <c r="L51" s="23">
        <f t="shared" si="19"/>
        <v>-105187</v>
      </c>
      <c r="M51" s="23">
        <f t="shared" si="19"/>
        <v>-70124.666666666657</v>
      </c>
      <c r="N51" s="23">
        <f t="shared" si="19"/>
        <v>-70124.666666666686</v>
      </c>
      <c r="O51" s="23">
        <f t="shared" si="19"/>
        <v>-70124.666666666686</v>
      </c>
      <c r="P51" s="23">
        <f t="shared" si="19"/>
        <v>-70124.666666666686</v>
      </c>
      <c r="Q51" s="23">
        <f t="shared" si="19"/>
        <v>-70124.666666666686</v>
      </c>
      <c r="R51" s="23">
        <f t="shared" si="19"/>
        <v>-70124.666666666657</v>
      </c>
      <c r="S51" s="23">
        <f t="shared" si="19"/>
        <v>-70124.666666666715</v>
      </c>
      <c r="T51" s="23">
        <f t="shared" si="19"/>
        <v>-70124.666666666715</v>
      </c>
      <c r="U51" s="23">
        <f t="shared" si="19"/>
        <v>-70124.666666666686</v>
      </c>
      <c r="V51" s="23"/>
      <c r="W51" s="23">
        <f>SUM(J51:U51)</f>
        <v>-841496.00000000023</v>
      </c>
    </row>
    <row r="52" spans="2:23" s="24" customFormat="1" ht="15" x14ac:dyDescent="0.25">
      <c r="B52" s="69" t="s">
        <v>112</v>
      </c>
      <c r="C52" s="70"/>
      <c r="D52" s="70"/>
      <c r="E52" s="70"/>
      <c r="F52" s="70"/>
      <c r="G52" s="70"/>
      <c r="H52" s="70"/>
      <c r="I52" s="71"/>
      <c r="J52" s="41">
        <f>J48+J33</f>
        <v>0</v>
      </c>
      <c r="K52" s="41">
        <f t="shared" si="19"/>
        <v>0</v>
      </c>
      <c r="L52" s="41">
        <f t="shared" si="19"/>
        <v>0</v>
      </c>
      <c r="M52" s="41">
        <f t="shared" si="19"/>
        <v>0</v>
      </c>
      <c r="N52" s="41">
        <f t="shared" si="19"/>
        <v>0</v>
      </c>
      <c r="O52" s="41">
        <f t="shared" si="19"/>
        <v>0</v>
      </c>
      <c r="P52" s="41">
        <f t="shared" si="19"/>
        <v>0</v>
      </c>
      <c r="Q52" s="41">
        <f t="shared" si="19"/>
        <v>0</v>
      </c>
      <c r="R52" s="41">
        <f t="shared" si="19"/>
        <v>0</v>
      </c>
      <c r="S52" s="41">
        <f t="shared" si="19"/>
        <v>0</v>
      </c>
      <c r="T52" s="41">
        <f t="shared" si="19"/>
        <v>0</v>
      </c>
      <c r="U52" s="41">
        <f t="shared" si="19"/>
        <v>0</v>
      </c>
      <c r="V52" s="41"/>
      <c r="W52" s="41">
        <f>SUM(J52:U52)</f>
        <v>0</v>
      </c>
    </row>
    <row r="53" spans="2:23" s="24" customFormat="1" ht="15" x14ac:dyDescent="0.25">
      <c r="B53" s="69" t="s">
        <v>102</v>
      </c>
      <c r="C53" s="70"/>
      <c r="D53" s="70"/>
      <c r="E53" s="70"/>
      <c r="F53" s="70"/>
      <c r="G53" s="70"/>
      <c r="H53" s="70"/>
      <c r="I53" s="71"/>
      <c r="J53" s="41">
        <f>J51-J52</f>
        <v>0</v>
      </c>
      <c r="K53" s="41">
        <f t="shared" ref="K53:U53" si="20">K51-K52</f>
        <v>-105187</v>
      </c>
      <c r="L53" s="41">
        <f t="shared" si="20"/>
        <v>-105187</v>
      </c>
      <c r="M53" s="41">
        <f t="shared" si="20"/>
        <v>-70124.666666666657</v>
      </c>
      <c r="N53" s="41">
        <f t="shared" si="20"/>
        <v>-70124.666666666686</v>
      </c>
      <c r="O53" s="41">
        <f t="shared" si="20"/>
        <v>-70124.666666666686</v>
      </c>
      <c r="P53" s="41">
        <f t="shared" si="20"/>
        <v>-70124.666666666686</v>
      </c>
      <c r="Q53" s="41">
        <f t="shared" si="20"/>
        <v>-70124.666666666686</v>
      </c>
      <c r="R53" s="41">
        <f t="shared" si="20"/>
        <v>-70124.666666666657</v>
      </c>
      <c r="S53" s="41">
        <f t="shared" si="20"/>
        <v>-70124.666666666715</v>
      </c>
      <c r="T53" s="41">
        <f t="shared" si="20"/>
        <v>-70124.666666666715</v>
      </c>
      <c r="U53" s="41">
        <f t="shared" si="20"/>
        <v>-70124.666666666686</v>
      </c>
      <c r="V53" s="41"/>
      <c r="W53" s="41">
        <f>SUM(J53:U53)</f>
        <v>-841496.00000000023</v>
      </c>
    </row>
  </sheetData>
  <mergeCells count="19">
    <mergeCell ref="B53:I53"/>
    <mergeCell ref="B3:I3"/>
    <mergeCell ref="B9:I9"/>
    <mergeCell ref="B13:I13"/>
    <mergeCell ref="B32:I32"/>
    <mergeCell ref="B51:I51"/>
    <mergeCell ref="B10:I10"/>
    <mergeCell ref="B11:I11"/>
    <mergeCell ref="B14:I14"/>
    <mergeCell ref="B15:I15"/>
    <mergeCell ref="B29:I29"/>
    <mergeCell ref="B30:I30"/>
    <mergeCell ref="B28:I28"/>
    <mergeCell ref="B33:I33"/>
    <mergeCell ref="B34:I34"/>
    <mergeCell ref="B48:I48"/>
    <mergeCell ref="B49:I49"/>
    <mergeCell ref="B47:I47"/>
    <mergeCell ref="B52:I52"/>
  </mergeCells>
  <dataValidations disablePrompts="1" count="1">
    <dataValidation type="list" allowBlank="1" showInputMessage="1" showErrorMessage="1" sqref="F36:F45 F17:F26">
      <formula1>$Z$17:$Z$19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4"/>
  <sheetViews>
    <sheetView showGridLines="0" topLeftCell="B1" workbookViewId="0">
      <selection activeCell="W48" sqref="W48"/>
    </sheetView>
  </sheetViews>
  <sheetFormatPr defaultRowHeight="12" x14ac:dyDescent="0.2"/>
  <cols>
    <col min="1" max="1" width="9.140625" style="1"/>
    <col min="2" max="2" width="13.5703125" style="1" bestFit="1" customWidth="1"/>
    <col min="3" max="3" width="13.5703125" style="1" customWidth="1"/>
    <col min="4" max="4" width="17.7109375" style="1" bestFit="1" customWidth="1"/>
    <col min="5" max="5" width="14.28515625" style="1" bestFit="1" customWidth="1"/>
    <col min="6" max="6" width="18.5703125" style="1" bestFit="1" customWidth="1"/>
    <col min="7" max="7" width="9.85546875" style="1" bestFit="1" customWidth="1"/>
    <col min="8" max="8" width="8.5703125" style="1" bestFit="1" customWidth="1"/>
    <col min="9" max="9" width="14.140625" style="1" bestFit="1" customWidth="1"/>
    <col min="10" max="21" width="9.7109375" style="1" bestFit="1" customWidth="1"/>
    <col min="22" max="22" width="5.28515625" style="1" bestFit="1" customWidth="1"/>
    <col min="23" max="23" width="11.5703125" style="1" bestFit="1" customWidth="1"/>
    <col min="24" max="25" width="9.140625" style="1"/>
    <col min="26" max="26" width="12" style="1" bestFit="1" customWidth="1"/>
    <col min="27" max="16384" width="9.140625" style="1"/>
  </cols>
  <sheetData>
    <row r="2" spans="2:23" ht="36" x14ac:dyDescent="0.2">
      <c r="B2" s="6" t="s">
        <v>22</v>
      </c>
      <c r="C2" s="6" t="s">
        <v>48</v>
      </c>
      <c r="D2" s="6" t="s">
        <v>23</v>
      </c>
      <c r="E2" s="6" t="s">
        <v>18</v>
      </c>
      <c r="F2" s="15" t="s">
        <v>37</v>
      </c>
      <c r="G2" s="6" t="s">
        <v>19</v>
      </c>
      <c r="H2" s="6" t="s">
        <v>20</v>
      </c>
      <c r="I2" s="6" t="s">
        <v>21</v>
      </c>
      <c r="J2" s="7">
        <v>44197</v>
      </c>
      <c r="K2" s="7">
        <v>44228</v>
      </c>
      <c r="L2" s="7">
        <v>44256</v>
      </c>
      <c r="M2" s="7">
        <v>44287</v>
      </c>
      <c r="N2" s="7">
        <v>44317</v>
      </c>
      <c r="O2" s="7">
        <v>44348</v>
      </c>
      <c r="P2" s="7">
        <v>44378</v>
      </c>
      <c r="Q2" s="7">
        <v>44409</v>
      </c>
      <c r="R2" s="7">
        <v>44440</v>
      </c>
      <c r="S2" s="7">
        <v>44470</v>
      </c>
      <c r="T2" s="7">
        <v>44501</v>
      </c>
      <c r="U2" s="7">
        <v>44531</v>
      </c>
      <c r="V2" s="6"/>
      <c r="W2" s="6" t="s">
        <v>2</v>
      </c>
    </row>
    <row r="3" spans="2:23" x14ac:dyDescent="0.2">
      <c r="B3" s="66" t="s">
        <v>13</v>
      </c>
      <c r="C3" s="67"/>
      <c r="D3" s="67"/>
      <c r="E3" s="67"/>
      <c r="F3" s="67"/>
      <c r="G3" s="67"/>
      <c r="H3" s="67"/>
      <c r="I3" s="68"/>
      <c r="J3" s="4">
        <v>5647.3068800000001</v>
      </c>
      <c r="K3" s="4">
        <v>6716.6784000000007</v>
      </c>
      <c r="L3" s="4">
        <v>7299.9820799999998</v>
      </c>
      <c r="M3" s="4">
        <v>6716.6784000000007</v>
      </c>
      <c r="N3" s="4">
        <v>6716.6784000000007</v>
      </c>
      <c r="O3" s="4">
        <v>7105.5475200000001</v>
      </c>
      <c r="P3" s="4">
        <v>7105.5475200000001</v>
      </c>
      <c r="Q3" s="4">
        <v>6911.1129600000004</v>
      </c>
      <c r="R3" s="4">
        <v>6911.1129600000004</v>
      </c>
      <c r="S3" s="4">
        <v>6716.6784000000007</v>
      </c>
      <c r="T3" s="4">
        <v>6911.1129600000004</v>
      </c>
      <c r="U3" s="4">
        <v>6327.8092799999995</v>
      </c>
      <c r="V3" s="4"/>
      <c r="W3" s="4">
        <f>SUM(J3:U3)</f>
        <v>81086.245760000005</v>
      </c>
    </row>
    <row r="4" spans="2:23" x14ac:dyDescent="0.2">
      <c r="B4" s="27"/>
      <c r="C4" s="32">
        <v>1000312887</v>
      </c>
      <c r="D4" s="3"/>
      <c r="E4" s="19" t="s">
        <v>66</v>
      </c>
      <c r="F4" s="27"/>
      <c r="G4" s="28">
        <f>W4</f>
        <v>7803.4591999999993</v>
      </c>
      <c r="H4" s="29">
        <v>1</v>
      </c>
      <c r="I4" s="12">
        <f t="shared" ref="I4:I5" si="0">G4*H4</f>
        <v>7803.4591999999993</v>
      </c>
      <c r="J4" s="37">
        <v>2147.4847999999997</v>
      </c>
      <c r="K4" s="37">
        <v>2827.9872</v>
      </c>
      <c r="L4" s="37">
        <v>2827.9872</v>
      </c>
      <c r="M4" s="4"/>
      <c r="N4" s="4"/>
      <c r="O4" s="4"/>
      <c r="P4" s="4"/>
      <c r="Q4" s="4"/>
      <c r="R4" s="4"/>
      <c r="S4" s="4"/>
      <c r="T4" s="4"/>
      <c r="U4" s="4"/>
      <c r="V4" s="4"/>
      <c r="W4" s="4">
        <f t="shared" ref="W4:W9" si="1">SUM(J4:U4)</f>
        <v>7803.4591999999993</v>
      </c>
    </row>
    <row r="5" spans="2:23" x14ac:dyDescent="0.2">
      <c r="B5" s="27"/>
      <c r="C5" s="32">
        <v>1000316301</v>
      </c>
      <c r="D5" s="27"/>
      <c r="E5" s="19" t="s">
        <v>67</v>
      </c>
      <c r="F5" s="27"/>
      <c r="G5" s="28">
        <f>W5</f>
        <v>11860.508160000001</v>
      </c>
      <c r="H5" s="29">
        <v>1</v>
      </c>
      <c r="I5" s="12">
        <f t="shared" si="0"/>
        <v>11860.508160000001</v>
      </c>
      <c r="J5" s="38">
        <v>3499.8220799999999</v>
      </c>
      <c r="K5" s="38">
        <v>3888.6912000000002</v>
      </c>
      <c r="L5" s="38">
        <v>4471.9948800000002</v>
      </c>
      <c r="M5" s="4"/>
      <c r="N5" s="4"/>
      <c r="O5" s="4"/>
      <c r="P5" s="4"/>
      <c r="Q5" s="4"/>
      <c r="R5" s="4"/>
      <c r="S5" s="4"/>
      <c r="T5" s="4"/>
      <c r="U5" s="4"/>
      <c r="V5" s="4"/>
      <c r="W5" s="4">
        <f t="shared" si="1"/>
        <v>11860.508160000001</v>
      </c>
    </row>
    <row r="6" spans="2:23" x14ac:dyDescent="0.2">
      <c r="B6" s="27"/>
      <c r="C6" s="27"/>
      <c r="D6" s="27"/>
      <c r="E6" s="27"/>
      <c r="F6" s="27"/>
      <c r="G6" s="28">
        <f t="shared" ref="G6:G8" si="2">W6</f>
        <v>0</v>
      </c>
      <c r="H6" s="29">
        <v>1</v>
      </c>
      <c r="I6" s="28">
        <f t="shared" ref="I6:I8" si="3">W6</f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>
        <f t="shared" si="1"/>
        <v>0</v>
      </c>
    </row>
    <row r="7" spans="2:23" x14ac:dyDescent="0.2">
      <c r="B7" s="27"/>
      <c r="C7" s="27"/>
      <c r="D7" s="27"/>
      <c r="E7" s="27"/>
      <c r="F7" s="27"/>
      <c r="G7" s="28">
        <f t="shared" si="2"/>
        <v>0</v>
      </c>
      <c r="H7" s="29">
        <v>1</v>
      </c>
      <c r="I7" s="28">
        <f t="shared" si="3"/>
        <v>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f t="shared" si="1"/>
        <v>0</v>
      </c>
    </row>
    <row r="8" spans="2:23" x14ac:dyDescent="0.2">
      <c r="B8" s="27"/>
      <c r="C8" s="27"/>
      <c r="D8" s="27"/>
      <c r="E8" s="27"/>
      <c r="F8" s="27"/>
      <c r="G8" s="28">
        <f t="shared" si="2"/>
        <v>0</v>
      </c>
      <c r="H8" s="29">
        <v>1</v>
      </c>
      <c r="I8" s="28">
        <f t="shared" si="3"/>
        <v>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f t="shared" si="1"/>
        <v>0</v>
      </c>
    </row>
    <row r="9" spans="2:23" x14ac:dyDescent="0.2">
      <c r="B9" s="27"/>
      <c r="C9" s="27"/>
      <c r="D9" s="27"/>
      <c r="E9" s="27"/>
      <c r="F9" s="27"/>
      <c r="G9" s="27"/>
      <c r="H9" s="27"/>
      <c r="I9" s="2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f t="shared" si="1"/>
        <v>0</v>
      </c>
    </row>
    <row r="10" spans="2:23" x14ac:dyDescent="0.2">
      <c r="B10" s="86" t="s">
        <v>108</v>
      </c>
      <c r="C10" s="86"/>
      <c r="D10" s="86"/>
      <c r="E10" s="86"/>
      <c r="F10" s="86"/>
      <c r="G10" s="86"/>
      <c r="H10" s="86"/>
      <c r="I10" s="86"/>
      <c r="J10" s="4">
        <f>SUM(J4:J9)</f>
        <v>5647.3068800000001</v>
      </c>
      <c r="K10" s="4">
        <f t="shared" ref="K10:U10" si="4">SUM(K4:K9)</f>
        <v>6716.6784000000007</v>
      </c>
      <c r="L10" s="4">
        <f t="shared" si="4"/>
        <v>7299.9820799999998</v>
      </c>
      <c r="M10" s="4">
        <f t="shared" si="4"/>
        <v>0</v>
      </c>
      <c r="N10" s="4">
        <f t="shared" si="4"/>
        <v>0</v>
      </c>
      <c r="O10" s="4">
        <f t="shared" si="4"/>
        <v>0</v>
      </c>
      <c r="P10" s="4">
        <f t="shared" si="4"/>
        <v>0</v>
      </c>
      <c r="Q10" s="4">
        <f t="shared" si="4"/>
        <v>0</v>
      </c>
      <c r="R10" s="4">
        <f t="shared" si="4"/>
        <v>0</v>
      </c>
      <c r="S10" s="4">
        <f t="shared" si="4"/>
        <v>0</v>
      </c>
      <c r="T10" s="4">
        <f t="shared" si="4"/>
        <v>0</v>
      </c>
      <c r="U10" s="4">
        <f t="shared" si="4"/>
        <v>0</v>
      </c>
      <c r="V10" s="4"/>
      <c r="W10" s="4">
        <f>SUM(J10:U10)</f>
        <v>19663.967360000002</v>
      </c>
    </row>
    <row r="11" spans="2:23" x14ac:dyDescent="0.2">
      <c r="B11" s="59" t="s">
        <v>106</v>
      </c>
      <c r="C11" s="59"/>
      <c r="D11" s="59"/>
      <c r="E11" s="59"/>
      <c r="F11" s="59"/>
      <c r="G11" s="59"/>
      <c r="H11" s="59"/>
      <c r="I11" s="59"/>
      <c r="J11" s="4">
        <v>5647.3068800000001</v>
      </c>
      <c r="K11" s="4">
        <v>6716.6784000000007</v>
      </c>
      <c r="L11" s="4">
        <v>7299.9820799999998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/>
      <c r="W11" s="4">
        <f>SUM(J11:U11)</f>
        <v>19663.967360000002</v>
      </c>
    </row>
    <row r="12" spans="2:23" s="40" customFormat="1" x14ac:dyDescent="0.2">
      <c r="B12" s="72" t="s">
        <v>103</v>
      </c>
      <c r="C12" s="72"/>
      <c r="D12" s="72"/>
      <c r="E12" s="72"/>
      <c r="F12" s="72"/>
      <c r="G12" s="72"/>
      <c r="H12" s="72"/>
      <c r="I12" s="72"/>
      <c r="J12" s="38">
        <f>J10-J11</f>
        <v>0</v>
      </c>
      <c r="K12" s="38">
        <f t="shared" ref="K12:U12" si="5">K10-K11</f>
        <v>0</v>
      </c>
      <c r="L12" s="38">
        <f t="shared" si="5"/>
        <v>0</v>
      </c>
      <c r="M12" s="38">
        <f t="shared" si="5"/>
        <v>0</v>
      </c>
      <c r="N12" s="38">
        <f t="shared" si="5"/>
        <v>0</v>
      </c>
      <c r="O12" s="38">
        <f t="shared" si="5"/>
        <v>0</v>
      </c>
      <c r="P12" s="38">
        <f t="shared" si="5"/>
        <v>0</v>
      </c>
      <c r="Q12" s="38">
        <f t="shared" si="5"/>
        <v>0</v>
      </c>
      <c r="R12" s="38">
        <f t="shared" si="5"/>
        <v>0</v>
      </c>
      <c r="S12" s="38">
        <f t="shared" si="5"/>
        <v>0</v>
      </c>
      <c r="T12" s="38">
        <f t="shared" si="5"/>
        <v>0</v>
      </c>
      <c r="U12" s="38">
        <f t="shared" si="5"/>
        <v>0</v>
      </c>
      <c r="V12" s="38"/>
      <c r="W12" s="38">
        <f>SUM(J12:U12)</f>
        <v>0</v>
      </c>
    </row>
    <row r="13" spans="2:23" x14ac:dyDescent="0.2">
      <c r="B13" s="13"/>
      <c r="C13" s="13"/>
      <c r="D13" s="13"/>
      <c r="E13" s="13"/>
      <c r="F13" s="13"/>
      <c r="G13" s="13"/>
      <c r="H13" s="13"/>
      <c r="I13" s="13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2:23" s="24" customFormat="1" ht="15" x14ac:dyDescent="0.25">
      <c r="B14" s="60" t="s">
        <v>15</v>
      </c>
      <c r="C14" s="61"/>
      <c r="D14" s="61"/>
      <c r="E14" s="61"/>
      <c r="F14" s="61"/>
      <c r="G14" s="61"/>
      <c r="H14" s="61"/>
      <c r="I14" s="62"/>
      <c r="J14" s="23">
        <f t="shared" ref="J14:U14" si="6">J10-J3</f>
        <v>0</v>
      </c>
      <c r="K14" s="23">
        <f t="shared" si="6"/>
        <v>0</v>
      </c>
      <c r="L14" s="23">
        <f t="shared" si="6"/>
        <v>0</v>
      </c>
      <c r="M14" s="23">
        <f t="shared" si="6"/>
        <v>-6716.6784000000007</v>
      </c>
      <c r="N14" s="23">
        <f t="shared" si="6"/>
        <v>-6716.6784000000007</v>
      </c>
      <c r="O14" s="23">
        <f t="shared" si="6"/>
        <v>-7105.5475200000001</v>
      </c>
      <c r="P14" s="23">
        <f t="shared" si="6"/>
        <v>-7105.5475200000001</v>
      </c>
      <c r="Q14" s="23">
        <f t="shared" si="6"/>
        <v>-6911.1129600000004</v>
      </c>
      <c r="R14" s="23">
        <f t="shared" si="6"/>
        <v>-6911.1129600000004</v>
      </c>
      <c r="S14" s="23">
        <f t="shared" si="6"/>
        <v>-6716.6784000000007</v>
      </c>
      <c r="T14" s="23">
        <f t="shared" si="6"/>
        <v>-6911.1129600000004</v>
      </c>
      <c r="U14" s="23">
        <f t="shared" si="6"/>
        <v>-6327.8092799999995</v>
      </c>
      <c r="V14" s="23"/>
      <c r="W14" s="23">
        <f>W10-W3</f>
        <v>-61422.278400000003</v>
      </c>
    </row>
    <row r="15" spans="2:23" s="24" customFormat="1" ht="14.25" customHeight="1" x14ac:dyDescent="0.25">
      <c r="B15" s="69" t="s">
        <v>105</v>
      </c>
      <c r="C15" s="70"/>
      <c r="D15" s="70"/>
      <c r="E15" s="70"/>
      <c r="F15" s="70"/>
      <c r="G15" s="70"/>
      <c r="H15" s="70"/>
      <c r="I15" s="71"/>
      <c r="J15" s="41">
        <f>J11-J3</f>
        <v>0</v>
      </c>
      <c r="K15" s="41">
        <f t="shared" ref="K15:U15" si="7">K11-K3</f>
        <v>0</v>
      </c>
      <c r="L15" s="41">
        <f t="shared" si="7"/>
        <v>0</v>
      </c>
      <c r="M15" s="41">
        <f t="shared" si="7"/>
        <v>-6716.6784000000007</v>
      </c>
      <c r="N15" s="41">
        <f t="shared" si="7"/>
        <v>-6716.6784000000007</v>
      </c>
      <c r="O15" s="41">
        <f t="shared" si="7"/>
        <v>-7105.5475200000001</v>
      </c>
      <c r="P15" s="41">
        <f t="shared" si="7"/>
        <v>-7105.5475200000001</v>
      </c>
      <c r="Q15" s="41">
        <f t="shared" si="7"/>
        <v>-6911.1129600000004</v>
      </c>
      <c r="R15" s="41">
        <f t="shared" si="7"/>
        <v>-6911.1129600000004</v>
      </c>
      <c r="S15" s="41">
        <f t="shared" si="7"/>
        <v>-6716.6784000000007</v>
      </c>
      <c r="T15" s="41">
        <f t="shared" si="7"/>
        <v>-6911.1129600000004</v>
      </c>
      <c r="U15" s="41">
        <f t="shared" si="7"/>
        <v>-6327.8092799999995</v>
      </c>
      <c r="V15" s="41"/>
      <c r="W15" s="41">
        <f>W11-W3</f>
        <v>-61422.278400000003</v>
      </c>
    </row>
    <row r="16" spans="2:23" s="24" customFormat="1" ht="14.25" customHeight="1" x14ac:dyDescent="0.25">
      <c r="B16" s="69" t="s">
        <v>102</v>
      </c>
      <c r="C16" s="70"/>
      <c r="D16" s="70"/>
      <c r="E16" s="70" t="s">
        <v>102</v>
      </c>
      <c r="F16" s="70"/>
      <c r="G16" s="70"/>
      <c r="H16" s="70"/>
      <c r="I16" s="71"/>
      <c r="J16" s="41">
        <f>J14-J15</f>
        <v>0</v>
      </c>
      <c r="K16" s="41">
        <f t="shared" ref="K16:W16" si="8">K14-K15</f>
        <v>0</v>
      </c>
      <c r="L16" s="41">
        <f t="shared" si="8"/>
        <v>0</v>
      </c>
      <c r="M16" s="41">
        <f t="shared" si="8"/>
        <v>0</v>
      </c>
      <c r="N16" s="41">
        <f t="shared" si="8"/>
        <v>0</v>
      </c>
      <c r="O16" s="41">
        <f t="shared" si="8"/>
        <v>0</v>
      </c>
      <c r="P16" s="41">
        <f t="shared" si="8"/>
        <v>0</v>
      </c>
      <c r="Q16" s="41">
        <f t="shared" si="8"/>
        <v>0</v>
      </c>
      <c r="R16" s="41">
        <f t="shared" si="8"/>
        <v>0</v>
      </c>
      <c r="S16" s="41">
        <f t="shared" si="8"/>
        <v>0</v>
      </c>
      <c r="T16" s="41">
        <f t="shared" si="8"/>
        <v>0</v>
      </c>
      <c r="U16" s="41">
        <f t="shared" si="8"/>
        <v>0</v>
      </c>
      <c r="V16" s="41"/>
      <c r="W16" s="41">
        <f t="shared" si="8"/>
        <v>0</v>
      </c>
    </row>
    <row r="17" spans="2:26" x14ac:dyDescent="0.2"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2:26" x14ac:dyDescent="0.2">
      <c r="B18" s="3" t="s">
        <v>3</v>
      </c>
      <c r="C18" s="3"/>
      <c r="D18" s="3" t="s">
        <v>36</v>
      </c>
      <c r="E18" s="3" t="s">
        <v>66</v>
      </c>
      <c r="F18" s="3" t="s">
        <v>38</v>
      </c>
      <c r="G18" s="4">
        <v>25451.8848</v>
      </c>
      <c r="H18" s="11">
        <v>1</v>
      </c>
      <c r="I18" s="12">
        <f t="shared" ref="I18:I27" si="9">G18*H18</f>
        <v>25451.8848</v>
      </c>
      <c r="J18" s="4"/>
      <c r="K18" s="4"/>
      <c r="L18" s="4"/>
      <c r="M18" s="4">
        <v>2827.9872</v>
      </c>
      <c r="N18" s="4">
        <v>2827.9872</v>
      </c>
      <c r="O18" s="4">
        <v>2827.9872</v>
      </c>
      <c r="P18" s="4">
        <v>2827.9872</v>
      </c>
      <c r="Q18" s="4">
        <v>2827.9872</v>
      </c>
      <c r="R18" s="4">
        <v>2827.9872</v>
      </c>
      <c r="S18" s="4">
        <v>2827.9872</v>
      </c>
      <c r="T18" s="4">
        <v>2827.9872</v>
      </c>
      <c r="U18" s="4">
        <v>2827.9872</v>
      </c>
      <c r="V18" s="4"/>
      <c r="W18" s="4">
        <f t="shared" ref="W18:W27" si="10">SUM(J18:U18)</f>
        <v>25451.8848</v>
      </c>
      <c r="Z18" s="1" t="s">
        <v>38</v>
      </c>
    </row>
    <row r="19" spans="2:26" x14ac:dyDescent="0.2">
      <c r="B19" s="3" t="s">
        <v>4</v>
      </c>
      <c r="C19" s="3"/>
      <c r="D19" s="3" t="s">
        <v>36</v>
      </c>
      <c r="E19" s="19" t="s">
        <v>67</v>
      </c>
      <c r="F19" s="19" t="s">
        <v>38</v>
      </c>
      <c r="G19" s="4">
        <v>35970.393600000003</v>
      </c>
      <c r="H19" s="11">
        <v>0.5</v>
      </c>
      <c r="I19" s="12">
        <f>G19*H19</f>
        <v>17985.196800000002</v>
      </c>
      <c r="J19" s="4">
        <v>0</v>
      </c>
      <c r="K19" s="4">
        <v>0</v>
      </c>
      <c r="L19" s="4">
        <v>0</v>
      </c>
      <c r="M19" s="4">
        <v>3888.6912000000002</v>
      </c>
      <c r="N19" s="4">
        <v>3888.6912000000002</v>
      </c>
      <c r="O19" s="4">
        <v>4277.5603200000005</v>
      </c>
      <c r="P19" s="4">
        <v>4277.5603200000005</v>
      </c>
      <c r="Q19" s="4">
        <v>4083.1257599999999</v>
      </c>
      <c r="R19" s="4">
        <v>4083.1257599999999</v>
      </c>
      <c r="S19" s="4">
        <v>3888.6912000000002</v>
      </c>
      <c r="T19" s="4">
        <v>4083.1257599999999</v>
      </c>
      <c r="U19" s="4">
        <v>3499.8220799999999</v>
      </c>
      <c r="V19" s="4"/>
      <c r="W19" s="4">
        <f t="shared" si="10"/>
        <v>35970.393600000003</v>
      </c>
      <c r="Z19" s="1" t="s">
        <v>39</v>
      </c>
    </row>
    <row r="20" spans="2:26" x14ac:dyDescent="0.2">
      <c r="B20" s="3" t="s">
        <v>5</v>
      </c>
      <c r="C20" s="3"/>
      <c r="D20" s="3"/>
      <c r="E20" s="3"/>
      <c r="F20" s="3"/>
      <c r="G20" s="4"/>
      <c r="H20" s="11"/>
      <c r="I20" s="12">
        <f t="shared" si="9"/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f t="shared" si="10"/>
        <v>0</v>
      </c>
      <c r="Z20" s="1" t="s">
        <v>40</v>
      </c>
    </row>
    <row r="21" spans="2:26" x14ac:dyDescent="0.2">
      <c r="B21" s="3" t="s">
        <v>6</v>
      </c>
      <c r="C21" s="3"/>
      <c r="D21" s="3"/>
      <c r="E21" s="3"/>
      <c r="F21" s="3"/>
      <c r="G21" s="4"/>
      <c r="H21" s="3"/>
      <c r="I21" s="12">
        <f t="shared" si="9"/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f t="shared" si="10"/>
        <v>0</v>
      </c>
    </row>
    <row r="22" spans="2:26" x14ac:dyDescent="0.2">
      <c r="B22" s="3" t="s">
        <v>7</v>
      </c>
      <c r="C22" s="3"/>
      <c r="D22" s="3"/>
      <c r="E22" s="3"/>
      <c r="F22" s="3"/>
      <c r="G22" s="4"/>
      <c r="H22" s="3"/>
      <c r="I22" s="12">
        <f t="shared" si="9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f t="shared" si="10"/>
        <v>0</v>
      </c>
    </row>
    <row r="23" spans="2:26" x14ac:dyDescent="0.2">
      <c r="B23" s="3" t="s">
        <v>8</v>
      </c>
      <c r="C23" s="3"/>
      <c r="D23" s="3"/>
      <c r="E23" s="3"/>
      <c r="F23" s="3"/>
      <c r="G23" s="4"/>
      <c r="H23" s="3"/>
      <c r="I23" s="12">
        <f t="shared" si="9"/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f t="shared" si="10"/>
        <v>0</v>
      </c>
    </row>
    <row r="24" spans="2:26" x14ac:dyDescent="0.2">
      <c r="B24" s="3" t="s">
        <v>9</v>
      </c>
      <c r="C24" s="3"/>
      <c r="D24" s="3"/>
      <c r="E24" s="3"/>
      <c r="F24" s="3"/>
      <c r="G24" s="4"/>
      <c r="H24" s="3"/>
      <c r="I24" s="12">
        <f t="shared" si="9"/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>
        <f t="shared" si="10"/>
        <v>0</v>
      </c>
    </row>
    <row r="25" spans="2:26" x14ac:dyDescent="0.2">
      <c r="B25" s="3" t="s">
        <v>10</v>
      </c>
      <c r="C25" s="3"/>
      <c r="D25" s="3"/>
      <c r="E25" s="3"/>
      <c r="F25" s="3"/>
      <c r="G25" s="4"/>
      <c r="H25" s="3"/>
      <c r="I25" s="12">
        <f t="shared" si="9"/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f t="shared" si="10"/>
        <v>0</v>
      </c>
    </row>
    <row r="26" spans="2:26" x14ac:dyDescent="0.2">
      <c r="B26" s="3" t="s">
        <v>11</v>
      </c>
      <c r="C26" s="3"/>
      <c r="D26" s="3"/>
      <c r="E26" s="3"/>
      <c r="F26" s="3"/>
      <c r="G26" s="4"/>
      <c r="H26" s="3"/>
      <c r="I26" s="12">
        <f t="shared" si="9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f t="shared" si="10"/>
        <v>0</v>
      </c>
    </row>
    <row r="27" spans="2:26" x14ac:dyDescent="0.2">
      <c r="B27" s="3" t="s">
        <v>12</v>
      </c>
      <c r="C27" s="3"/>
      <c r="D27" s="3"/>
      <c r="E27" s="3"/>
      <c r="F27" s="3"/>
      <c r="G27" s="4"/>
      <c r="H27" s="3"/>
      <c r="I27" s="12">
        <f t="shared" si="9"/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f t="shared" si="10"/>
        <v>0</v>
      </c>
    </row>
    <row r="28" spans="2:26" x14ac:dyDescent="0.2">
      <c r="G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2:26" s="10" customFormat="1" x14ac:dyDescent="0.2">
      <c r="B29" s="66" t="s">
        <v>16</v>
      </c>
      <c r="C29" s="67"/>
      <c r="D29" s="67"/>
      <c r="E29" s="67"/>
      <c r="F29" s="67"/>
      <c r="G29" s="67"/>
      <c r="H29" s="67"/>
      <c r="I29" s="68"/>
      <c r="J29" s="8">
        <f>SUM(J18:J27)</f>
        <v>0</v>
      </c>
      <c r="K29" s="8">
        <f t="shared" ref="K29:U29" si="11">SUM(K18:K27)</f>
        <v>0</v>
      </c>
      <c r="L29" s="8">
        <f t="shared" si="11"/>
        <v>0</v>
      </c>
      <c r="M29" s="8">
        <f t="shared" si="11"/>
        <v>6716.6784000000007</v>
      </c>
      <c r="N29" s="8">
        <f t="shared" si="11"/>
        <v>6716.6784000000007</v>
      </c>
      <c r="O29" s="8">
        <f t="shared" si="11"/>
        <v>7105.5475200000001</v>
      </c>
      <c r="P29" s="8">
        <f t="shared" si="11"/>
        <v>7105.5475200000001</v>
      </c>
      <c r="Q29" s="8">
        <f t="shared" si="11"/>
        <v>6911.1129600000004</v>
      </c>
      <c r="R29" s="8">
        <f t="shared" si="11"/>
        <v>6911.1129600000004</v>
      </c>
      <c r="S29" s="8">
        <f t="shared" si="11"/>
        <v>6716.6784000000007</v>
      </c>
      <c r="T29" s="8">
        <f t="shared" si="11"/>
        <v>6911.1129600000004</v>
      </c>
      <c r="U29" s="8">
        <f t="shared" si="11"/>
        <v>6327.8092799999995</v>
      </c>
      <c r="V29" s="8"/>
      <c r="W29" s="8">
        <f>SUM(J29:U29)</f>
        <v>61422.278399999996</v>
      </c>
    </row>
    <row r="30" spans="2:26" s="10" customFormat="1" x14ac:dyDescent="0.2">
      <c r="B30" s="66" t="s">
        <v>107</v>
      </c>
      <c r="C30" s="67"/>
      <c r="D30" s="67"/>
      <c r="E30" s="67"/>
      <c r="F30" s="67"/>
      <c r="G30" s="67"/>
      <c r="H30" s="67"/>
      <c r="I30" s="68"/>
      <c r="J30" s="8">
        <v>0</v>
      </c>
      <c r="K30" s="8">
        <v>0</v>
      </c>
      <c r="L30" s="8">
        <v>0</v>
      </c>
      <c r="M30" s="8">
        <v>6716.6784000000007</v>
      </c>
      <c r="N30" s="8">
        <v>6716.6784000000007</v>
      </c>
      <c r="O30" s="8">
        <v>7105.5475200000001</v>
      </c>
      <c r="P30" s="8">
        <v>7105.5475200000001</v>
      </c>
      <c r="Q30" s="8">
        <v>6911.1129600000004</v>
      </c>
      <c r="R30" s="8">
        <v>6911.1129600000004</v>
      </c>
      <c r="S30" s="8">
        <v>6716.6784000000007</v>
      </c>
      <c r="T30" s="8">
        <v>6911.1129600000004</v>
      </c>
      <c r="U30" s="8">
        <v>6327.8092799999995</v>
      </c>
      <c r="V30" s="8"/>
      <c r="W30" s="8">
        <f>SUM(J30:U30)</f>
        <v>61422.278399999996</v>
      </c>
    </row>
    <row r="31" spans="2:26" s="10" customFormat="1" x14ac:dyDescent="0.2">
      <c r="B31" s="66" t="s">
        <v>109</v>
      </c>
      <c r="C31" s="67"/>
      <c r="D31" s="67"/>
      <c r="E31" s="67"/>
      <c r="F31" s="67"/>
      <c r="G31" s="67"/>
      <c r="H31" s="67"/>
      <c r="I31" s="68"/>
      <c r="J31" s="8">
        <f>J29-J30</f>
        <v>0</v>
      </c>
      <c r="K31" s="8">
        <f t="shared" ref="K31:U31" si="12">K29-K30</f>
        <v>0</v>
      </c>
      <c r="L31" s="8">
        <f t="shared" si="12"/>
        <v>0</v>
      </c>
      <c r="M31" s="8">
        <f t="shared" si="12"/>
        <v>0</v>
      </c>
      <c r="N31" s="8">
        <f t="shared" si="12"/>
        <v>0</v>
      </c>
      <c r="O31" s="8">
        <f t="shared" si="12"/>
        <v>0</v>
      </c>
      <c r="P31" s="8">
        <f t="shared" si="12"/>
        <v>0</v>
      </c>
      <c r="Q31" s="8">
        <f t="shared" si="12"/>
        <v>0</v>
      </c>
      <c r="R31" s="8">
        <f t="shared" si="12"/>
        <v>0</v>
      </c>
      <c r="S31" s="8">
        <f t="shared" si="12"/>
        <v>0</v>
      </c>
      <c r="T31" s="8">
        <f t="shared" si="12"/>
        <v>0</v>
      </c>
      <c r="U31" s="8">
        <f t="shared" si="12"/>
        <v>0</v>
      </c>
      <c r="V31" s="8"/>
      <c r="W31" s="8">
        <f>SUM(J31:U31)</f>
        <v>0</v>
      </c>
    </row>
    <row r="32" spans="2:26" x14ac:dyDescent="0.2"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2:23" s="24" customFormat="1" ht="15" x14ac:dyDescent="0.25">
      <c r="B33" s="60" t="s">
        <v>17</v>
      </c>
      <c r="C33" s="61"/>
      <c r="D33" s="61"/>
      <c r="E33" s="61"/>
      <c r="F33" s="61"/>
      <c r="G33" s="61"/>
      <c r="H33" s="61"/>
      <c r="I33" s="62"/>
      <c r="J33" s="23">
        <f>J14+J29</f>
        <v>0</v>
      </c>
      <c r="K33" s="23">
        <f t="shared" ref="K33:U33" si="13">K14+K29</f>
        <v>0</v>
      </c>
      <c r="L33" s="23">
        <f t="shared" si="13"/>
        <v>0</v>
      </c>
      <c r="M33" s="23">
        <f t="shared" si="13"/>
        <v>0</v>
      </c>
      <c r="N33" s="23">
        <f t="shared" si="13"/>
        <v>0</v>
      </c>
      <c r="O33" s="23">
        <f t="shared" si="13"/>
        <v>0</v>
      </c>
      <c r="P33" s="23">
        <f t="shared" si="13"/>
        <v>0</v>
      </c>
      <c r="Q33" s="23">
        <f t="shared" si="13"/>
        <v>0</v>
      </c>
      <c r="R33" s="23">
        <f t="shared" si="13"/>
        <v>0</v>
      </c>
      <c r="S33" s="23">
        <f t="shared" si="13"/>
        <v>0</v>
      </c>
      <c r="T33" s="23">
        <f t="shared" si="13"/>
        <v>0</v>
      </c>
      <c r="U33" s="23">
        <f t="shared" si="13"/>
        <v>0</v>
      </c>
      <c r="V33" s="23"/>
      <c r="W33" s="23">
        <f>SUM(J33:U33)</f>
        <v>0</v>
      </c>
    </row>
    <row r="34" spans="2:23" s="24" customFormat="1" ht="15" x14ac:dyDescent="0.25">
      <c r="B34" s="69" t="s">
        <v>110</v>
      </c>
      <c r="C34" s="70"/>
      <c r="D34" s="70"/>
      <c r="E34" s="70"/>
      <c r="F34" s="70"/>
      <c r="G34" s="70"/>
      <c r="H34" s="70"/>
      <c r="I34" s="71"/>
      <c r="J34" s="41">
        <f>J15+J30</f>
        <v>0</v>
      </c>
      <c r="K34" s="41">
        <f t="shared" ref="K34:U34" si="14">K15+K30</f>
        <v>0</v>
      </c>
      <c r="L34" s="41">
        <f t="shared" si="14"/>
        <v>0</v>
      </c>
      <c r="M34" s="41">
        <f t="shared" si="14"/>
        <v>0</v>
      </c>
      <c r="N34" s="41">
        <f t="shared" si="14"/>
        <v>0</v>
      </c>
      <c r="O34" s="41">
        <f t="shared" si="14"/>
        <v>0</v>
      </c>
      <c r="P34" s="41">
        <f t="shared" si="14"/>
        <v>0</v>
      </c>
      <c r="Q34" s="41">
        <f t="shared" si="14"/>
        <v>0</v>
      </c>
      <c r="R34" s="41">
        <f t="shared" si="14"/>
        <v>0</v>
      </c>
      <c r="S34" s="41">
        <f t="shared" si="14"/>
        <v>0</v>
      </c>
      <c r="T34" s="41">
        <f t="shared" si="14"/>
        <v>0</v>
      </c>
      <c r="U34" s="41">
        <f t="shared" si="14"/>
        <v>0</v>
      </c>
      <c r="V34" s="41"/>
      <c r="W34" s="41">
        <f t="shared" ref="W34:W35" si="15">SUM(J34:U34)</f>
        <v>0</v>
      </c>
    </row>
    <row r="35" spans="2:23" s="24" customFormat="1" ht="15" x14ac:dyDescent="0.25">
      <c r="B35" s="69" t="s">
        <v>102</v>
      </c>
      <c r="C35" s="70"/>
      <c r="D35" s="70"/>
      <c r="E35" s="70"/>
      <c r="F35" s="70"/>
      <c r="G35" s="70"/>
      <c r="H35" s="70"/>
      <c r="I35" s="71"/>
      <c r="J35" s="41">
        <f>J33-J34</f>
        <v>0</v>
      </c>
      <c r="K35" s="41">
        <f t="shared" ref="K35:U35" si="16">K33-K34</f>
        <v>0</v>
      </c>
      <c r="L35" s="41">
        <f t="shared" si="16"/>
        <v>0</v>
      </c>
      <c r="M35" s="41">
        <f t="shared" si="16"/>
        <v>0</v>
      </c>
      <c r="N35" s="41">
        <f t="shared" si="16"/>
        <v>0</v>
      </c>
      <c r="O35" s="41">
        <f t="shared" si="16"/>
        <v>0</v>
      </c>
      <c r="P35" s="41">
        <f t="shared" si="16"/>
        <v>0</v>
      </c>
      <c r="Q35" s="41">
        <f t="shared" si="16"/>
        <v>0</v>
      </c>
      <c r="R35" s="41">
        <f t="shared" si="16"/>
        <v>0</v>
      </c>
      <c r="S35" s="41">
        <f t="shared" si="16"/>
        <v>0</v>
      </c>
      <c r="T35" s="41">
        <f t="shared" si="16"/>
        <v>0</v>
      </c>
      <c r="U35" s="41">
        <f t="shared" si="16"/>
        <v>0</v>
      </c>
      <c r="V35" s="41"/>
      <c r="W35" s="41">
        <f t="shared" si="15"/>
        <v>0</v>
      </c>
    </row>
    <row r="37" spans="2:23" ht="12.75" x14ac:dyDescent="0.2">
      <c r="B37" s="3" t="s">
        <v>24</v>
      </c>
      <c r="C37" s="3"/>
      <c r="D37" s="3"/>
      <c r="E37" s="16"/>
      <c r="F37" s="3"/>
      <c r="G37" s="4"/>
      <c r="H37" s="11"/>
      <c r="I37" s="12">
        <f>G37*H37</f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>
        <f>SUM(J37:U37)</f>
        <v>0</v>
      </c>
    </row>
    <row r="38" spans="2:23" ht="12.75" x14ac:dyDescent="0.2">
      <c r="B38" s="3" t="s">
        <v>25</v>
      </c>
      <c r="C38" s="3"/>
      <c r="D38" s="3"/>
      <c r="E38" s="16"/>
      <c r="F38" s="3"/>
      <c r="G38" s="4"/>
      <c r="H38" s="11"/>
      <c r="I38" s="12">
        <f>G38*H38</f>
        <v>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>
        <f t="shared" ref="W38:W46" si="17">SUM(J38:U38)</f>
        <v>0</v>
      </c>
    </row>
    <row r="39" spans="2:23" ht="12.75" x14ac:dyDescent="0.2">
      <c r="B39" s="3" t="s">
        <v>26</v>
      </c>
      <c r="C39" s="3"/>
      <c r="D39" s="3"/>
      <c r="E39" s="16"/>
      <c r="F39" s="3"/>
      <c r="G39" s="4"/>
      <c r="H39" s="11"/>
      <c r="I39" s="12">
        <f t="shared" ref="I39:I46" si="18">G39*H39</f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f t="shared" si="17"/>
        <v>0</v>
      </c>
    </row>
    <row r="40" spans="2:23" ht="12.75" x14ac:dyDescent="0.2">
      <c r="B40" s="3" t="s">
        <v>27</v>
      </c>
      <c r="C40" s="3"/>
      <c r="D40" s="3"/>
      <c r="E40" s="16"/>
      <c r="F40" s="3"/>
      <c r="G40" s="4"/>
      <c r="H40" s="11"/>
      <c r="I40" s="12">
        <f t="shared" si="18"/>
        <v>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>
        <f t="shared" si="17"/>
        <v>0</v>
      </c>
    </row>
    <row r="41" spans="2:23" ht="12.75" x14ac:dyDescent="0.2">
      <c r="B41" s="3" t="s">
        <v>28</v>
      </c>
      <c r="C41" s="3"/>
      <c r="D41" s="3"/>
      <c r="E41" s="16"/>
      <c r="F41" s="3"/>
      <c r="G41" s="4"/>
      <c r="H41" s="11"/>
      <c r="I41" s="12">
        <f t="shared" si="18"/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f t="shared" si="17"/>
        <v>0</v>
      </c>
    </row>
    <row r="42" spans="2:23" x14ac:dyDescent="0.2">
      <c r="B42" s="3" t="s">
        <v>29</v>
      </c>
      <c r="C42" s="3"/>
      <c r="D42" s="3"/>
      <c r="E42" s="3"/>
      <c r="F42" s="3"/>
      <c r="G42" s="4"/>
      <c r="H42" s="3"/>
      <c r="I42" s="12">
        <f t="shared" si="18"/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>
        <f t="shared" si="17"/>
        <v>0</v>
      </c>
    </row>
    <row r="43" spans="2:23" x14ac:dyDescent="0.2">
      <c r="B43" s="3" t="s">
        <v>30</v>
      </c>
      <c r="C43" s="3"/>
      <c r="D43" s="3"/>
      <c r="E43" s="3"/>
      <c r="F43" s="3"/>
      <c r="G43" s="4"/>
      <c r="H43" s="3"/>
      <c r="I43" s="12">
        <f t="shared" si="18"/>
        <v>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f t="shared" si="17"/>
        <v>0</v>
      </c>
    </row>
    <row r="44" spans="2:23" x14ac:dyDescent="0.2">
      <c r="B44" s="3" t="s">
        <v>31</v>
      </c>
      <c r="C44" s="3"/>
      <c r="D44" s="3"/>
      <c r="E44" s="3"/>
      <c r="F44" s="3"/>
      <c r="G44" s="4"/>
      <c r="H44" s="3"/>
      <c r="I44" s="12">
        <f t="shared" si="18"/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f t="shared" si="17"/>
        <v>0</v>
      </c>
    </row>
    <row r="45" spans="2:23" x14ac:dyDescent="0.2">
      <c r="B45" s="3" t="s">
        <v>32</v>
      </c>
      <c r="C45" s="3"/>
      <c r="D45" s="3"/>
      <c r="E45" s="3"/>
      <c r="F45" s="3"/>
      <c r="G45" s="4"/>
      <c r="H45" s="3"/>
      <c r="I45" s="12">
        <f t="shared" si="18"/>
        <v>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f t="shared" si="17"/>
        <v>0</v>
      </c>
    </row>
    <row r="46" spans="2:23" x14ac:dyDescent="0.2">
      <c r="B46" s="3" t="s">
        <v>33</v>
      </c>
      <c r="C46" s="3"/>
      <c r="D46" s="3"/>
      <c r="E46" s="3"/>
      <c r="F46" s="3"/>
      <c r="G46" s="4"/>
      <c r="H46" s="3"/>
      <c r="I46" s="12">
        <f t="shared" si="18"/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f t="shared" si="17"/>
        <v>0</v>
      </c>
    </row>
    <row r="48" spans="2:23" s="10" customFormat="1" ht="11.25" customHeight="1" x14ac:dyDescent="0.2">
      <c r="B48" s="66" t="s">
        <v>34</v>
      </c>
      <c r="C48" s="67"/>
      <c r="D48" s="67"/>
      <c r="E48" s="67"/>
      <c r="F48" s="67"/>
      <c r="G48" s="67"/>
      <c r="H48" s="67"/>
      <c r="I48" s="68"/>
      <c r="J48" s="8">
        <f>SUM(J37:J46)</f>
        <v>0</v>
      </c>
      <c r="K48" s="8">
        <f t="shared" ref="K48:W50" si="19">SUM(K37:K46)</f>
        <v>0</v>
      </c>
      <c r="L48" s="8">
        <f t="shared" si="19"/>
        <v>0</v>
      </c>
      <c r="M48" s="8">
        <f t="shared" si="19"/>
        <v>0</v>
      </c>
      <c r="N48" s="8">
        <f t="shared" si="19"/>
        <v>0</v>
      </c>
      <c r="O48" s="8">
        <f t="shared" si="19"/>
        <v>0</v>
      </c>
      <c r="P48" s="8">
        <f t="shared" si="19"/>
        <v>0</v>
      </c>
      <c r="Q48" s="8">
        <f t="shared" si="19"/>
        <v>0</v>
      </c>
      <c r="R48" s="8">
        <f t="shared" si="19"/>
        <v>0</v>
      </c>
      <c r="S48" s="8">
        <f t="shared" si="19"/>
        <v>0</v>
      </c>
      <c r="T48" s="8">
        <f t="shared" si="19"/>
        <v>0</v>
      </c>
      <c r="U48" s="8">
        <f t="shared" si="19"/>
        <v>0</v>
      </c>
      <c r="V48" s="8"/>
      <c r="W48" s="8">
        <f t="shared" si="19"/>
        <v>0</v>
      </c>
    </row>
    <row r="49" spans="2:23" s="10" customFormat="1" ht="11.25" customHeight="1" x14ac:dyDescent="0.2">
      <c r="B49" s="66" t="s">
        <v>111</v>
      </c>
      <c r="C49" s="67"/>
      <c r="D49" s="67"/>
      <c r="E49" s="67"/>
      <c r="F49" s="67"/>
      <c r="G49" s="67"/>
      <c r="H49" s="67"/>
      <c r="I49" s="68"/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/>
      <c r="W49" s="8">
        <f t="shared" si="19"/>
        <v>0</v>
      </c>
    </row>
    <row r="50" spans="2:23" s="10" customFormat="1" ht="11.25" customHeight="1" x14ac:dyDescent="0.2">
      <c r="B50" s="66" t="s">
        <v>102</v>
      </c>
      <c r="C50" s="67"/>
      <c r="D50" s="67"/>
      <c r="E50" s="67"/>
      <c r="F50" s="67"/>
      <c r="G50" s="67"/>
      <c r="H50" s="67"/>
      <c r="I50" s="68"/>
      <c r="J50" s="8">
        <f>J48-J49</f>
        <v>0</v>
      </c>
      <c r="K50" s="8">
        <f t="shared" ref="K50:U50" si="20">K48-K49</f>
        <v>0</v>
      </c>
      <c r="L50" s="8">
        <f t="shared" si="20"/>
        <v>0</v>
      </c>
      <c r="M50" s="8">
        <f t="shared" si="20"/>
        <v>0</v>
      </c>
      <c r="N50" s="8">
        <f t="shared" si="20"/>
        <v>0</v>
      </c>
      <c r="O50" s="8">
        <f t="shared" si="20"/>
        <v>0</v>
      </c>
      <c r="P50" s="8">
        <f t="shared" si="20"/>
        <v>0</v>
      </c>
      <c r="Q50" s="8">
        <f t="shared" si="20"/>
        <v>0</v>
      </c>
      <c r="R50" s="8">
        <f t="shared" si="20"/>
        <v>0</v>
      </c>
      <c r="S50" s="8">
        <f t="shared" si="20"/>
        <v>0</v>
      </c>
      <c r="T50" s="8">
        <f t="shared" si="20"/>
        <v>0</v>
      </c>
      <c r="U50" s="8">
        <f t="shared" si="20"/>
        <v>0</v>
      </c>
      <c r="V50" s="8"/>
      <c r="W50" s="8">
        <f t="shared" si="19"/>
        <v>0</v>
      </c>
    </row>
    <row r="52" spans="2:23" s="24" customFormat="1" ht="15" x14ac:dyDescent="0.25">
      <c r="B52" s="60" t="s">
        <v>46</v>
      </c>
      <c r="C52" s="61"/>
      <c r="D52" s="61"/>
      <c r="E52" s="61"/>
      <c r="F52" s="61"/>
      <c r="G52" s="61"/>
      <c r="H52" s="61"/>
      <c r="I52" s="62"/>
      <c r="J52" s="23">
        <f>J48+J33</f>
        <v>0</v>
      </c>
      <c r="K52" s="23">
        <f t="shared" ref="K52:U52" si="21">K48+K33</f>
        <v>0</v>
      </c>
      <c r="L52" s="23">
        <f t="shared" si="21"/>
        <v>0</v>
      </c>
      <c r="M52" s="23">
        <f t="shared" si="21"/>
        <v>0</v>
      </c>
      <c r="N52" s="23">
        <f t="shared" si="21"/>
        <v>0</v>
      </c>
      <c r="O52" s="23">
        <f t="shared" si="21"/>
        <v>0</v>
      </c>
      <c r="P52" s="23">
        <f t="shared" si="21"/>
        <v>0</v>
      </c>
      <c r="Q52" s="23">
        <f t="shared" si="21"/>
        <v>0</v>
      </c>
      <c r="R52" s="23">
        <f t="shared" si="21"/>
        <v>0</v>
      </c>
      <c r="S52" s="23">
        <f t="shared" si="21"/>
        <v>0</v>
      </c>
      <c r="T52" s="23">
        <f t="shared" si="21"/>
        <v>0</v>
      </c>
      <c r="U52" s="23">
        <f t="shared" si="21"/>
        <v>0</v>
      </c>
      <c r="V52" s="23"/>
      <c r="W52" s="23">
        <f>SUM(J52:U52)</f>
        <v>0</v>
      </c>
    </row>
    <row r="53" spans="2:23" s="24" customFormat="1" ht="15" x14ac:dyDescent="0.25">
      <c r="B53" s="69" t="s">
        <v>112</v>
      </c>
      <c r="C53" s="70"/>
      <c r="D53" s="70"/>
      <c r="E53" s="70"/>
      <c r="F53" s="70"/>
      <c r="G53" s="70"/>
      <c r="H53" s="70"/>
      <c r="I53" s="71"/>
      <c r="J53" s="41">
        <f>J49+J34</f>
        <v>0</v>
      </c>
      <c r="K53" s="41">
        <f t="shared" ref="K53:U53" si="22">K49+K34</f>
        <v>0</v>
      </c>
      <c r="L53" s="41">
        <f t="shared" si="22"/>
        <v>0</v>
      </c>
      <c r="M53" s="41">
        <f t="shared" si="22"/>
        <v>0</v>
      </c>
      <c r="N53" s="41">
        <f t="shared" si="22"/>
        <v>0</v>
      </c>
      <c r="O53" s="41">
        <f t="shared" si="22"/>
        <v>0</v>
      </c>
      <c r="P53" s="41">
        <f t="shared" si="22"/>
        <v>0</v>
      </c>
      <c r="Q53" s="41">
        <f t="shared" si="22"/>
        <v>0</v>
      </c>
      <c r="R53" s="41">
        <f t="shared" si="22"/>
        <v>0</v>
      </c>
      <c r="S53" s="41">
        <f t="shared" si="22"/>
        <v>0</v>
      </c>
      <c r="T53" s="41">
        <f t="shared" si="22"/>
        <v>0</v>
      </c>
      <c r="U53" s="41">
        <f t="shared" si="22"/>
        <v>0</v>
      </c>
      <c r="V53" s="41"/>
      <c r="W53" s="41">
        <f>SUM(J53:U53)</f>
        <v>0</v>
      </c>
    </row>
    <row r="54" spans="2:23" s="24" customFormat="1" ht="15" x14ac:dyDescent="0.25">
      <c r="B54" s="69" t="s">
        <v>102</v>
      </c>
      <c r="C54" s="70"/>
      <c r="D54" s="70"/>
      <c r="E54" s="70"/>
      <c r="F54" s="70"/>
      <c r="G54" s="70"/>
      <c r="H54" s="70"/>
      <c r="I54" s="71"/>
      <c r="J54" s="41">
        <f>J52-J53</f>
        <v>0</v>
      </c>
      <c r="K54" s="41">
        <f t="shared" ref="K54:U54" si="23">K52-K53</f>
        <v>0</v>
      </c>
      <c r="L54" s="41">
        <f t="shared" si="23"/>
        <v>0</v>
      </c>
      <c r="M54" s="41">
        <f t="shared" si="23"/>
        <v>0</v>
      </c>
      <c r="N54" s="41">
        <f t="shared" si="23"/>
        <v>0</v>
      </c>
      <c r="O54" s="41">
        <f t="shared" si="23"/>
        <v>0</v>
      </c>
      <c r="P54" s="41">
        <f t="shared" si="23"/>
        <v>0</v>
      </c>
      <c r="Q54" s="41">
        <f t="shared" si="23"/>
        <v>0</v>
      </c>
      <c r="R54" s="41">
        <f t="shared" si="23"/>
        <v>0</v>
      </c>
      <c r="S54" s="41">
        <f t="shared" si="23"/>
        <v>0</v>
      </c>
      <c r="T54" s="41">
        <f t="shared" si="23"/>
        <v>0</v>
      </c>
      <c r="U54" s="41">
        <f t="shared" si="23"/>
        <v>0</v>
      </c>
      <c r="V54" s="41"/>
      <c r="W54" s="41">
        <f>SUM(J54:U54)</f>
        <v>0</v>
      </c>
    </row>
  </sheetData>
  <mergeCells count="19">
    <mergeCell ref="B50:I50"/>
    <mergeCell ref="B53:I53"/>
    <mergeCell ref="B54:I54"/>
    <mergeCell ref="B3:I3"/>
    <mergeCell ref="B10:I10"/>
    <mergeCell ref="B14:I14"/>
    <mergeCell ref="B33:I33"/>
    <mergeCell ref="B52:I52"/>
    <mergeCell ref="B12:I12"/>
    <mergeCell ref="B15:I15"/>
    <mergeCell ref="B11:I11"/>
    <mergeCell ref="B16:I16"/>
    <mergeCell ref="B29:I29"/>
    <mergeCell ref="B48:I48"/>
    <mergeCell ref="B30:I30"/>
    <mergeCell ref="B31:I31"/>
    <mergeCell ref="B34:I34"/>
    <mergeCell ref="B35:I35"/>
    <mergeCell ref="B49:I49"/>
  </mergeCells>
  <conditionalFormatting sqref="J4:L4">
    <cfRule type="cellIs" dxfId="6" priority="7" operator="equal">
      <formula>0</formula>
    </cfRule>
  </conditionalFormatting>
  <conditionalFormatting sqref="L5">
    <cfRule type="cellIs" dxfId="5" priority="1" operator="equal">
      <formula>0</formula>
    </cfRule>
  </conditionalFormatting>
  <conditionalFormatting sqref="L5">
    <cfRule type="cellIs" dxfId="4" priority="2" operator="equal">
      <formula>0</formula>
    </cfRule>
  </conditionalFormatting>
  <conditionalFormatting sqref="J5">
    <cfRule type="cellIs" dxfId="3" priority="6" operator="equal">
      <formula>0</formula>
    </cfRule>
  </conditionalFormatting>
  <conditionalFormatting sqref="J5">
    <cfRule type="cellIs" dxfId="2" priority="5" operator="equal">
      <formula>0</formula>
    </cfRule>
  </conditionalFormatting>
  <conditionalFormatting sqref="K5">
    <cfRule type="cellIs" dxfId="1" priority="4" operator="equal">
      <formula>0</formula>
    </cfRule>
  </conditionalFormatting>
  <conditionalFormatting sqref="K5">
    <cfRule type="cellIs" dxfId="0" priority="3" operator="equal">
      <formula>0</formula>
    </cfRule>
  </conditionalFormatting>
  <dataValidations disablePrompts="1" count="1">
    <dataValidation type="list" allowBlank="1" showInputMessage="1" showErrorMessage="1" sqref="F18:F27 F37:F46">
      <formula1>$Z$18:$Z$20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4" sqref="B4"/>
    </sheetView>
  </sheetViews>
  <sheetFormatPr defaultRowHeight="15" x14ac:dyDescent="0.25"/>
  <cols>
    <col min="2" max="2" width="42.85546875" bestFit="1" customWidth="1"/>
  </cols>
  <sheetData>
    <row r="2" spans="2:2" x14ac:dyDescent="0.25">
      <c r="B2" t="s">
        <v>83</v>
      </c>
    </row>
    <row r="3" spans="2:2" x14ac:dyDescent="0.25">
      <c r="B3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1206045_PepsiCo_Inc</vt:lpstr>
      <vt:lpstr>1229928_PepsiCo_LatAm_Mexico</vt:lpstr>
      <vt:lpstr>1311384_PepsiCo</vt:lpstr>
      <vt:lpstr>1312108_PepsiCo Inc</vt:lpstr>
      <vt:lpstr>1312109_PepsiCo Inc</vt:lpstr>
      <vt:lpstr>Read Me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Sridharan, Laxminarayanan (Cognizant)</cp:lastModifiedBy>
  <dcterms:created xsi:type="dcterms:W3CDTF">2021-01-18T05:15:09Z</dcterms:created>
  <dcterms:modified xsi:type="dcterms:W3CDTF">2021-01-28T14:15:57Z</dcterms:modified>
</cp:coreProperties>
</file>